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190" firstSheet="1" activeTab="3"/>
  </bookViews>
  <sheets>
    <sheet name="Participation 1T 6 décembre" sheetId="1" r:id="rId1"/>
    <sheet name="Résultats 1T 6 décembre" sheetId="2" r:id="rId2"/>
    <sheet name="Participation 2T 13 décembre" sheetId="3" r:id="rId3"/>
    <sheet name="Résultats 2T 13 décembre" sheetId="4" r:id="rId4"/>
  </sheets>
  <definedNames>
    <definedName name="_xlnm.Print_Titles" localSheetId="1">'Résultats 1T 6 décembre'!$A:$F</definedName>
    <definedName name="_xlnm.Print_Titles" localSheetId="3">'Résultats 2T 13 décembre'!$A:$F</definedName>
    <definedName name="_xlnm.Print_Area" localSheetId="2">'Participation 2T 13 décembre'!$A$1:$M$29</definedName>
    <definedName name="_xlnm.Print_Area" localSheetId="1">'Résultats 1T 6 décembre'!$A$1:$T$26</definedName>
    <definedName name="_xlnm.Print_Area" localSheetId="3">'Résultats 2T 13 décembre'!$A$1:$I$25</definedName>
  </definedNames>
  <calcPr fullCalcOnLoad="1"/>
</workbook>
</file>

<file path=xl/sharedStrings.xml><?xml version="1.0" encoding="utf-8"?>
<sst xmlns="http://schemas.openxmlformats.org/spreadsheetml/2006/main" count="209" uniqueCount="104">
  <si>
    <t>BUREAUX</t>
  </si>
  <si>
    <t>INSCRITS</t>
  </si>
  <si>
    <t>VOTANTS</t>
  </si>
  <si>
    <t>NULS</t>
  </si>
  <si>
    <t>EXPRIMES</t>
  </si>
  <si>
    <t>N° 1</t>
  </si>
  <si>
    <t>N° 2</t>
  </si>
  <si>
    <t>N° 3</t>
  </si>
  <si>
    <t>N° 4</t>
  </si>
  <si>
    <t>N° 5</t>
  </si>
  <si>
    <t>N° 6</t>
  </si>
  <si>
    <t>N° 7</t>
  </si>
  <si>
    <t>N° 8</t>
  </si>
  <si>
    <t>N° 9</t>
  </si>
  <si>
    <t>N° 10</t>
  </si>
  <si>
    <t>N° 11</t>
  </si>
  <si>
    <t>N° 12</t>
  </si>
  <si>
    <t>N° 13</t>
  </si>
  <si>
    <t>N° 14</t>
  </si>
  <si>
    <t>N° 15</t>
  </si>
  <si>
    <t>TOTAL
 GENERAL</t>
  </si>
  <si>
    <t>N° 16</t>
  </si>
  <si>
    <t>N° 17</t>
  </si>
  <si>
    <t>% participation :</t>
  </si>
  <si>
    <t>Contrôle</t>
  </si>
  <si>
    <t>Procurations exercées :</t>
  </si>
  <si>
    <t>Cartes
restituées :</t>
  </si>
  <si>
    <t>Totaux des
listes :</t>
  </si>
  <si>
    <t>Rappel
EXPRIMES :</t>
  </si>
  <si>
    <t>% suffrages exprimés :</t>
  </si>
  <si>
    <t>Bureaux</t>
  </si>
  <si>
    <t>Inscrits</t>
  </si>
  <si>
    <t>9 heures</t>
  </si>
  <si>
    <t>10 heures</t>
  </si>
  <si>
    <t>11 heures</t>
  </si>
  <si>
    <t>12 heures</t>
  </si>
  <si>
    <t>13 heures</t>
  </si>
  <si>
    <t>14 heures</t>
  </si>
  <si>
    <t>15 heures</t>
  </si>
  <si>
    <t>16 heures</t>
  </si>
  <si>
    <t>17 heures</t>
  </si>
  <si>
    <t>TOTAL:</t>
  </si>
  <si>
    <t>Nbre
personnes
par heure</t>
  </si>
  <si>
    <t>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</si>
  <si>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</si>
  <si>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</si>
  <si>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</si>
  <si>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</si>
  <si>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</si>
  <si>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</si>
  <si>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</si>
  <si>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</si>
  <si>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</si>
  <si>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
(définitif)</t>
  </si>
  <si>
    <t>-</t>
  </si>
  <si>
    <t>% inscrits :</t>
  </si>
  <si>
    <t>LISTE n° 1</t>
  </si>
  <si>
    <t>LISTE n° 2</t>
  </si>
  <si>
    <t>LISTE n° 3</t>
  </si>
  <si>
    <t>LISTE n° 4</t>
  </si>
  <si>
    <t>LISTE n° 5</t>
  </si>
  <si>
    <t>LISTE n° 6</t>
  </si>
  <si>
    <t>LISTE n° 7</t>
  </si>
  <si>
    <t>LISTE n° 8</t>
  </si>
  <si>
    <t>Rappel inscrits : 14 965</t>
  </si>
  <si>
    <t>définitif :</t>
  </si>
  <si>
    <t>Inscrits : 14159</t>
  </si>
  <si>
    <t>63,03%</t>
  </si>
  <si>
    <t>Rappel Régionales
15 mars 1998 :</t>
  </si>
  <si>
    <t>EXPRIMÉS</t>
  </si>
  <si>
    <t>Rappel 1T Régionales
21 mars 2004</t>
  </si>
  <si>
    <t>Rappel 2T Régionales
28 mars 2004</t>
  </si>
  <si>
    <t>Rappel 1T Régionales
14 mars 2010</t>
  </si>
  <si>
    <t>18 H
(définitif)</t>
  </si>
  <si>
    <t>Inscrits : 14467</t>
  </si>
  <si>
    <t>18 heures</t>
  </si>
  <si>
    <t>Réel :</t>
  </si>
  <si>
    <t>%</t>
  </si>
  <si>
    <t>Total 
Canton
RODEZ-2</t>
  </si>
  <si>
    <t>Total 
Canton
RODEZ-1</t>
  </si>
  <si>
    <t>Total 
Canton
RODEZ-ONET</t>
  </si>
  <si>
    <t>LISTE n° 9</t>
  </si>
  <si>
    <t>LISTE n° 10</t>
  </si>
  <si>
    <t>LISTE n° 11</t>
  </si>
  <si>
    <t>BLANCS</t>
  </si>
  <si>
    <t>Nom du candidat
tête de liste :</t>
  </si>
  <si>
    <t>M. Dominique REYNIE</t>
  </si>
  <si>
    <t>Mme Carole DELGA</t>
  </si>
  <si>
    <t>M. Jean-Claude MARTINEZ</t>
  </si>
  <si>
    <t>M. Christophe CAVARD</t>
  </si>
  <si>
    <t>M. Gilles FABRE</t>
  </si>
  <si>
    <t>M. Yvan HIRIMIRIS</t>
  </si>
  <si>
    <t>M. Philippe SAUREL</t>
  </si>
  <si>
    <t>M. Louis ALIOT</t>
  </si>
  <si>
    <t>M. Gérard ONESTA</t>
  </si>
  <si>
    <t>M. Damien LEMPEREUR</t>
  </si>
  <si>
    <t>Mme Sandra TORREMOCHA</t>
  </si>
  <si>
    <t>Rappel 2T Régionales
21 mars 2010</t>
  </si>
  <si>
    <t>JE M'ENGAGE POUR MA REGION</t>
  </si>
  <si>
    <t>Notre Sud, une région forte, créative et solidaire - liste conduite par Carole DELGA</t>
  </si>
  <si>
    <t>LISTE FRONT NATIONAL PRESENTEE PAR MARINE LE PEN</t>
  </si>
  <si>
    <t>Niveau erreur/1T</t>
  </si>
  <si>
    <t>+</t>
  </si>
  <si>
    <t>++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</si>
</sst>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0.0%"/>
    <numFmt numFmtId="174" formatCode="#,##0&quot; F&quot;;\-#,##0&quot; F&quot;"/>
    <numFmt numFmtId="175" formatCode="#,##0&quot; F&quot;;[Red]\-#,##0&quot; F&quot;"/>
    <numFmt numFmtId="176" formatCode="#,##0.00&quot; F&quot;;\-#,##0.00&quot; F&quot;"/>
    <numFmt numFmtId="177" formatCode="#,##0.00&quot; F&quot;;[Red]\-#,##0.00&quot; F&quot;"/>
    <numFmt numFmtId="178" formatCode="0.0000"/>
    <numFmt numFmtId="179" formatCode="0.000"/>
    <numFmt numFmtId="180" formatCode="&quot;Vrai&quot;;&quot;Vrai&quot;;&quot;Faux&quot;"/>
    <numFmt numFmtId="181" formatCode="&quot;Actif&quot;;&quot;Actif&quot;;&quot;Inactif&quot;"/>
  </numFmts>
  <fonts count="36">
    <font>
      <sz val="10"/>
      <name val="Times New Roman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Arial"/>
      <family val="0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i/>
      <sz val="8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sz val="6"/>
      <name val="Trebuchet MS"/>
      <family val="2"/>
    </font>
    <font>
      <b/>
      <sz val="8"/>
      <name val="Trebuchet MS"/>
      <family val="2"/>
    </font>
    <font>
      <sz val="14"/>
      <name val="Trebuchet MS"/>
      <family val="2"/>
    </font>
    <font>
      <sz val="12"/>
      <name val="Trebuchet MS"/>
      <family val="2"/>
    </font>
    <font>
      <b/>
      <sz val="18"/>
      <name val="Trebuchet MS"/>
      <family val="2"/>
    </font>
    <font>
      <sz val="16"/>
      <name val="Trebuchet MS"/>
      <family val="2"/>
    </font>
    <font>
      <b/>
      <i/>
      <sz val="14"/>
      <name val="Trebuchet MS"/>
      <family val="2"/>
    </font>
    <font>
      <b/>
      <i/>
      <sz val="12"/>
      <name val="Trebuchet MS"/>
      <family val="2"/>
    </font>
    <font>
      <i/>
      <sz val="11"/>
      <name val="Trebuchet MS"/>
      <family val="2"/>
    </font>
    <font>
      <b/>
      <i/>
      <sz val="11"/>
      <name val="Trebuchet MS"/>
      <family val="2"/>
    </font>
    <font>
      <b/>
      <sz val="20"/>
      <name val="Trebuchet MS"/>
      <family val="2"/>
    </font>
    <font>
      <sz val="18"/>
      <name val="Trebuchet MS"/>
      <family val="2"/>
    </font>
    <font>
      <sz val="20"/>
      <name val="Trebuchet MS"/>
      <family val="2"/>
    </font>
    <font>
      <b/>
      <i/>
      <sz val="16"/>
      <name val="Trebuchet MS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b/>
      <i/>
      <sz val="16"/>
      <name val="Arial Narrow"/>
      <family val="2"/>
    </font>
    <font>
      <b/>
      <u val="single"/>
      <sz val="12"/>
      <name val="Trebuchet MS"/>
      <family val="2"/>
    </font>
    <font>
      <i/>
      <sz val="10"/>
      <name val="Trebuchet MS"/>
      <family val="2"/>
    </font>
    <font>
      <i/>
      <sz val="14"/>
      <name val="Trebuchet MS"/>
      <family val="2"/>
    </font>
    <font>
      <b/>
      <sz val="24"/>
      <name val="Trebuchet MS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8" fillId="0" borderId="2" xfId="0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center" vertical="center" textRotation="90"/>
      <protection/>
    </xf>
    <xf numFmtId="0" fontId="14" fillId="2" borderId="3" xfId="0" applyFont="1" applyFill="1" applyBorder="1" applyAlignment="1" applyProtection="1">
      <alignment horizontal="center" vertical="center"/>
      <protection/>
    </xf>
    <xf numFmtId="0" fontId="15" fillId="2" borderId="0" xfId="0" applyFont="1" applyFill="1" applyBorder="1" applyAlignment="1" applyProtection="1">
      <alignment/>
      <protection/>
    </xf>
    <xf numFmtId="0" fontId="10" fillId="0" borderId="4" xfId="0" applyFont="1" applyBorder="1" applyAlignment="1" applyProtection="1">
      <alignment horizont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6" fillId="0" borderId="3" xfId="0" applyFont="1" applyBorder="1" applyAlignment="1" applyProtection="1">
      <alignment horizontal="center" textRotation="90"/>
      <protection/>
    </xf>
    <xf numFmtId="0" fontId="17" fillId="2" borderId="1" xfId="0" applyFont="1" applyFill="1" applyBorder="1" applyAlignment="1" applyProtection="1">
      <alignment horizontal="center"/>
      <protection/>
    </xf>
    <xf numFmtId="3" fontId="17" fillId="2" borderId="1" xfId="17" applyNumberFormat="1" applyFont="1" applyFill="1" applyBorder="1" applyAlignment="1" applyProtection="1">
      <alignment/>
      <protection/>
    </xf>
    <xf numFmtId="0" fontId="17" fillId="0" borderId="1" xfId="0" applyFont="1" applyBorder="1" applyAlignment="1" applyProtection="1">
      <alignment/>
      <protection/>
    </xf>
    <xf numFmtId="0" fontId="17" fillId="0" borderId="1" xfId="0" applyFont="1" applyBorder="1" applyAlignment="1">
      <alignment/>
    </xf>
    <xf numFmtId="0" fontId="17" fillId="0" borderId="0" xfId="0" applyFont="1" applyBorder="1" applyAlignment="1">
      <alignment/>
    </xf>
    <xf numFmtId="3" fontId="14" fillId="0" borderId="1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3" fillId="3" borderId="1" xfId="0" applyFont="1" applyFill="1" applyBorder="1" applyAlignment="1" applyProtection="1">
      <alignment horizontal="center" wrapText="1"/>
      <protection hidden="1"/>
    </xf>
    <xf numFmtId="3" fontId="13" fillId="3" borderId="1" xfId="0" applyNumberFormat="1" applyFont="1" applyFill="1" applyBorder="1" applyAlignment="1" applyProtection="1">
      <alignment/>
      <protection hidden="1"/>
    </xf>
    <xf numFmtId="3" fontId="13" fillId="0" borderId="1" xfId="0" applyNumberFormat="1" applyFont="1" applyBorder="1" applyAlignment="1" applyProtection="1">
      <alignment/>
      <protection/>
    </xf>
    <xf numFmtId="3" fontId="13" fillId="4" borderId="1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3" fontId="13" fillId="3" borderId="1" xfId="0" applyNumberFormat="1" applyFont="1" applyFill="1" applyBorder="1" applyAlignment="1" applyProtection="1">
      <alignment/>
      <protection locked="0"/>
    </xf>
    <xf numFmtId="0" fontId="17" fillId="2" borderId="1" xfId="0" applyFont="1" applyFill="1" applyBorder="1" applyAlignment="1" applyProtection="1">
      <alignment horizontal="center"/>
      <protection hidden="1"/>
    </xf>
    <xf numFmtId="3" fontId="17" fillId="2" borderId="1" xfId="17" applyNumberFormat="1" applyFont="1" applyFill="1" applyBorder="1" applyAlignment="1" applyProtection="1">
      <alignment/>
      <protection hidden="1"/>
    </xf>
    <xf numFmtId="3" fontId="17" fillId="2" borderId="1" xfId="0" applyNumberFormat="1" applyFont="1" applyFill="1" applyBorder="1" applyAlignment="1" applyProtection="1">
      <alignment/>
      <protection hidden="1"/>
    </xf>
    <xf numFmtId="3" fontId="17" fillId="2" borderId="1" xfId="0" applyNumberFormat="1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3" fillId="5" borderId="5" xfId="0" applyFont="1" applyFill="1" applyBorder="1" applyAlignment="1" applyProtection="1">
      <alignment horizontal="center" wrapText="1"/>
      <protection hidden="1"/>
    </xf>
    <xf numFmtId="3" fontId="13" fillId="5" borderId="5" xfId="0" applyNumberFormat="1" applyFont="1" applyFill="1" applyBorder="1" applyAlignment="1" applyProtection="1">
      <alignment/>
      <protection hidden="1"/>
    </xf>
    <xf numFmtId="3" fontId="19" fillId="0" borderId="1" xfId="0" applyNumberFormat="1" applyFont="1" applyBorder="1" applyAlignment="1" applyProtection="1">
      <alignment/>
      <protection/>
    </xf>
    <xf numFmtId="3" fontId="19" fillId="4" borderId="1" xfId="0" applyNumberFormat="1" applyFont="1" applyFill="1" applyBorder="1" applyAlignment="1" applyProtection="1">
      <alignment horizontal="center"/>
      <protection/>
    </xf>
    <xf numFmtId="3" fontId="19" fillId="4" borderId="6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10" fontId="20" fillId="0" borderId="1" xfId="23" applyNumberFormat="1" applyFont="1" applyBorder="1" applyAlignment="1">
      <alignment/>
    </xf>
    <xf numFmtId="10" fontId="18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8" fillId="0" borderId="7" xfId="0" applyFont="1" applyBorder="1" applyAlignment="1" applyProtection="1">
      <alignment/>
      <protection locked="0"/>
    </xf>
    <xf numFmtId="0" fontId="12" fillId="0" borderId="8" xfId="0" applyFont="1" applyBorder="1" applyAlignment="1" applyProtection="1">
      <alignment horizontal="right"/>
      <protection/>
    </xf>
    <xf numFmtId="10" fontId="21" fillId="2" borderId="4" xfId="0" applyNumberFormat="1" applyFont="1" applyFill="1" applyBorder="1" applyAlignment="1" applyProtection="1">
      <alignment/>
      <protection/>
    </xf>
    <xf numFmtId="10" fontId="8" fillId="0" borderId="0" xfId="0" applyNumberFormat="1" applyFont="1" applyAlignment="1" applyProtection="1">
      <alignment/>
      <protection/>
    </xf>
    <xf numFmtId="0" fontId="14" fillId="0" borderId="1" xfId="0" applyFont="1" applyBorder="1" applyAlignment="1">
      <alignment horizontal="center"/>
    </xf>
    <xf numFmtId="0" fontId="12" fillId="6" borderId="1" xfId="21" applyFont="1" applyFill="1" applyBorder="1">
      <alignment/>
      <protection/>
    </xf>
    <xf numFmtId="0" fontId="12" fillId="6" borderId="1" xfId="21" applyFont="1" applyFill="1" applyBorder="1" applyAlignment="1">
      <alignment horizontal="center"/>
      <protection/>
    </xf>
    <xf numFmtId="0" fontId="8" fillId="0" borderId="0" xfId="21" applyFont="1">
      <alignment/>
      <protection/>
    </xf>
    <xf numFmtId="0" fontId="9" fillId="5" borderId="1" xfId="21" applyFont="1" applyFill="1" applyBorder="1" applyAlignment="1">
      <alignment horizontal="center"/>
      <protection/>
    </xf>
    <xf numFmtId="0" fontId="8" fillId="0" borderId="1" xfId="21" applyFont="1" applyBorder="1">
      <alignment/>
      <protection/>
    </xf>
    <xf numFmtId="0" fontId="21" fillId="5" borderId="1" xfId="21" applyFont="1" applyFill="1" applyBorder="1">
      <alignment/>
      <protection/>
    </xf>
    <xf numFmtId="3" fontId="14" fillId="0" borderId="0" xfId="21" applyNumberFormat="1" applyFont="1">
      <alignment/>
      <protection/>
    </xf>
    <xf numFmtId="0" fontId="21" fillId="0" borderId="0" xfId="21" applyFont="1">
      <alignment/>
      <protection/>
    </xf>
    <xf numFmtId="0" fontId="21" fillId="0" borderId="0" xfId="21" applyFont="1" applyAlignment="1">
      <alignment horizontal="center"/>
      <protection/>
    </xf>
    <xf numFmtId="3" fontId="12" fillId="0" borderId="1" xfId="0" applyNumberFormat="1" applyFont="1" applyBorder="1" applyAlignment="1">
      <alignment vertical="center"/>
    </xf>
    <xf numFmtId="0" fontId="22" fillId="0" borderId="0" xfId="21" applyFont="1">
      <alignment/>
      <protection/>
    </xf>
    <xf numFmtId="10" fontId="22" fillId="0" borderId="0" xfId="23" applyNumberFormat="1" applyFont="1" applyAlignment="1">
      <alignment/>
    </xf>
    <xf numFmtId="0" fontId="8" fillId="0" borderId="0" xfId="22" applyFont="1">
      <alignment/>
      <protection/>
    </xf>
    <xf numFmtId="0" fontId="10" fillId="5" borderId="1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wrapText="1"/>
    </xf>
    <xf numFmtId="10" fontId="23" fillId="0" borderId="1" xfId="23" applyNumberFormat="1" applyFont="1" applyBorder="1" applyAlignment="1">
      <alignment/>
    </xf>
    <xf numFmtId="10" fontId="23" fillId="0" borderId="1" xfId="23" applyNumberFormat="1" applyFont="1" applyBorder="1" applyAlignment="1" quotePrefix="1">
      <alignment horizontal="center"/>
    </xf>
    <xf numFmtId="10" fontId="23" fillId="0" borderId="10" xfId="23" applyNumberFormat="1" applyFont="1" applyBorder="1" applyAlignment="1">
      <alignment/>
    </xf>
    <xf numFmtId="10" fontId="24" fillId="0" borderId="1" xfId="23" applyNumberFormat="1" applyFont="1" applyBorder="1" applyAlignment="1">
      <alignment vertical="center"/>
    </xf>
    <xf numFmtId="0" fontId="8" fillId="0" borderId="0" xfId="21" applyFont="1" applyBorder="1">
      <alignment/>
      <protection/>
    </xf>
    <xf numFmtId="10" fontId="22" fillId="0" borderId="0" xfId="0" applyNumberFormat="1" applyFont="1" applyBorder="1" applyAlignment="1">
      <alignment vertical="center"/>
    </xf>
    <xf numFmtId="0" fontId="8" fillId="0" borderId="11" xfId="21" applyFont="1" applyBorder="1">
      <alignment/>
      <protection/>
    </xf>
    <xf numFmtId="0" fontId="8" fillId="0" borderId="12" xfId="21" applyFont="1" applyBorder="1">
      <alignment/>
      <protection/>
    </xf>
    <xf numFmtId="0" fontId="8" fillId="0" borderId="13" xfId="21" applyFont="1" applyBorder="1">
      <alignment/>
      <protection/>
    </xf>
    <xf numFmtId="10" fontId="8" fillId="0" borderId="1" xfId="23" applyNumberFormat="1" applyFont="1" applyBorder="1" applyAlignment="1">
      <alignment/>
    </xf>
    <xf numFmtId="10" fontId="24" fillId="0" borderId="1" xfId="23" applyNumberFormat="1" applyFont="1" applyBorder="1" applyAlignment="1">
      <alignment horizontal="right" vertical="center"/>
    </xf>
    <xf numFmtId="3" fontId="17" fillId="0" borderId="1" xfId="17" applyNumberFormat="1" applyFont="1" applyFill="1" applyBorder="1" applyAlignment="1" applyProtection="1">
      <alignment/>
      <protection/>
    </xf>
    <xf numFmtId="0" fontId="13" fillId="0" borderId="1" xfId="0" applyFont="1" applyBorder="1" applyAlignment="1">
      <alignment horizontal="center"/>
    </xf>
    <xf numFmtId="0" fontId="13" fillId="2" borderId="3" xfId="0" applyFont="1" applyFill="1" applyBorder="1" applyAlignment="1" applyProtection="1">
      <alignment horizontal="center" vertical="center"/>
      <protection/>
    </xf>
    <xf numFmtId="3" fontId="19" fillId="3" borderId="1" xfId="0" applyNumberFormat="1" applyFont="1" applyFill="1" applyBorder="1" applyAlignment="1" applyProtection="1">
      <alignment/>
      <protection hidden="1"/>
    </xf>
    <xf numFmtId="0" fontId="26" fillId="0" borderId="0" xfId="0" applyFont="1" applyBorder="1" applyAlignment="1">
      <alignment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Font="1" applyAlignment="1" applyProtection="1">
      <alignment/>
      <protection/>
    </xf>
    <xf numFmtId="3" fontId="19" fillId="3" borderId="1" xfId="0" applyNumberFormat="1" applyFont="1" applyFill="1" applyBorder="1" applyAlignment="1" applyProtection="1">
      <alignment/>
      <protection locked="0"/>
    </xf>
    <xf numFmtId="0" fontId="25" fillId="5" borderId="5" xfId="0" applyFont="1" applyFill="1" applyBorder="1" applyAlignment="1" applyProtection="1">
      <alignment horizontal="center" wrapText="1"/>
      <protection hidden="1"/>
    </xf>
    <xf numFmtId="3" fontId="25" fillId="5" borderId="5" xfId="0" applyNumberFormat="1" applyFont="1" applyFill="1" applyBorder="1" applyAlignment="1" applyProtection="1">
      <alignment/>
      <protection hidden="1"/>
    </xf>
    <xf numFmtId="0" fontId="27" fillId="0" borderId="0" xfId="0" applyFont="1" applyBorder="1" applyAlignment="1">
      <alignment/>
    </xf>
    <xf numFmtId="3" fontId="25" fillId="0" borderId="1" xfId="0" applyNumberFormat="1" applyFont="1" applyBorder="1" applyAlignment="1" applyProtection="1">
      <alignment/>
      <protection/>
    </xf>
    <xf numFmtId="0" fontId="27" fillId="0" borderId="0" xfId="0" applyFont="1" applyAlignment="1" applyProtection="1">
      <alignment/>
      <protection locked="0"/>
    </xf>
    <xf numFmtId="3" fontId="25" fillId="4" borderId="1" xfId="0" applyNumberFormat="1" applyFont="1" applyFill="1" applyBorder="1" applyAlignment="1" applyProtection="1">
      <alignment horizontal="center"/>
      <protection/>
    </xf>
    <xf numFmtId="3" fontId="25" fillId="4" borderId="6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/>
    </xf>
    <xf numFmtId="0" fontId="8" fillId="0" borderId="1" xfId="21" applyFont="1" applyFill="1" applyBorder="1">
      <alignment/>
      <protection/>
    </xf>
    <xf numFmtId="0" fontId="26" fillId="2" borderId="1" xfId="0" applyFont="1" applyFill="1" applyBorder="1" applyAlignment="1" applyProtection="1">
      <alignment horizontal="center"/>
      <protection/>
    </xf>
    <xf numFmtId="3" fontId="26" fillId="2" borderId="1" xfId="17" applyNumberFormat="1" applyFont="1" applyFill="1" applyBorder="1" applyAlignment="1" applyProtection="1">
      <alignment/>
      <protection/>
    </xf>
    <xf numFmtId="0" fontId="26" fillId="0" borderId="1" xfId="0" applyFont="1" applyBorder="1" applyAlignment="1" applyProtection="1">
      <alignment/>
      <protection/>
    </xf>
    <xf numFmtId="0" fontId="26" fillId="0" borderId="1" xfId="0" applyFont="1" applyBorder="1" applyAlignment="1">
      <alignment/>
    </xf>
    <xf numFmtId="0" fontId="19" fillId="0" borderId="0" xfId="0" applyFont="1" applyBorder="1" applyAlignment="1" applyProtection="1">
      <alignment/>
      <protection/>
    </xf>
    <xf numFmtId="0" fontId="26" fillId="2" borderId="1" xfId="0" applyFont="1" applyFill="1" applyBorder="1" applyAlignment="1" applyProtection="1">
      <alignment horizontal="center"/>
      <protection hidden="1"/>
    </xf>
    <xf numFmtId="3" fontId="26" fillId="2" borderId="1" xfId="0" applyNumberFormat="1" applyFont="1" applyFill="1" applyBorder="1" applyAlignment="1" applyProtection="1">
      <alignment/>
      <protection hidden="1"/>
    </xf>
    <xf numFmtId="3" fontId="26" fillId="2" borderId="1" xfId="0" applyNumberFormat="1" applyFont="1" applyFill="1" applyBorder="1" applyAlignment="1" applyProtection="1">
      <alignment/>
      <protection locked="0"/>
    </xf>
    <xf numFmtId="0" fontId="13" fillId="0" borderId="8" xfId="0" applyFont="1" applyBorder="1" applyAlignment="1" applyProtection="1">
      <alignment horizontal="right"/>
      <protection/>
    </xf>
    <xf numFmtId="10" fontId="28" fillId="2" borderId="4" xfId="0" applyNumberFormat="1" applyFont="1" applyFill="1" applyBorder="1" applyAlignment="1" applyProtection="1">
      <alignment/>
      <protection/>
    </xf>
    <xf numFmtId="0" fontId="29" fillId="0" borderId="1" xfId="21" applyFont="1" applyBorder="1">
      <alignment/>
      <protection/>
    </xf>
    <xf numFmtId="0" fontId="31" fillId="0" borderId="1" xfId="21" applyFont="1" applyBorder="1">
      <alignment/>
      <protection/>
    </xf>
    <xf numFmtId="10" fontId="30" fillId="0" borderId="1" xfId="23" applyNumberFormat="1" applyFont="1" applyBorder="1" applyAlignment="1">
      <alignment/>
    </xf>
    <xf numFmtId="10" fontId="31" fillId="0" borderId="1" xfId="23" applyNumberFormat="1" applyFont="1" applyBorder="1" applyAlignment="1">
      <alignment/>
    </xf>
    <xf numFmtId="0" fontId="8" fillId="0" borderId="0" xfId="22" applyFont="1" applyFill="1">
      <alignment/>
      <protection/>
    </xf>
    <xf numFmtId="0" fontId="8" fillId="0" borderId="0" xfId="21" applyFont="1" applyFill="1">
      <alignment/>
      <protection/>
    </xf>
    <xf numFmtId="0" fontId="21" fillId="0" borderId="0" xfId="21" applyFont="1" applyFill="1">
      <alignment/>
      <protection/>
    </xf>
    <xf numFmtId="0" fontId="8" fillId="0" borderId="0" xfId="21" applyFont="1" applyFill="1" applyBorder="1">
      <alignment/>
      <protection/>
    </xf>
    <xf numFmtId="0" fontId="10" fillId="0" borderId="0" xfId="0" applyFont="1" applyFill="1" applyBorder="1" applyAlignment="1">
      <alignment horizontal="center"/>
    </xf>
    <xf numFmtId="0" fontId="29" fillId="0" borderId="10" xfId="21" applyFont="1" applyBorder="1">
      <alignment/>
      <protection/>
    </xf>
    <xf numFmtId="0" fontId="8" fillId="0" borderId="14" xfId="21" applyFont="1" applyFill="1" applyBorder="1">
      <alignment/>
      <protection/>
    </xf>
    <xf numFmtId="0" fontId="8" fillId="0" borderId="1" xfId="21" applyFont="1" applyFill="1" applyBorder="1" quotePrefix="1">
      <alignment/>
      <protection/>
    </xf>
    <xf numFmtId="0" fontId="17" fillId="0" borderId="1" xfId="0" applyFont="1" applyFill="1" applyBorder="1" applyAlignment="1" applyProtection="1">
      <alignment/>
      <protection/>
    </xf>
    <xf numFmtId="3" fontId="17" fillId="0" borderId="1" xfId="0" applyNumberFormat="1" applyFont="1" applyFill="1" applyBorder="1" applyAlignment="1" applyProtection="1">
      <alignment/>
      <protection hidden="1"/>
    </xf>
    <xf numFmtId="0" fontId="32" fillId="0" borderId="0" xfId="22" applyFont="1">
      <alignment/>
      <protection/>
    </xf>
    <xf numFmtId="10" fontId="12" fillId="7" borderId="0" xfId="22" applyNumberFormat="1" applyFont="1" applyFill="1">
      <alignment/>
      <protection/>
    </xf>
    <xf numFmtId="0" fontId="12" fillId="5" borderId="1" xfId="22" applyFont="1" applyFill="1" applyBorder="1" applyAlignment="1">
      <alignment horizontal="center" vertical="center"/>
      <protection/>
    </xf>
    <xf numFmtId="0" fontId="8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10" fontId="23" fillId="0" borderId="10" xfId="23" applyNumberFormat="1" applyFont="1" applyBorder="1" applyAlignment="1">
      <alignment horizontal="center"/>
    </xf>
    <xf numFmtId="0" fontId="29" fillId="0" borderId="1" xfId="21" applyFont="1" applyBorder="1" applyAlignment="1">
      <alignment horizontal="center"/>
      <protection/>
    </xf>
    <xf numFmtId="10" fontId="21" fillId="0" borderId="0" xfId="23" applyNumberFormat="1" applyFont="1" applyAlignment="1">
      <alignment horizontal="center"/>
    </xf>
    <xf numFmtId="0" fontId="8" fillId="0" borderId="14" xfId="21" applyFont="1" applyBorder="1" applyAlignment="1">
      <alignment horizontal="right"/>
      <protection/>
    </xf>
    <xf numFmtId="0" fontId="8" fillId="0" borderId="1" xfId="21" applyFont="1" applyBorder="1" applyAlignment="1">
      <alignment horizontal="right"/>
      <protection/>
    </xf>
    <xf numFmtId="0" fontId="8" fillId="0" borderId="1" xfId="21" applyFont="1" applyBorder="1" applyAlignment="1" quotePrefix="1">
      <alignment horizontal="right"/>
      <protection/>
    </xf>
    <xf numFmtId="0" fontId="8" fillId="0" borderId="1" xfId="21" applyFont="1" applyFill="1" applyBorder="1" applyAlignment="1">
      <alignment horizontal="right"/>
      <protection/>
    </xf>
    <xf numFmtId="0" fontId="17" fillId="0" borderId="1" xfId="0" applyFont="1" applyBorder="1" applyAlignment="1" applyProtection="1">
      <alignment horizontal="right"/>
      <protection/>
    </xf>
    <xf numFmtId="3" fontId="17" fillId="2" borderId="1" xfId="0" applyNumberFormat="1" applyFont="1" applyFill="1" applyBorder="1" applyAlignment="1" applyProtection="1">
      <alignment horizontal="right"/>
      <protection hidden="1"/>
    </xf>
    <xf numFmtId="3" fontId="12" fillId="0" borderId="0" xfId="22" applyNumberFormat="1" applyFont="1">
      <alignment/>
      <protection/>
    </xf>
    <xf numFmtId="0" fontId="33" fillId="0" borderId="14" xfId="21" applyFont="1" applyFill="1" applyBorder="1" applyAlignment="1">
      <alignment horizontal="center"/>
      <protection/>
    </xf>
    <xf numFmtId="0" fontId="33" fillId="0" borderId="1" xfId="21" applyFont="1" applyFill="1" applyBorder="1" applyAlignment="1">
      <alignment horizontal="center"/>
      <protection/>
    </xf>
    <xf numFmtId="0" fontId="34" fillId="0" borderId="1" xfId="0" applyFont="1" applyFill="1" applyBorder="1" applyAlignment="1" applyProtection="1">
      <alignment horizontal="center"/>
      <protection/>
    </xf>
    <xf numFmtId="3" fontId="8" fillId="0" borderId="0" xfId="21" applyNumberFormat="1" applyFont="1">
      <alignment/>
      <protection/>
    </xf>
    <xf numFmtId="0" fontId="17" fillId="8" borderId="1" xfId="0" applyFont="1" applyFill="1" applyBorder="1" applyAlignment="1" applyProtection="1">
      <alignment/>
      <protection/>
    </xf>
    <xf numFmtId="0" fontId="34" fillId="9" borderId="1" xfId="0" applyFont="1" applyFill="1" applyBorder="1" applyAlignment="1" applyProtection="1">
      <alignment horizontal="center"/>
      <protection/>
    </xf>
    <xf numFmtId="0" fontId="17" fillId="9" borderId="1" xfId="0" applyFont="1" applyFill="1" applyBorder="1" applyAlignment="1" applyProtection="1">
      <alignment/>
      <protection/>
    </xf>
    <xf numFmtId="0" fontId="8" fillId="0" borderId="0" xfId="21" applyFont="1" applyFill="1" applyAlignment="1">
      <alignment horizontal="center" vertical="center" wrapText="1"/>
      <protection/>
    </xf>
    <xf numFmtId="0" fontId="17" fillId="0" borderId="9" xfId="0" applyFont="1" applyBorder="1" applyAlignment="1">
      <alignment horizontal="center" vertical="center" wrapText="1"/>
    </xf>
    <xf numFmtId="0" fontId="26" fillId="0" borderId="15" xfId="0" applyFont="1" applyBorder="1" applyAlignment="1">
      <alignment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/>
      <protection/>
    </xf>
    <xf numFmtId="3" fontId="17" fillId="0" borderId="1" xfId="0" applyNumberFormat="1" applyFont="1" applyFill="1" applyBorder="1" applyAlignment="1" applyProtection="1">
      <alignment horizontal="center"/>
      <protection hidden="1"/>
    </xf>
    <xf numFmtId="0" fontId="17" fillId="0" borderId="1" xfId="0" applyFont="1" applyFill="1" applyBorder="1" applyAlignment="1" applyProtection="1" quotePrefix="1">
      <alignment horizontal="center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wrapText="1"/>
    </xf>
    <xf numFmtId="0" fontId="10" fillId="5" borderId="14" xfId="0" applyFont="1" applyFill="1" applyBorder="1" applyAlignment="1">
      <alignment horizontal="center"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textRotation="90" wrapText="1"/>
      <protection/>
    </xf>
    <xf numFmtId="0" fontId="12" fillId="0" borderId="3" xfId="0" applyFont="1" applyBorder="1" applyAlignment="1" applyProtection="1">
      <alignment horizontal="center" textRotation="90"/>
      <protection/>
    </xf>
    <xf numFmtId="0" fontId="23" fillId="0" borderId="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Normal_participation horair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4"/>
  <sheetViews>
    <sheetView workbookViewId="0" topLeftCell="A1">
      <pane xSplit="2" ySplit="2" topLeftCell="F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2" sqref="F22"/>
    </sheetView>
  </sheetViews>
  <sheetFormatPr defaultColWidth="12" defaultRowHeight="12.75"/>
  <cols>
    <col min="1" max="1" width="13.5" style="49" customWidth="1"/>
    <col min="2" max="2" width="15.83203125" style="49" customWidth="1"/>
    <col min="3" max="12" width="12.66015625" style="49" customWidth="1"/>
    <col min="13" max="13" width="15.5" style="49" customWidth="1"/>
    <col min="14" max="14" width="11.33203125" style="49" customWidth="1"/>
    <col min="15" max="15" width="10.5" style="49" bestFit="1" customWidth="1"/>
    <col min="16" max="16" width="11.5" style="49" bestFit="1" customWidth="1"/>
    <col min="17" max="16384" width="13.33203125" style="49" customWidth="1"/>
  </cols>
  <sheetData>
    <row r="2" spans="1:13" ht="35.25" customHeight="1">
      <c r="A2" s="47" t="s">
        <v>30</v>
      </c>
      <c r="B2" s="48" t="s">
        <v>31</v>
      </c>
      <c r="C2" s="47" t="s">
        <v>32</v>
      </c>
      <c r="D2" s="47" t="s">
        <v>33</v>
      </c>
      <c r="E2" s="47" t="s">
        <v>34</v>
      </c>
      <c r="F2" s="47" t="s">
        <v>35</v>
      </c>
      <c r="G2" s="47" t="s">
        <v>36</v>
      </c>
      <c r="H2" s="47" t="s">
        <v>37</v>
      </c>
      <c r="I2" s="47" t="s">
        <v>38</v>
      </c>
      <c r="J2" s="47" t="s">
        <v>39</v>
      </c>
      <c r="K2" s="47" t="s">
        <v>40</v>
      </c>
      <c r="L2" s="47" t="s">
        <v>75</v>
      </c>
      <c r="M2" s="116" t="s">
        <v>76</v>
      </c>
    </row>
    <row r="3" spans="1:13" ht="18.75">
      <c r="A3" s="50">
        <v>1</v>
      </c>
      <c r="B3" s="14">
        <v>947</v>
      </c>
      <c r="C3" s="112">
        <v>20</v>
      </c>
      <c r="D3" s="91">
        <v>56</v>
      </c>
      <c r="E3" s="91">
        <v>132</v>
      </c>
      <c r="F3" s="91">
        <v>187</v>
      </c>
      <c r="G3" s="113">
        <v>217</v>
      </c>
      <c r="H3" s="91">
        <v>245</v>
      </c>
      <c r="I3" s="91">
        <v>276</v>
      </c>
      <c r="J3" s="91">
        <v>300</v>
      </c>
      <c r="K3" s="91">
        <v>332</v>
      </c>
      <c r="L3" s="137"/>
      <c r="M3" s="49">
        <f>'Résultats 1T 6 décembre'!C4</f>
        <v>459</v>
      </c>
    </row>
    <row r="4" spans="1:13" ht="18.75">
      <c r="A4" s="50">
        <v>2</v>
      </c>
      <c r="B4" s="14">
        <v>1065</v>
      </c>
      <c r="C4" s="112">
        <v>24</v>
      </c>
      <c r="D4" s="91">
        <v>42</v>
      </c>
      <c r="E4" s="91">
        <v>97</v>
      </c>
      <c r="F4" s="91">
        <v>173</v>
      </c>
      <c r="G4" s="91">
        <v>212</v>
      </c>
      <c r="H4" s="91">
        <v>247</v>
      </c>
      <c r="I4" s="91">
        <v>299</v>
      </c>
      <c r="J4" s="91">
        <v>316</v>
      </c>
      <c r="K4" s="91">
        <v>375</v>
      </c>
      <c r="L4" s="137"/>
      <c r="M4" s="49">
        <f>'Résultats 1T 6 décembre'!C5</f>
        <v>524</v>
      </c>
    </row>
    <row r="5" spans="1:13" ht="18.75">
      <c r="A5" s="50">
        <v>3</v>
      </c>
      <c r="B5" s="14">
        <v>751</v>
      </c>
      <c r="C5" s="112">
        <v>23</v>
      </c>
      <c r="D5" s="91">
        <v>56</v>
      </c>
      <c r="E5" s="132">
        <v>71</v>
      </c>
      <c r="F5" s="132">
        <v>120</v>
      </c>
      <c r="G5" s="132">
        <v>200</v>
      </c>
      <c r="H5" s="132">
        <v>220</v>
      </c>
      <c r="I5" s="132">
        <v>240</v>
      </c>
      <c r="J5" s="132">
        <v>265</v>
      </c>
      <c r="K5" s="132">
        <v>320</v>
      </c>
      <c r="L5" s="133"/>
      <c r="M5" s="49">
        <f>'Résultats 1T 6 décembre'!C6</f>
        <v>367</v>
      </c>
    </row>
    <row r="6" spans="1:13" ht="18.75">
      <c r="A6" s="50">
        <v>4</v>
      </c>
      <c r="B6" s="14">
        <v>756</v>
      </c>
      <c r="C6" s="112">
        <v>21</v>
      </c>
      <c r="D6" s="91">
        <v>34</v>
      </c>
      <c r="E6" s="91">
        <v>82</v>
      </c>
      <c r="F6" s="91">
        <v>156</v>
      </c>
      <c r="G6" s="91">
        <v>281</v>
      </c>
      <c r="H6" s="91">
        <v>198</v>
      </c>
      <c r="I6" s="91">
        <v>243</v>
      </c>
      <c r="J6" s="91">
        <v>287</v>
      </c>
      <c r="K6" s="91">
        <v>321</v>
      </c>
      <c r="L6" s="114"/>
      <c r="M6" s="49">
        <f>'Résultats 1T 6 décembre'!C7</f>
        <v>367</v>
      </c>
    </row>
    <row r="7" spans="1:13" ht="18.75">
      <c r="A7" s="50">
        <v>5</v>
      </c>
      <c r="B7" s="14">
        <v>740</v>
      </c>
      <c r="C7" s="112">
        <v>13</v>
      </c>
      <c r="D7" s="91">
        <v>41</v>
      </c>
      <c r="E7" s="91">
        <v>81</v>
      </c>
      <c r="F7" s="91">
        <v>116</v>
      </c>
      <c r="G7" s="91">
        <v>220</v>
      </c>
      <c r="H7" s="91">
        <v>200</v>
      </c>
      <c r="I7" s="91">
        <v>225</v>
      </c>
      <c r="J7" s="91">
        <v>250</v>
      </c>
      <c r="K7" s="91">
        <v>300</v>
      </c>
      <c r="L7" s="114"/>
      <c r="M7" s="49">
        <f>'Résultats 1T 6 décembre'!C8</f>
        <v>358</v>
      </c>
    </row>
    <row r="8" spans="1:13" ht="18.75">
      <c r="A8" s="50">
        <v>6</v>
      </c>
      <c r="B8" s="14">
        <v>739</v>
      </c>
      <c r="C8" s="112">
        <v>24</v>
      </c>
      <c r="D8" s="91">
        <v>49</v>
      </c>
      <c r="E8" s="91">
        <v>61</v>
      </c>
      <c r="F8" s="91">
        <v>74</v>
      </c>
      <c r="G8" s="91">
        <v>200</v>
      </c>
      <c r="H8" s="91">
        <v>210</v>
      </c>
      <c r="I8" s="91">
        <v>230</v>
      </c>
      <c r="J8" s="91">
        <v>250</v>
      </c>
      <c r="K8" s="91">
        <v>300</v>
      </c>
      <c r="L8" s="114"/>
      <c r="M8" s="49">
        <f>'Résultats 1T 6 décembre'!C9</f>
        <v>347</v>
      </c>
    </row>
    <row r="9" spans="1:13" ht="18.75">
      <c r="A9" s="50">
        <v>7</v>
      </c>
      <c r="B9" s="14">
        <v>661</v>
      </c>
      <c r="C9" s="112">
        <v>28</v>
      </c>
      <c r="D9" s="91">
        <v>52</v>
      </c>
      <c r="E9" s="91">
        <v>105</v>
      </c>
      <c r="F9" s="91">
        <v>158</v>
      </c>
      <c r="G9" s="91">
        <v>190</v>
      </c>
      <c r="H9" s="91">
        <v>202</v>
      </c>
      <c r="I9" s="91">
        <v>229</v>
      </c>
      <c r="J9" s="91">
        <v>289</v>
      </c>
      <c r="K9" s="91">
        <v>336</v>
      </c>
      <c r="L9" s="114"/>
      <c r="M9" s="49">
        <f>'Résultats 1T 6 décembre'!C10</f>
        <v>368</v>
      </c>
    </row>
    <row r="10" spans="1:13" ht="18.75">
      <c r="A10" s="50">
        <v>8</v>
      </c>
      <c r="B10" s="14">
        <v>798</v>
      </c>
      <c r="C10" s="112">
        <v>12</v>
      </c>
      <c r="D10" s="91">
        <v>55</v>
      </c>
      <c r="E10" s="91">
        <v>123</v>
      </c>
      <c r="F10" s="91">
        <v>210</v>
      </c>
      <c r="G10" s="91">
        <v>238</v>
      </c>
      <c r="H10" s="91">
        <v>269</v>
      </c>
      <c r="I10" s="91">
        <v>302</v>
      </c>
      <c r="J10" s="91">
        <v>338</v>
      </c>
      <c r="K10" s="91">
        <v>392</v>
      </c>
      <c r="L10" s="114"/>
      <c r="M10" s="49">
        <f>'Résultats 1T 6 décembre'!C11</f>
        <v>431</v>
      </c>
    </row>
    <row r="11" spans="1:13" ht="18.75">
      <c r="A11" s="50">
        <v>9</v>
      </c>
      <c r="B11" s="14">
        <v>1262</v>
      </c>
      <c r="C11" s="112">
        <v>26</v>
      </c>
      <c r="D11" s="91">
        <v>45</v>
      </c>
      <c r="E11" s="91">
        <v>107</v>
      </c>
      <c r="F11" s="91">
        <v>184</v>
      </c>
      <c r="G11" s="91">
        <v>300</v>
      </c>
      <c r="H11" s="91">
        <v>410</v>
      </c>
      <c r="I11" s="91">
        <v>480</v>
      </c>
      <c r="J11" s="91">
        <v>520</v>
      </c>
      <c r="K11" s="91">
        <v>550</v>
      </c>
      <c r="L11" s="135"/>
      <c r="M11" s="134">
        <f>'Résultats 1T 6 décembre'!B13</f>
        <v>1262</v>
      </c>
    </row>
    <row r="12" spans="1:13" ht="18.75">
      <c r="A12" s="50">
        <v>10</v>
      </c>
      <c r="B12" s="14">
        <v>945</v>
      </c>
      <c r="C12" s="112">
        <v>26</v>
      </c>
      <c r="D12" s="91">
        <v>82</v>
      </c>
      <c r="E12" s="91">
        <v>149</v>
      </c>
      <c r="F12" s="91">
        <v>207</v>
      </c>
      <c r="G12" s="91">
        <v>222</v>
      </c>
      <c r="H12" s="91">
        <v>229</v>
      </c>
      <c r="I12" s="91">
        <v>237</v>
      </c>
      <c r="J12" s="91">
        <v>267</v>
      </c>
      <c r="K12" s="91">
        <v>350</v>
      </c>
      <c r="L12" s="135"/>
      <c r="M12" s="134">
        <f>'Résultats 1T 6 décembre'!B14</f>
        <v>945</v>
      </c>
    </row>
    <row r="13" spans="1:13" ht="18.75">
      <c r="A13" s="50">
        <v>11</v>
      </c>
      <c r="B13" s="14">
        <v>879</v>
      </c>
      <c r="C13" s="112">
        <v>8</v>
      </c>
      <c r="D13" s="91">
        <v>32</v>
      </c>
      <c r="E13" s="91">
        <v>88</v>
      </c>
      <c r="F13" s="91">
        <v>146</v>
      </c>
      <c r="G13" s="91">
        <v>179</v>
      </c>
      <c r="H13" s="91">
        <v>208</v>
      </c>
      <c r="I13" s="91">
        <v>251</v>
      </c>
      <c r="J13" s="91">
        <v>287</v>
      </c>
      <c r="K13" s="91">
        <v>333</v>
      </c>
      <c r="L13" s="135"/>
      <c r="M13" s="134">
        <f>'Résultats 1T 6 décembre'!B15</f>
        <v>879</v>
      </c>
    </row>
    <row r="14" spans="1:13" ht="18.75">
      <c r="A14" s="50">
        <v>12</v>
      </c>
      <c r="B14" s="14">
        <v>963</v>
      </c>
      <c r="C14" s="131">
        <v>30</v>
      </c>
      <c r="D14" s="132">
        <v>50</v>
      </c>
      <c r="E14" s="132">
        <v>80</v>
      </c>
      <c r="F14" s="132">
        <v>120</v>
      </c>
      <c r="G14" s="132">
        <v>230</v>
      </c>
      <c r="H14" s="132">
        <v>250</v>
      </c>
      <c r="I14" s="132">
        <v>280</v>
      </c>
      <c r="J14" s="132">
        <v>310</v>
      </c>
      <c r="K14" s="132">
        <v>350</v>
      </c>
      <c r="L14" s="135"/>
      <c r="M14" s="134">
        <f>'Résultats 1T 6 décembre'!B16</f>
        <v>963</v>
      </c>
    </row>
    <row r="15" spans="1:13" ht="18.75">
      <c r="A15" s="50">
        <v>13</v>
      </c>
      <c r="B15" s="14">
        <v>886</v>
      </c>
      <c r="C15" s="112">
        <v>29</v>
      </c>
      <c r="D15" s="91">
        <v>86</v>
      </c>
      <c r="E15" s="91">
        <v>147</v>
      </c>
      <c r="F15" s="91">
        <v>219</v>
      </c>
      <c r="G15" s="91">
        <v>252</v>
      </c>
      <c r="H15" s="91">
        <v>288</v>
      </c>
      <c r="I15" s="91">
        <v>335</v>
      </c>
      <c r="J15" s="91">
        <v>378</v>
      </c>
      <c r="K15" s="91">
        <v>439</v>
      </c>
      <c r="L15" s="135"/>
      <c r="M15" s="134">
        <f>'Résultats 1T 6 décembre'!B17</f>
        <v>886</v>
      </c>
    </row>
    <row r="16" spans="1:13" ht="18.75">
      <c r="A16" s="50">
        <v>14</v>
      </c>
      <c r="B16" s="14">
        <v>1066</v>
      </c>
      <c r="C16" s="112">
        <v>51</v>
      </c>
      <c r="D16" s="91">
        <v>106</v>
      </c>
      <c r="E16" s="91">
        <v>154</v>
      </c>
      <c r="F16" s="91">
        <v>164</v>
      </c>
      <c r="G16" s="91">
        <v>184</v>
      </c>
      <c r="H16" s="91">
        <v>218</v>
      </c>
      <c r="I16" s="91">
        <v>260</v>
      </c>
      <c r="J16" s="91">
        <v>308</v>
      </c>
      <c r="K16" s="91">
        <v>370</v>
      </c>
      <c r="L16" s="135"/>
      <c r="M16" s="134">
        <f>'Résultats 1T 6 décembre'!B18</f>
        <v>1066</v>
      </c>
    </row>
    <row r="17" spans="1:13" ht="18.75">
      <c r="A17" s="50">
        <v>15</v>
      </c>
      <c r="B17" s="14">
        <v>657</v>
      </c>
      <c r="C17" s="112">
        <v>21</v>
      </c>
      <c r="D17" s="91">
        <v>57</v>
      </c>
      <c r="E17" s="91">
        <v>99</v>
      </c>
      <c r="F17" s="91">
        <v>152</v>
      </c>
      <c r="G17" s="91">
        <v>145</v>
      </c>
      <c r="H17" s="91">
        <v>185</v>
      </c>
      <c r="I17" s="91">
        <v>215</v>
      </c>
      <c r="J17" s="91">
        <v>239</v>
      </c>
      <c r="K17" s="91">
        <v>280</v>
      </c>
      <c r="L17" s="135"/>
      <c r="M17" s="134">
        <f>'Résultats 1T 6 décembre'!B19</f>
        <v>657</v>
      </c>
    </row>
    <row r="18" spans="1:13" ht="18.75">
      <c r="A18" s="50">
        <v>16</v>
      </c>
      <c r="B18" s="14">
        <v>582</v>
      </c>
      <c r="C18" s="112">
        <v>19</v>
      </c>
      <c r="D18" s="91">
        <v>33</v>
      </c>
      <c r="E18" s="91">
        <v>76</v>
      </c>
      <c r="F18" s="91">
        <v>146</v>
      </c>
      <c r="G18" s="91">
        <v>173</v>
      </c>
      <c r="H18" s="91">
        <v>200</v>
      </c>
      <c r="I18" s="91">
        <v>236</v>
      </c>
      <c r="J18" s="91">
        <v>260</v>
      </c>
      <c r="K18" s="91">
        <v>283</v>
      </c>
      <c r="L18" s="115"/>
      <c r="M18" s="134">
        <f>'Résultats 1T 6 décembre'!C21</f>
        <v>321</v>
      </c>
    </row>
    <row r="19" spans="1:13" ht="18.75">
      <c r="A19" s="50">
        <v>17</v>
      </c>
      <c r="B19" s="14">
        <v>1120</v>
      </c>
      <c r="C19" s="131">
        <v>35</v>
      </c>
      <c r="D19" s="132">
        <v>50</v>
      </c>
      <c r="E19" s="132">
        <v>100</v>
      </c>
      <c r="F19" s="132">
        <v>140</v>
      </c>
      <c r="G19" s="132">
        <v>250</v>
      </c>
      <c r="H19" s="132">
        <v>270</v>
      </c>
      <c r="I19" s="132">
        <v>320</v>
      </c>
      <c r="J19" s="132">
        <v>350</v>
      </c>
      <c r="K19" s="132">
        <v>420</v>
      </c>
      <c r="L19" s="136"/>
      <c r="M19" s="134">
        <f>'Résultats 1T 6 décembre'!C22</f>
        <v>590</v>
      </c>
    </row>
    <row r="20" spans="1:13" s="54" customFormat="1" ht="28.5" customHeight="1">
      <c r="A20" s="52" t="s">
        <v>41</v>
      </c>
      <c r="B20" s="53">
        <f>SUM(B3:B19)</f>
        <v>14817</v>
      </c>
      <c r="C20" s="54">
        <f aca="true" t="shared" si="0" ref="C20:L20">SUM(C3:C19)</f>
        <v>410</v>
      </c>
      <c r="D20" s="54">
        <f t="shared" si="0"/>
        <v>926</v>
      </c>
      <c r="E20" s="54">
        <f t="shared" si="0"/>
        <v>1752</v>
      </c>
      <c r="F20" s="54">
        <f t="shared" si="0"/>
        <v>2672</v>
      </c>
      <c r="G20" s="54">
        <f t="shared" si="0"/>
        <v>3693</v>
      </c>
      <c r="H20" s="54">
        <f t="shared" si="0"/>
        <v>4049</v>
      </c>
      <c r="I20" s="54">
        <f t="shared" si="0"/>
        <v>4658</v>
      </c>
      <c r="J20" s="54">
        <f t="shared" si="0"/>
        <v>5214</v>
      </c>
      <c r="K20" s="54">
        <f t="shared" si="0"/>
        <v>6051</v>
      </c>
      <c r="L20" s="54">
        <f t="shared" si="0"/>
        <v>0</v>
      </c>
      <c r="M20" s="130">
        <f>'Résultats 1T 6 décembre'!C24</f>
        <v>7465</v>
      </c>
    </row>
    <row r="21" spans="1:16" s="57" customFormat="1" ht="19.5">
      <c r="A21" s="118" t="s">
        <v>77</v>
      </c>
      <c r="B21" s="49"/>
      <c r="C21" s="58">
        <f aca="true" t="shared" si="1" ref="C21:L21">C20/$B20</f>
        <v>0.02767091853951542</v>
      </c>
      <c r="D21" s="58">
        <f t="shared" si="1"/>
        <v>0.062495781872173854</v>
      </c>
      <c r="E21" s="58">
        <f t="shared" si="1"/>
        <v>0.11824255922251468</v>
      </c>
      <c r="F21" s="58">
        <f t="shared" si="1"/>
        <v>0.18033340082337856</v>
      </c>
      <c r="G21" s="58">
        <f t="shared" si="1"/>
        <v>0.2492407369912938</v>
      </c>
      <c r="H21" s="58">
        <f t="shared" si="1"/>
        <v>0.27326719308901937</v>
      </c>
      <c r="I21" s="58">
        <f t="shared" si="1"/>
        <v>0.3143686306269825</v>
      </c>
      <c r="J21" s="58">
        <f t="shared" si="1"/>
        <v>0.3518930957683742</v>
      </c>
      <c r="K21" s="58">
        <f t="shared" si="1"/>
        <v>0.4083822636161166</v>
      </c>
      <c r="L21" s="58">
        <f t="shared" si="1"/>
        <v>0</v>
      </c>
      <c r="M21" s="117">
        <f>'Résultats 1T 6 décembre'!C26</f>
        <v>0.5038131875548356</v>
      </c>
      <c r="N21" s="54"/>
      <c r="O21" s="54"/>
      <c r="P21" s="54"/>
    </row>
    <row r="22" spans="1:16" ht="44.25" customHeight="1">
      <c r="A22" s="149" t="s">
        <v>42</v>
      </c>
      <c r="B22" s="150"/>
      <c r="C22" s="56">
        <f>C20</f>
        <v>410</v>
      </c>
      <c r="D22" s="56">
        <f aca="true" t="shared" si="2" ref="D22:L22">D20-C20</f>
        <v>516</v>
      </c>
      <c r="E22" s="56">
        <f t="shared" si="2"/>
        <v>826</v>
      </c>
      <c r="F22" s="56">
        <f t="shared" si="2"/>
        <v>920</v>
      </c>
      <c r="G22" s="56">
        <f t="shared" si="2"/>
        <v>1021</v>
      </c>
      <c r="H22" s="56">
        <f t="shared" si="2"/>
        <v>356</v>
      </c>
      <c r="I22" s="56">
        <f t="shared" si="2"/>
        <v>609</v>
      </c>
      <c r="J22" s="56">
        <f t="shared" si="2"/>
        <v>556</v>
      </c>
      <c r="K22" s="56">
        <f t="shared" si="2"/>
        <v>837</v>
      </c>
      <c r="L22" s="56">
        <f t="shared" si="2"/>
        <v>-6051</v>
      </c>
      <c r="M22" s="55"/>
      <c r="N22" s="54"/>
      <c r="O22" s="54"/>
      <c r="P22" s="54"/>
    </row>
    <row r="23" ht="18.75">
      <c r="O23" s="54"/>
    </row>
    <row r="24" spans="1:16" ht="30">
      <c r="A24" s="59"/>
      <c r="C24" s="60" t="s">
        <v>43</v>
      </c>
      <c r="D24" s="60" t="s">
        <v>44</v>
      </c>
      <c r="E24" s="60" t="s">
        <v>45</v>
      </c>
      <c r="F24" s="60" t="s">
        <v>46</v>
      </c>
      <c r="G24" s="60" t="s">
        <v>47</v>
      </c>
      <c r="H24" s="60" t="s">
        <v>48</v>
      </c>
      <c r="I24" s="60" t="s">
        <v>49</v>
      </c>
      <c r="J24" s="60" t="s">
        <v>50</v>
      </c>
      <c r="K24" s="60" t="s">
        <v>51</v>
      </c>
      <c r="L24" s="60" t="s">
        <v>52</v>
      </c>
      <c r="M24" s="62" t="s">
        <v>73</v>
      </c>
      <c r="N24" s="54"/>
      <c r="O24" s="54"/>
      <c r="P24" s="54"/>
    </row>
    <row r="25" spans="1:16" ht="33" customHeight="1">
      <c r="A25" s="147" t="s">
        <v>72</v>
      </c>
      <c r="B25" s="148"/>
      <c r="C25" s="63">
        <v>0.028755097808806248</v>
      </c>
      <c r="D25" s="63">
        <v>0.078592659155319</v>
      </c>
      <c r="E25" s="63">
        <v>0.15054952650860579</v>
      </c>
      <c r="F25" s="64">
        <v>0.22167691988663857</v>
      </c>
      <c r="G25" s="64">
        <v>0.2658464090689155</v>
      </c>
      <c r="H25" s="63">
        <v>0.30566115988110876</v>
      </c>
      <c r="I25" s="63">
        <v>0.3599917052602475</v>
      </c>
      <c r="J25" s="63">
        <v>0.40616575654938825</v>
      </c>
      <c r="K25" s="65">
        <v>0.4393447155595493</v>
      </c>
      <c r="L25" s="121" t="s">
        <v>54</v>
      </c>
      <c r="M25" s="66">
        <v>0.5068777217114813</v>
      </c>
      <c r="N25" s="54"/>
      <c r="O25" s="54"/>
      <c r="P25" s="54"/>
    </row>
    <row r="26" spans="1:16" s="67" customFormat="1" ht="18.75">
      <c r="A26" s="67" t="s">
        <v>74</v>
      </c>
      <c r="C26" s="51">
        <v>416</v>
      </c>
      <c r="D26" s="51">
        <v>1137</v>
      </c>
      <c r="E26" s="51">
        <v>2178</v>
      </c>
      <c r="F26" s="51">
        <v>3207</v>
      </c>
      <c r="G26" s="51">
        <v>3846</v>
      </c>
      <c r="H26" s="51">
        <v>4422</v>
      </c>
      <c r="I26" s="51">
        <v>5208</v>
      </c>
      <c r="J26" s="51">
        <v>5876</v>
      </c>
      <c r="K26" s="51">
        <v>6356</v>
      </c>
      <c r="L26" s="51"/>
      <c r="M26" s="51">
        <v>7333</v>
      </c>
      <c r="O26" s="54"/>
      <c r="P26" s="68"/>
    </row>
    <row r="27" spans="2:16" s="57" customFormat="1" ht="19.5">
      <c r="B27" s="49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5"/>
      <c r="N27" s="54"/>
      <c r="O27" s="54"/>
      <c r="P27" s="54"/>
    </row>
    <row r="28" spans="1:16" ht="30">
      <c r="A28" s="59"/>
      <c r="C28" s="60" t="s">
        <v>43</v>
      </c>
      <c r="D28" s="60" t="s">
        <v>44</v>
      </c>
      <c r="E28" s="60" t="s">
        <v>45</v>
      </c>
      <c r="F28" s="60" t="s">
        <v>46</v>
      </c>
      <c r="G28" s="60" t="s">
        <v>47</v>
      </c>
      <c r="H28" s="60" t="s">
        <v>48</v>
      </c>
      <c r="I28" s="60" t="s">
        <v>49</v>
      </c>
      <c r="J28" s="60" t="s">
        <v>50</v>
      </c>
      <c r="K28" s="60" t="s">
        <v>51</v>
      </c>
      <c r="L28" s="61" t="s">
        <v>52</v>
      </c>
      <c r="M28" s="62" t="s">
        <v>53</v>
      </c>
      <c r="N28" s="54"/>
      <c r="O28" s="54"/>
      <c r="P28" s="54"/>
    </row>
    <row r="29" spans="1:16" ht="33" customHeight="1">
      <c r="A29" s="147" t="s">
        <v>70</v>
      </c>
      <c r="B29" s="148"/>
      <c r="C29" s="63">
        <v>0.05296984250300162</v>
      </c>
      <c r="D29" s="63">
        <v>0.1559432163288368</v>
      </c>
      <c r="E29" s="63">
        <v>0.2402005791369447</v>
      </c>
      <c r="F29" s="64" t="s">
        <v>54</v>
      </c>
      <c r="G29" s="64" t="s">
        <v>54</v>
      </c>
      <c r="H29" s="63">
        <v>0.391341196412176</v>
      </c>
      <c r="I29" s="63">
        <v>0.4702309485133131</v>
      </c>
      <c r="J29" s="63">
        <v>0.5359135532170352</v>
      </c>
      <c r="K29" s="65">
        <v>0.584575181863126</v>
      </c>
      <c r="L29" s="65">
        <v>0.6307648845257433</v>
      </c>
      <c r="M29" s="66">
        <v>0.6597217317607176</v>
      </c>
      <c r="N29" s="54"/>
      <c r="O29" s="54"/>
      <c r="P29" s="54"/>
    </row>
    <row r="30" spans="1:16" s="67" customFormat="1" ht="18.75">
      <c r="A30" s="67" t="s">
        <v>66</v>
      </c>
      <c r="C30" s="51">
        <v>750</v>
      </c>
      <c r="D30" s="51">
        <v>2208</v>
      </c>
      <c r="E30" s="51">
        <v>3401</v>
      </c>
      <c r="F30" s="51">
        <v>0</v>
      </c>
      <c r="G30" s="51">
        <v>0</v>
      </c>
      <c r="H30" s="51">
        <v>5541</v>
      </c>
      <c r="I30" s="51">
        <v>6658</v>
      </c>
      <c r="J30" s="51">
        <v>7588</v>
      </c>
      <c r="K30" s="51">
        <v>8277</v>
      </c>
      <c r="L30" s="51">
        <v>8931</v>
      </c>
      <c r="M30" s="51">
        <v>9341</v>
      </c>
      <c r="O30" s="54"/>
      <c r="P30" s="68"/>
    </row>
    <row r="31" ht="18.75">
      <c r="O31" s="54"/>
    </row>
    <row r="32" spans="1:15" ht="34.5" customHeight="1">
      <c r="A32" s="147" t="s">
        <v>68</v>
      </c>
      <c r="B32" s="148"/>
      <c r="C32" s="72">
        <v>0.07671232876712329</v>
      </c>
      <c r="D32" s="72">
        <v>0.08399599064483795</v>
      </c>
      <c r="E32" s="72">
        <v>0.17046441697293685</v>
      </c>
      <c r="F32" s="72">
        <v>0.24884731039091212</v>
      </c>
      <c r="G32" s="72">
        <v>0.3049782826595389</v>
      </c>
      <c r="H32" s="72">
        <v>0.34727697961911125</v>
      </c>
      <c r="I32" s="72">
        <v>0.4292682926829268</v>
      </c>
      <c r="J32" s="72">
        <v>0.49842966922819915</v>
      </c>
      <c r="K32" s="72">
        <v>0.5387236886067491</v>
      </c>
      <c r="L32" s="72">
        <v>0.5976612094888072</v>
      </c>
      <c r="O32" s="54"/>
    </row>
    <row r="33" spans="1:15" ht="18.75">
      <c r="A33" s="69" t="s">
        <v>64</v>
      </c>
      <c r="B33" s="67"/>
      <c r="C33" s="51">
        <v>1148</v>
      </c>
      <c r="D33" s="51">
        <v>1257</v>
      </c>
      <c r="E33" s="51">
        <v>2551</v>
      </c>
      <c r="F33" s="51">
        <v>3724</v>
      </c>
      <c r="G33" s="51">
        <v>4564</v>
      </c>
      <c r="H33" s="51">
        <v>5197</v>
      </c>
      <c r="I33" s="51">
        <v>6424</v>
      </c>
      <c r="J33" s="51">
        <v>7459</v>
      </c>
      <c r="K33" s="51">
        <v>8062</v>
      </c>
      <c r="L33" s="51">
        <v>8944</v>
      </c>
      <c r="O33" s="54"/>
    </row>
    <row r="34" spans="1:15" ht="18.75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 t="s">
        <v>65</v>
      </c>
      <c r="L34" s="73" t="s">
        <v>67</v>
      </c>
      <c r="O34" s="54"/>
    </row>
  </sheetData>
  <mergeCells count="4">
    <mergeCell ref="A29:B29"/>
    <mergeCell ref="A22:B22"/>
    <mergeCell ref="A32:B32"/>
    <mergeCell ref="A25:B25"/>
  </mergeCells>
  <printOptions horizontalCentered="1"/>
  <pageMargins left="0.25" right="0.25" top="0.54" bottom="0.32" header="0.18" footer="0.25"/>
  <pageSetup fitToHeight="1" fitToWidth="1" horizontalDpi="600" verticalDpi="600" orientation="landscape" paperSize="9" scale="70" r:id="rId1"/>
  <headerFooter alignWithMargins="0">
    <oddHeader>&amp;L&amp;"Arial Narrow,Normal"MAIRIE de RODEZ
Service Population&amp;C&amp;"Arial,Gras italique"&amp;U
&amp;"Arial Narrow,Gras italique"&amp;12&amp;UElection du &amp;F :&amp;U
&amp;A&amp;R&amp;"Arial Narrow,Normal"&amp;D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1"/>
  <sheetViews>
    <sheetView zoomScale="60" zoomScaleNormal="60" workbookViewId="0" topLeftCell="A1">
      <pane xSplit="6" ySplit="3" topLeftCell="G13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23" sqref="A23"/>
    </sheetView>
  </sheetViews>
  <sheetFormatPr defaultColWidth="12" defaultRowHeight="12.75"/>
  <cols>
    <col min="1" max="1" width="24.66015625" style="2" customWidth="1"/>
    <col min="2" max="2" width="14.33203125" style="2" customWidth="1"/>
    <col min="3" max="3" width="14.16015625" style="3" customWidth="1"/>
    <col min="4" max="4" width="8.16015625" style="3" customWidth="1"/>
    <col min="5" max="5" width="13" style="3" bestFit="1" customWidth="1"/>
    <col min="6" max="6" width="15" style="2" customWidth="1"/>
    <col min="7" max="17" width="23.66015625" style="3" customWidth="1"/>
    <col min="18" max="18" width="5.16015625" style="3" customWidth="1"/>
    <col min="19" max="19" width="12.66015625" style="4" customWidth="1"/>
    <col min="20" max="20" width="10.16015625" style="4" customWidth="1"/>
    <col min="21" max="21" width="4.33203125" style="4" customWidth="1"/>
    <col min="22" max="23" width="18.33203125" style="4" customWidth="1"/>
    <col min="24" max="24" width="10.16015625" style="4" customWidth="1"/>
    <col min="25" max="25" width="96.83203125" style="3" customWidth="1"/>
    <col min="26" max="16384" width="12" style="3" customWidth="1"/>
  </cols>
  <sheetData>
    <row r="1" spans="7:17" ht="26.25" customHeight="1" thickBot="1">
      <c r="G1" s="46" t="s">
        <v>56</v>
      </c>
      <c r="H1" s="46" t="s">
        <v>57</v>
      </c>
      <c r="I1" s="46" t="s">
        <v>58</v>
      </c>
      <c r="J1" s="46" t="s">
        <v>59</v>
      </c>
      <c r="K1" s="46" t="s">
        <v>60</v>
      </c>
      <c r="L1" s="46" t="s">
        <v>61</v>
      </c>
      <c r="M1" s="46" t="s">
        <v>62</v>
      </c>
      <c r="N1" s="46" t="s">
        <v>63</v>
      </c>
      <c r="O1" s="46" t="s">
        <v>81</v>
      </c>
      <c r="P1" s="46" t="s">
        <v>82</v>
      </c>
      <c r="Q1" s="46" t="s">
        <v>83</v>
      </c>
    </row>
    <row r="2" spans="1:25" s="2" customFormat="1" ht="30.75" thickBot="1">
      <c r="A2" s="5"/>
      <c r="B2" s="6"/>
      <c r="C2" s="6"/>
      <c r="D2" s="6"/>
      <c r="E2" s="6"/>
      <c r="F2" s="6"/>
      <c r="G2" s="119" t="s">
        <v>85</v>
      </c>
      <c r="H2" s="119" t="s">
        <v>85</v>
      </c>
      <c r="I2" s="119" t="s">
        <v>85</v>
      </c>
      <c r="J2" s="119" t="s">
        <v>85</v>
      </c>
      <c r="K2" s="119" t="s">
        <v>85</v>
      </c>
      <c r="L2" s="119" t="s">
        <v>85</v>
      </c>
      <c r="M2" s="119" t="s">
        <v>85</v>
      </c>
      <c r="N2" s="119" t="s">
        <v>85</v>
      </c>
      <c r="O2" s="119" t="s">
        <v>85</v>
      </c>
      <c r="P2" s="119" t="s">
        <v>85</v>
      </c>
      <c r="Q2" s="119" t="s">
        <v>85</v>
      </c>
      <c r="R2" s="7"/>
      <c r="S2" s="154" t="s">
        <v>25</v>
      </c>
      <c r="T2" s="154" t="s">
        <v>26</v>
      </c>
      <c r="V2" s="151" t="s">
        <v>24</v>
      </c>
      <c r="W2" s="152"/>
      <c r="X2" s="153"/>
      <c r="Y2" s="3"/>
    </row>
    <row r="3" spans="1:25" s="2" customFormat="1" ht="82.5" customHeight="1" thickBot="1">
      <c r="A3" s="8" t="s">
        <v>0</v>
      </c>
      <c r="B3" s="8" t="s">
        <v>1</v>
      </c>
      <c r="C3" s="8" t="s">
        <v>2</v>
      </c>
      <c r="D3" s="8" t="s">
        <v>3</v>
      </c>
      <c r="E3" s="8" t="s">
        <v>84</v>
      </c>
      <c r="F3" s="8" t="s">
        <v>4</v>
      </c>
      <c r="G3" s="120" t="s">
        <v>86</v>
      </c>
      <c r="H3" s="120" t="s">
        <v>87</v>
      </c>
      <c r="I3" s="120" t="s">
        <v>88</v>
      </c>
      <c r="J3" s="120" t="s">
        <v>89</v>
      </c>
      <c r="K3" s="120" t="s">
        <v>90</v>
      </c>
      <c r="L3" s="120" t="s">
        <v>91</v>
      </c>
      <c r="M3" s="120" t="s">
        <v>92</v>
      </c>
      <c r="N3" s="120" t="s">
        <v>93</v>
      </c>
      <c r="O3" s="120" t="s">
        <v>94</v>
      </c>
      <c r="P3" s="120" t="s">
        <v>95</v>
      </c>
      <c r="Q3" s="120" t="s">
        <v>96</v>
      </c>
      <c r="R3" s="9"/>
      <c r="S3" s="155"/>
      <c r="T3" s="155"/>
      <c r="V3" s="10" t="s">
        <v>27</v>
      </c>
      <c r="W3" s="11" t="s">
        <v>28</v>
      </c>
      <c r="X3" s="12"/>
      <c r="Y3" s="3"/>
    </row>
    <row r="4" spans="1:25" s="4" customFormat="1" ht="37.5" customHeight="1">
      <c r="A4" s="13" t="s">
        <v>5</v>
      </c>
      <c r="B4" s="14">
        <v>947</v>
      </c>
      <c r="C4" s="15">
        <v>459</v>
      </c>
      <c r="D4" s="15">
        <v>11</v>
      </c>
      <c r="E4" s="15">
        <v>16</v>
      </c>
      <c r="F4" s="15">
        <f>C4-D4-E4</f>
        <v>432</v>
      </c>
      <c r="G4" s="16">
        <v>144</v>
      </c>
      <c r="H4" s="16">
        <v>112</v>
      </c>
      <c r="I4" s="16">
        <v>1</v>
      </c>
      <c r="J4" s="16">
        <v>7</v>
      </c>
      <c r="K4" s="16">
        <v>3</v>
      </c>
      <c r="L4" s="16">
        <v>3</v>
      </c>
      <c r="M4" s="16">
        <v>10</v>
      </c>
      <c r="N4" s="16">
        <v>83</v>
      </c>
      <c r="O4" s="16">
        <v>50</v>
      </c>
      <c r="P4" s="16">
        <v>17</v>
      </c>
      <c r="Q4" s="16">
        <v>2</v>
      </c>
      <c r="R4" s="17"/>
      <c r="S4" s="2">
        <v>12</v>
      </c>
      <c r="T4" s="1">
        <v>2</v>
      </c>
      <c r="U4" s="2"/>
      <c r="V4" s="18">
        <f>SUM(G4:Q4)</f>
        <v>432</v>
      </c>
      <c r="W4" s="18">
        <f>F4</f>
        <v>432</v>
      </c>
      <c r="X4" s="19" t="str">
        <f aca="true" t="shared" si="0" ref="X4:X24">IF(V4=W4,"OK","ERREUR")</f>
        <v>OK</v>
      </c>
      <c r="Y4" s="3"/>
    </row>
    <row r="5" spans="1:24" ht="37.5" customHeight="1">
      <c r="A5" s="13" t="s">
        <v>6</v>
      </c>
      <c r="B5" s="14">
        <v>1065</v>
      </c>
      <c r="C5" s="15">
        <v>524</v>
      </c>
      <c r="D5" s="15">
        <v>5</v>
      </c>
      <c r="E5" s="15">
        <v>13</v>
      </c>
      <c r="F5" s="15">
        <f aca="true" t="shared" si="1" ref="F5:F22">C5-D5-E5</f>
        <v>506</v>
      </c>
      <c r="G5" s="16">
        <v>175</v>
      </c>
      <c r="H5" s="16">
        <v>155</v>
      </c>
      <c r="I5" s="16">
        <v>4</v>
      </c>
      <c r="J5" s="16">
        <v>9</v>
      </c>
      <c r="K5" s="16">
        <v>0</v>
      </c>
      <c r="L5" s="16">
        <v>2</v>
      </c>
      <c r="M5" s="16">
        <v>6</v>
      </c>
      <c r="N5" s="16">
        <v>84</v>
      </c>
      <c r="O5" s="16">
        <v>47</v>
      </c>
      <c r="P5" s="16">
        <v>21</v>
      </c>
      <c r="Q5" s="16">
        <v>3</v>
      </c>
      <c r="R5" s="17"/>
      <c r="S5" s="2">
        <v>14</v>
      </c>
      <c r="T5" s="1">
        <v>0</v>
      </c>
      <c r="U5" s="2"/>
      <c r="V5" s="18">
        <f aca="true" t="shared" si="2" ref="V5:V22">SUM(G5:Q5)</f>
        <v>506</v>
      </c>
      <c r="W5" s="18">
        <f aca="true" t="shared" si="3" ref="W5:W11">F5</f>
        <v>506</v>
      </c>
      <c r="X5" s="19" t="str">
        <f t="shared" si="0"/>
        <v>OK</v>
      </c>
    </row>
    <row r="6" spans="1:25" s="4" customFormat="1" ht="37.5" customHeight="1">
      <c r="A6" s="13" t="s">
        <v>7</v>
      </c>
      <c r="B6" s="14">
        <v>751</v>
      </c>
      <c r="C6" s="15">
        <v>367</v>
      </c>
      <c r="D6" s="15">
        <v>4</v>
      </c>
      <c r="E6" s="15">
        <v>10</v>
      </c>
      <c r="F6" s="15">
        <f t="shared" si="1"/>
        <v>353</v>
      </c>
      <c r="G6" s="16">
        <v>117</v>
      </c>
      <c r="H6" s="16">
        <v>114</v>
      </c>
      <c r="I6" s="16">
        <v>4</v>
      </c>
      <c r="J6" s="16">
        <v>7</v>
      </c>
      <c r="K6" s="16">
        <v>2</v>
      </c>
      <c r="L6" s="16">
        <v>1</v>
      </c>
      <c r="M6" s="16">
        <v>9</v>
      </c>
      <c r="N6" s="16">
        <v>58</v>
      </c>
      <c r="O6" s="16">
        <v>31</v>
      </c>
      <c r="P6" s="16">
        <v>7</v>
      </c>
      <c r="Q6" s="16">
        <v>3</v>
      </c>
      <c r="R6" s="17"/>
      <c r="S6" s="2">
        <v>15</v>
      </c>
      <c r="T6" s="1">
        <v>0</v>
      </c>
      <c r="U6" s="2"/>
      <c r="V6" s="18">
        <f t="shared" si="2"/>
        <v>353</v>
      </c>
      <c r="W6" s="18">
        <f t="shared" si="3"/>
        <v>353</v>
      </c>
      <c r="X6" s="19" t="str">
        <f t="shared" si="0"/>
        <v>OK</v>
      </c>
      <c r="Y6" s="3"/>
    </row>
    <row r="7" spans="1:25" s="4" customFormat="1" ht="37.5" customHeight="1">
      <c r="A7" s="13" t="s">
        <v>8</v>
      </c>
      <c r="B7" s="14">
        <v>756</v>
      </c>
      <c r="C7" s="15">
        <v>367</v>
      </c>
      <c r="D7" s="15">
        <v>2</v>
      </c>
      <c r="E7" s="15">
        <v>13</v>
      </c>
      <c r="F7" s="15">
        <f t="shared" si="1"/>
        <v>352</v>
      </c>
      <c r="G7" s="16">
        <v>127</v>
      </c>
      <c r="H7" s="16">
        <v>67</v>
      </c>
      <c r="I7" s="16">
        <v>1</v>
      </c>
      <c r="J7" s="16">
        <v>6</v>
      </c>
      <c r="K7" s="16">
        <v>3</v>
      </c>
      <c r="L7" s="16">
        <v>0</v>
      </c>
      <c r="M7" s="16">
        <v>14</v>
      </c>
      <c r="N7" s="16">
        <v>63</v>
      </c>
      <c r="O7" s="16">
        <v>46</v>
      </c>
      <c r="P7" s="16">
        <v>16</v>
      </c>
      <c r="Q7" s="16">
        <v>9</v>
      </c>
      <c r="R7" s="17"/>
      <c r="S7" s="2">
        <v>21</v>
      </c>
      <c r="T7" s="1">
        <v>1</v>
      </c>
      <c r="U7" s="2"/>
      <c r="V7" s="18">
        <f t="shared" si="2"/>
        <v>352</v>
      </c>
      <c r="W7" s="18">
        <f t="shared" si="3"/>
        <v>352</v>
      </c>
      <c r="X7" s="19" t="str">
        <f t="shared" si="0"/>
        <v>OK</v>
      </c>
      <c r="Y7" s="3"/>
    </row>
    <row r="8" spans="1:25" s="4" customFormat="1" ht="37.5" customHeight="1">
      <c r="A8" s="13" t="s">
        <v>9</v>
      </c>
      <c r="B8" s="14">
        <v>740</v>
      </c>
      <c r="C8" s="15">
        <v>358</v>
      </c>
      <c r="D8" s="15">
        <v>8</v>
      </c>
      <c r="E8" s="15">
        <v>10</v>
      </c>
      <c r="F8" s="15">
        <f t="shared" si="1"/>
        <v>340</v>
      </c>
      <c r="G8" s="16">
        <v>146</v>
      </c>
      <c r="H8" s="16">
        <v>54</v>
      </c>
      <c r="I8" s="16">
        <v>4</v>
      </c>
      <c r="J8" s="16">
        <v>12</v>
      </c>
      <c r="K8" s="16">
        <v>4</v>
      </c>
      <c r="L8" s="16">
        <v>0</v>
      </c>
      <c r="M8" s="16">
        <v>11</v>
      </c>
      <c r="N8" s="16">
        <v>41</v>
      </c>
      <c r="O8" s="16">
        <v>46</v>
      </c>
      <c r="P8" s="16">
        <v>20</v>
      </c>
      <c r="Q8" s="16">
        <v>2</v>
      </c>
      <c r="R8" s="17"/>
      <c r="S8" s="2">
        <v>15</v>
      </c>
      <c r="T8" s="1">
        <v>0</v>
      </c>
      <c r="U8" s="2"/>
      <c r="V8" s="18">
        <f t="shared" si="2"/>
        <v>340</v>
      </c>
      <c r="W8" s="18">
        <f t="shared" si="3"/>
        <v>340</v>
      </c>
      <c r="X8" s="19" t="str">
        <f t="shared" si="0"/>
        <v>OK</v>
      </c>
      <c r="Y8" s="3"/>
    </row>
    <row r="9" spans="1:25" s="4" customFormat="1" ht="37.5" customHeight="1">
      <c r="A9" s="13" t="s">
        <v>10</v>
      </c>
      <c r="B9" s="14">
        <v>739</v>
      </c>
      <c r="C9" s="15">
        <v>347</v>
      </c>
      <c r="D9" s="15">
        <v>5</v>
      </c>
      <c r="E9" s="15">
        <v>4</v>
      </c>
      <c r="F9" s="15">
        <f t="shared" si="1"/>
        <v>338</v>
      </c>
      <c r="G9" s="16">
        <v>167</v>
      </c>
      <c r="H9" s="16">
        <v>77</v>
      </c>
      <c r="I9" s="16">
        <v>2</v>
      </c>
      <c r="J9" s="16">
        <v>4</v>
      </c>
      <c r="K9" s="16">
        <v>2</v>
      </c>
      <c r="L9" s="16">
        <v>5</v>
      </c>
      <c r="M9" s="16">
        <v>5</v>
      </c>
      <c r="N9" s="16">
        <v>39</v>
      </c>
      <c r="O9" s="16">
        <v>29</v>
      </c>
      <c r="P9" s="16">
        <v>6</v>
      </c>
      <c r="Q9" s="16">
        <v>2</v>
      </c>
      <c r="R9" s="17"/>
      <c r="S9" s="2">
        <v>15</v>
      </c>
      <c r="T9" s="1">
        <v>0</v>
      </c>
      <c r="U9" s="2"/>
      <c r="V9" s="18">
        <f t="shared" si="2"/>
        <v>338</v>
      </c>
      <c r="W9" s="18">
        <f t="shared" si="3"/>
        <v>338</v>
      </c>
      <c r="X9" s="19" t="str">
        <f t="shared" si="0"/>
        <v>OK</v>
      </c>
      <c r="Y9" s="3"/>
    </row>
    <row r="10" spans="1:24" ht="37.5" customHeight="1">
      <c r="A10" s="13" t="s">
        <v>11</v>
      </c>
      <c r="B10" s="14">
        <v>661</v>
      </c>
      <c r="C10" s="15">
        <v>368</v>
      </c>
      <c r="D10" s="15">
        <v>5</v>
      </c>
      <c r="E10" s="15">
        <v>5</v>
      </c>
      <c r="F10" s="15">
        <f t="shared" si="1"/>
        <v>358</v>
      </c>
      <c r="G10" s="16">
        <v>139</v>
      </c>
      <c r="H10" s="16">
        <v>95</v>
      </c>
      <c r="I10" s="16">
        <v>0</v>
      </c>
      <c r="J10" s="16">
        <v>9</v>
      </c>
      <c r="K10" s="16">
        <v>1</v>
      </c>
      <c r="L10" s="16">
        <v>1</v>
      </c>
      <c r="M10" s="16">
        <v>11</v>
      </c>
      <c r="N10" s="16">
        <v>35</v>
      </c>
      <c r="O10" s="16">
        <v>35</v>
      </c>
      <c r="P10" s="16">
        <v>28</v>
      </c>
      <c r="Q10" s="16">
        <v>4</v>
      </c>
      <c r="R10" s="17"/>
      <c r="S10" s="2">
        <v>14</v>
      </c>
      <c r="T10" s="1">
        <v>1</v>
      </c>
      <c r="U10" s="2"/>
      <c r="V10" s="18">
        <f t="shared" si="2"/>
        <v>358</v>
      </c>
      <c r="W10" s="18">
        <f t="shared" si="3"/>
        <v>358</v>
      </c>
      <c r="X10" s="19" t="str">
        <f t="shared" si="0"/>
        <v>OK</v>
      </c>
    </row>
    <row r="11" spans="1:25" s="4" customFormat="1" ht="37.5" customHeight="1">
      <c r="A11" s="13" t="s">
        <v>12</v>
      </c>
      <c r="B11" s="14">
        <v>798</v>
      </c>
      <c r="C11" s="15">
        <v>431</v>
      </c>
      <c r="D11" s="15">
        <v>9</v>
      </c>
      <c r="E11" s="15">
        <v>1</v>
      </c>
      <c r="F11" s="15">
        <f t="shared" si="1"/>
        <v>421</v>
      </c>
      <c r="G11" s="16">
        <v>139</v>
      </c>
      <c r="H11" s="16">
        <v>117</v>
      </c>
      <c r="I11" s="16">
        <v>1</v>
      </c>
      <c r="J11" s="16">
        <v>6</v>
      </c>
      <c r="K11" s="16">
        <v>3</v>
      </c>
      <c r="L11" s="16">
        <v>1</v>
      </c>
      <c r="M11" s="16">
        <v>11</v>
      </c>
      <c r="N11" s="16">
        <v>65</v>
      </c>
      <c r="O11" s="16">
        <v>63</v>
      </c>
      <c r="P11" s="16">
        <v>13</v>
      </c>
      <c r="Q11" s="16">
        <v>2</v>
      </c>
      <c r="R11" s="17"/>
      <c r="S11" s="2">
        <v>20</v>
      </c>
      <c r="T11" s="1">
        <v>0</v>
      </c>
      <c r="U11" s="2"/>
      <c r="V11" s="18">
        <f t="shared" si="2"/>
        <v>421</v>
      </c>
      <c r="W11" s="18">
        <f t="shared" si="3"/>
        <v>421</v>
      </c>
      <c r="X11" s="19" t="str">
        <f t="shared" si="0"/>
        <v>OK</v>
      </c>
      <c r="Y11" s="3"/>
    </row>
    <row r="12" spans="1:25" s="4" customFormat="1" ht="63">
      <c r="A12" s="20" t="s">
        <v>78</v>
      </c>
      <c r="B12" s="21">
        <f>SUM(B4:B11)</f>
        <v>6457</v>
      </c>
      <c r="C12" s="21">
        <f>SUM(C4:C11)</f>
        <v>3221</v>
      </c>
      <c r="D12" s="21">
        <f>SUM(D4:D11)</f>
        <v>49</v>
      </c>
      <c r="E12" s="21">
        <f>SUM(E4:E11)</f>
        <v>72</v>
      </c>
      <c r="F12" s="21">
        <f>SUM(F4:F11)</f>
        <v>3100</v>
      </c>
      <c r="G12" s="21">
        <f aca="true" t="shared" si="4" ref="G12:L12">SUM(G4:G11)</f>
        <v>1154</v>
      </c>
      <c r="H12" s="21">
        <f t="shared" si="4"/>
        <v>791</v>
      </c>
      <c r="I12" s="21">
        <f t="shared" si="4"/>
        <v>17</v>
      </c>
      <c r="J12" s="21">
        <f t="shared" si="4"/>
        <v>60</v>
      </c>
      <c r="K12" s="21">
        <f t="shared" si="4"/>
        <v>18</v>
      </c>
      <c r="L12" s="21">
        <f t="shared" si="4"/>
        <v>13</v>
      </c>
      <c r="M12" s="21">
        <f>SUM(M4:M11)</f>
        <v>77</v>
      </c>
      <c r="N12" s="21">
        <f>SUM(N4:N11)</f>
        <v>468</v>
      </c>
      <c r="O12" s="21">
        <f>SUM(O4:O11)</f>
        <v>347</v>
      </c>
      <c r="P12" s="21">
        <f>SUM(P4:P11)</f>
        <v>128</v>
      </c>
      <c r="Q12" s="21">
        <f>SUM(Q4:Q11)</f>
        <v>27</v>
      </c>
      <c r="R12" s="17"/>
      <c r="S12" s="22">
        <f>SUM(S4:S11)</f>
        <v>126</v>
      </c>
      <c r="T12" s="22">
        <f>SUM(T4:T11)</f>
        <v>4</v>
      </c>
      <c r="U12" s="2"/>
      <c r="V12" s="23">
        <f>SUM(G12:Q12)</f>
        <v>3100</v>
      </c>
      <c r="W12" s="23">
        <f>F12</f>
        <v>3100</v>
      </c>
      <c r="X12" s="23" t="str">
        <f t="shared" si="0"/>
        <v>OK</v>
      </c>
      <c r="Y12" s="3"/>
    </row>
    <row r="13" spans="1:25" s="4" customFormat="1" ht="37.5" customHeight="1">
      <c r="A13" s="13" t="s">
        <v>13</v>
      </c>
      <c r="B13" s="14">
        <v>1262</v>
      </c>
      <c r="C13" s="15">
        <v>659</v>
      </c>
      <c r="D13" s="15">
        <v>8</v>
      </c>
      <c r="E13" s="15">
        <v>18</v>
      </c>
      <c r="F13" s="15">
        <f t="shared" si="1"/>
        <v>633</v>
      </c>
      <c r="G13" s="16">
        <v>211</v>
      </c>
      <c r="H13" s="16">
        <v>169</v>
      </c>
      <c r="I13" s="16">
        <v>4</v>
      </c>
      <c r="J13" s="16">
        <v>11</v>
      </c>
      <c r="K13" s="16">
        <v>3</v>
      </c>
      <c r="L13" s="16">
        <v>4</v>
      </c>
      <c r="M13" s="16">
        <v>16</v>
      </c>
      <c r="N13" s="16">
        <v>125</v>
      </c>
      <c r="O13" s="16">
        <v>65</v>
      </c>
      <c r="P13" s="16">
        <v>17</v>
      </c>
      <c r="Q13" s="16">
        <v>8</v>
      </c>
      <c r="R13" s="17"/>
      <c r="S13" s="24">
        <v>12</v>
      </c>
      <c r="T13" s="1">
        <v>2</v>
      </c>
      <c r="U13" s="2"/>
      <c r="V13" s="18">
        <f t="shared" si="2"/>
        <v>633</v>
      </c>
      <c r="W13" s="18">
        <f aca="true" t="shared" si="5" ref="W13:W19">F13</f>
        <v>633</v>
      </c>
      <c r="X13" s="25" t="str">
        <f t="shared" si="0"/>
        <v>OK</v>
      </c>
      <c r="Y13" s="3"/>
    </row>
    <row r="14" spans="1:25" s="4" customFormat="1" ht="37.5" customHeight="1">
      <c r="A14" s="13" t="s">
        <v>14</v>
      </c>
      <c r="B14" s="14">
        <v>945</v>
      </c>
      <c r="C14" s="15">
        <v>474</v>
      </c>
      <c r="D14" s="15">
        <v>6</v>
      </c>
      <c r="E14" s="15">
        <v>17</v>
      </c>
      <c r="F14" s="15">
        <f t="shared" si="1"/>
        <v>451</v>
      </c>
      <c r="G14" s="16">
        <v>134</v>
      </c>
      <c r="H14" s="16">
        <v>126</v>
      </c>
      <c r="I14" s="16">
        <v>5</v>
      </c>
      <c r="J14" s="16">
        <v>9</v>
      </c>
      <c r="K14" s="16">
        <v>6</v>
      </c>
      <c r="L14" s="16">
        <v>1</v>
      </c>
      <c r="M14" s="16">
        <v>14</v>
      </c>
      <c r="N14" s="16">
        <v>87</v>
      </c>
      <c r="O14" s="16">
        <v>45</v>
      </c>
      <c r="P14" s="16">
        <v>16</v>
      </c>
      <c r="Q14" s="16">
        <v>8</v>
      </c>
      <c r="R14" s="17"/>
      <c r="S14" s="24">
        <v>10</v>
      </c>
      <c r="T14" s="1">
        <v>0</v>
      </c>
      <c r="U14" s="2"/>
      <c r="V14" s="18">
        <f t="shared" si="2"/>
        <v>451</v>
      </c>
      <c r="W14" s="18">
        <f t="shared" si="5"/>
        <v>451</v>
      </c>
      <c r="X14" s="25" t="str">
        <f t="shared" si="0"/>
        <v>OK</v>
      </c>
      <c r="Y14" s="3"/>
    </row>
    <row r="15" spans="1:25" s="4" customFormat="1" ht="37.5" customHeight="1">
      <c r="A15" s="13" t="s">
        <v>15</v>
      </c>
      <c r="B15" s="14">
        <v>879</v>
      </c>
      <c r="C15" s="15">
        <v>357</v>
      </c>
      <c r="D15" s="15">
        <v>8</v>
      </c>
      <c r="E15" s="15">
        <v>14</v>
      </c>
      <c r="F15" s="15">
        <f t="shared" si="1"/>
        <v>335</v>
      </c>
      <c r="G15" s="16">
        <v>97</v>
      </c>
      <c r="H15" s="16">
        <v>88</v>
      </c>
      <c r="I15" s="16">
        <v>2</v>
      </c>
      <c r="J15" s="16">
        <v>10</v>
      </c>
      <c r="K15" s="16">
        <v>3</v>
      </c>
      <c r="L15" s="16">
        <v>2</v>
      </c>
      <c r="M15" s="16">
        <v>10</v>
      </c>
      <c r="N15" s="16">
        <v>60</v>
      </c>
      <c r="O15" s="16">
        <v>46</v>
      </c>
      <c r="P15" s="16">
        <v>9</v>
      </c>
      <c r="Q15" s="16">
        <v>8</v>
      </c>
      <c r="R15" s="17"/>
      <c r="S15" s="24">
        <v>16</v>
      </c>
      <c r="T15" s="1">
        <v>0</v>
      </c>
      <c r="U15" s="2"/>
      <c r="V15" s="18">
        <f t="shared" si="2"/>
        <v>335</v>
      </c>
      <c r="W15" s="18">
        <f t="shared" si="5"/>
        <v>335</v>
      </c>
      <c r="X15" s="25" t="str">
        <f t="shared" si="0"/>
        <v>OK</v>
      </c>
      <c r="Y15" s="3"/>
    </row>
    <row r="16" spans="1:25" s="4" customFormat="1" ht="37.5" customHeight="1">
      <c r="A16" s="13" t="s">
        <v>16</v>
      </c>
      <c r="B16" s="14">
        <v>963</v>
      </c>
      <c r="C16" s="15">
        <v>496</v>
      </c>
      <c r="D16" s="15">
        <v>9</v>
      </c>
      <c r="E16" s="15">
        <v>15</v>
      </c>
      <c r="F16" s="15">
        <f t="shared" si="1"/>
        <v>472</v>
      </c>
      <c r="G16" s="16">
        <v>154</v>
      </c>
      <c r="H16" s="16">
        <v>128</v>
      </c>
      <c r="I16" s="16">
        <v>3</v>
      </c>
      <c r="J16" s="16">
        <v>11</v>
      </c>
      <c r="K16" s="16">
        <v>4</v>
      </c>
      <c r="L16" s="16">
        <v>1</v>
      </c>
      <c r="M16" s="16">
        <v>17</v>
      </c>
      <c r="N16" s="16">
        <v>77</v>
      </c>
      <c r="O16" s="16">
        <v>65</v>
      </c>
      <c r="P16" s="16">
        <v>10</v>
      </c>
      <c r="Q16" s="16">
        <v>2</v>
      </c>
      <c r="R16" s="17"/>
      <c r="S16" s="24">
        <v>13</v>
      </c>
      <c r="T16" s="1">
        <v>1</v>
      </c>
      <c r="U16" s="2"/>
      <c r="V16" s="18">
        <f t="shared" si="2"/>
        <v>472</v>
      </c>
      <c r="W16" s="18">
        <f t="shared" si="5"/>
        <v>472</v>
      </c>
      <c r="X16" s="25" t="str">
        <f t="shared" si="0"/>
        <v>OK</v>
      </c>
      <c r="Y16" s="3"/>
    </row>
    <row r="17" spans="1:24" ht="37.5" customHeight="1">
      <c r="A17" s="13" t="s">
        <v>17</v>
      </c>
      <c r="B17" s="14">
        <v>886</v>
      </c>
      <c r="C17" s="15">
        <v>477</v>
      </c>
      <c r="D17" s="15">
        <v>6</v>
      </c>
      <c r="E17" s="15">
        <v>16</v>
      </c>
      <c r="F17" s="15">
        <f t="shared" si="1"/>
        <v>455</v>
      </c>
      <c r="G17" s="16">
        <v>179</v>
      </c>
      <c r="H17" s="16">
        <v>105</v>
      </c>
      <c r="I17" s="16">
        <v>0</v>
      </c>
      <c r="J17" s="16">
        <v>10</v>
      </c>
      <c r="K17" s="16">
        <v>4</v>
      </c>
      <c r="L17" s="16">
        <v>4</v>
      </c>
      <c r="M17" s="16">
        <v>9</v>
      </c>
      <c r="N17" s="16">
        <v>81</v>
      </c>
      <c r="O17" s="16">
        <v>46</v>
      </c>
      <c r="P17" s="16">
        <v>10</v>
      </c>
      <c r="Q17" s="16">
        <v>7</v>
      </c>
      <c r="R17" s="17"/>
      <c r="S17" s="24">
        <v>19</v>
      </c>
      <c r="T17" s="1">
        <v>0</v>
      </c>
      <c r="U17" s="2"/>
      <c r="V17" s="18">
        <f t="shared" si="2"/>
        <v>455</v>
      </c>
      <c r="W17" s="18">
        <f t="shared" si="5"/>
        <v>455</v>
      </c>
      <c r="X17" s="25" t="str">
        <f t="shared" si="0"/>
        <v>OK</v>
      </c>
    </row>
    <row r="18" spans="1:25" s="4" customFormat="1" ht="37.5" customHeight="1">
      <c r="A18" s="13" t="s">
        <v>18</v>
      </c>
      <c r="B18" s="14">
        <v>1066</v>
      </c>
      <c r="C18" s="15">
        <v>569</v>
      </c>
      <c r="D18" s="15">
        <v>9</v>
      </c>
      <c r="E18" s="15">
        <v>13</v>
      </c>
      <c r="F18" s="15">
        <f t="shared" si="1"/>
        <v>547</v>
      </c>
      <c r="G18" s="16">
        <v>138</v>
      </c>
      <c r="H18" s="16">
        <v>166</v>
      </c>
      <c r="I18" s="16">
        <v>0</v>
      </c>
      <c r="J18" s="16">
        <v>7</v>
      </c>
      <c r="K18" s="16">
        <v>4</v>
      </c>
      <c r="L18" s="16">
        <v>3</v>
      </c>
      <c r="M18" s="16">
        <v>12</v>
      </c>
      <c r="N18" s="16">
        <v>92</v>
      </c>
      <c r="O18" s="16">
        <v>85</v>
      </c>
      <c r="P18" s="16">
        <v>31</v>
      </c>
      <c r="Q18" s="16">
        <v>9</v>
      </c>
      <c r="R18" s="17"/>
      <c r="S18" s="24">
        <v>17</v>
      </c>
      <c r="T18" s="1">
        <v>0</v>
      </c>
      <c r="U18" s="2"/>
      <c r="V18" s="18">
        <f t="shared" si="2"/>
        <v>547</v>
      </c>
      <c r="W18" s="18">
        <f t="shared" si="5"/>
        <v>547</v>
      </c>
      <c r="X18" s="25" t="str">
        <f t="shared" si="0"/>
        <v>OK</v>
      </c>
      <c r="Y18" s="3"/>
    </row>
    <row r="19" spans="1:25" s="4" customFormat="1" ht="37.5" customHeight="1">
      <c r="A19" s="13" t="s">
        <v>19</v>
      </c>
      <c r="B19" s="74">
        <v>657</v>
      </c>
      <c r="C19" s="15">
        <v>301</v>
      </c>
      <c r="D19" s="15">
        <v>6</v>
      </c>
      <c r="E19" s="15">
        <v>16</v>
      </c>
      <c r="F19" s="15">
        <f t="shared" si="1"/>
        <v>279</v>
      </c>
      <c r="G19" s="16">
        <v>56</v>
      </c>
      <c r="H19" s="16">
        <v>96</v>
      </c>
      <c r="I19" s="16">
        <v>1</v>
      </c>
      <c r="J19" s="16">
        <v>9</v>
      </c>
      <c r="K19" s="16">
        <v>4</v>
      </c>
      <c r="L19" s="16">
        <v>1</v>
      </c>
      <c r="M19" s="16">
        <v>8</v>
      </c>
      <c r="N19" s="16">
        <v>67</v>
      </c>
      <c r="O19" s="16">
        <v>18</v>
      </c>
      <c r="P19" s="16">
        <v>12</v>
      </c>
      <c r="Q19" s="16">
        <v>7</v>
      </c>
      <c r="R19" s="17"/>
      <c r="S19" s="24">
        <v>9</v>
      </c>
      <c r="T19" s="1">
        <v>1</v>
      </c>
      <c r="U19" s="2"/>
      <c r="V19" s="18">
        <f t="shared" si="2"/>
        <v>279</v>
      </c>
      <c r="W19" s="18">
        <f t="shared" si="5"/>
        <v>279</v>
      </c>
      <c r="X19" s="25" t="str">
        <f t="shared" si="0"/>
        <v>OK</v>
      </c>
      <c r="Y19" s="3"/>
    </row>
    <row r="20" spans="1:25" s="2" customFormat="1" ht="63">
      <c r="A20" s="20" t="s">
        <v>79</v>
      </c>
      <c r="B20" s="21">
        <f>SUM(B13:B19)</f>
        <v>6658</v>
      </c>
      <c r="C20" s="21">
        <f>SUM(C13:C19)</f>
        <v>3333</v>
      </c>
      <c r="D20" s="21">
        <f>SUM(D13:D19)</f>
        <v>52</v>
      </c>
      <c r="E20" s="21">
        <f>SUM(E13:E19)</f>
        <v>109</v>
      </c>
      <c r="F20" s="26">
        <f>SUM(F13:F19)</f>
        <v>3172</v>
      </c>
      <c r="G20" s="26">
        <f aca="true" t="shared" si="6" ref="G20:L20">SUM(G13:G19)</f>
        <v>969</v>
      </c>
      <c r="H20" s="26">
        <f t="shared" si="6"/>
        <v>878</v>
      </c>
      <c r="I20" s="26">
        <f t="shared" si="6"/>
        <v>15</v>
      </c>
      <c r="J20" s="26">
        <f t="shared" si="6"/>
        <v>67</v>
      </c>
      <c r="K20" s="26">
        <f t="shared" si="6"/>
        <v>28</v>
      </c>
      <c r="L20" s="26">
        <f t="shared" si="6"/>
        <v>16</v>
      </c>
      <c r="M20" s="26">
        <f>SUM(M13:M19)</f>
        <v>86</v>
      </c>
      <c r="N20" s="26">
        <f>SUM(N13:N19)</f>
        <v>589</v>
      </c>
      <c r="O20" s="26">
        <f>SUM(O13:O19)</f>
        <v>370</v>
      </c>
      <c r="P20" s="26">
        <f>SUM(P13:P19)</f>
        <v>105</v>
      </c>
      <c r="Q20" s="26">
        <f>SUM(Q13:Q19)</f>
        <v>49</v>
      </c>
      <c r="R20" s="17"/>
      <c r="S20" s="22">
        <f>SUM(S13:S19)</f>
        <v>96</v>
      </c>
      <c r="T20" s="22">
        <f>SUM(T13:T19)</f>
        <v>4</v>
      </c>
      <c r="V20" s="23">
        <f>SUM(G20:Q20)</f>
        <v>3172</v>
      </c>
      <c r="W20" s="23">
        <f>F20</f>
        <v>3172</v>
      </c>
      <c r="X20" s="23" t="str">
        <f t="shared" si="0"/>
        <v>OK</v>
      </c>
      <c r="Y20" s="3"/>
    </row>
    <row r="21" spans="1:25" s="2" customFormat="1" ht="37.5" customHeight="1">
      <c r="A21" s="27" t="s">
        <v>21</v>
      </c>
      <c r="B21" s="28">
        <v>582</v>
      </c>
      <c r="C21" s="29">
        <v>321</v>
      </c>
      <c r="D21" s="29">
        <v>4</v>
      </c>
      <c r="E21" s="29">
        <v>19</v>
      </c>
      <c r="F21" s="15">
        <f t="shared" si="1"/>
        <v>298</v>
      </c>
      <c r="G21" s="30">
        <v>85</v>
      </c>
      <c r="H21" s="30">
        <v>86</v>
      </c>
      <c r="I21" s="30">
        <v>3</v>
      </c>
      <c r="J21" s="30">
        <v>2</v>
      </c>
      <c r="K21" s="30">
        <v>1</v>
      </c>
      <c r="L21" s="30">
        <v>0</v>
      </c>
      <c r="M21" s="30">
        <v>7</v>
      </c>
      <c r="N21" s="30">
        <v>62</v>
      </c>
      <c r="O21" s="30">
        <v>38</v>
      </c>
      <c r="P21" s="30">
        <v>9</v>
      </c>
      <c r="Q21" s="30">
        <v>5</v>
      </c>
      <c r="R21" s="17"/>
      <c r="S21" s="31">
        <v>6</v>
      </c>
      <c r="T21" s="1">
        <v>0</v>
      </c>
      <c r="V21" s="18">
        <f t="shared" si="2"/>
        <v>298</v>
      </c>
      <c r="W21" s="18">
        <f>F21</f>
        <v>298</v>
      </c>
      <c r="X21" s="19" t="str">
        <f t="shared" si="0"/>
        <v>OK</v>
      </c>
      <c r="Y21" s="3"/>
    </row>
    <row r="22" spans="1:24" ht="37.5" customHeight="1">
      <c r="A22" s="27" t="s">
        <v>22</v>
      </c>
      <c r="B22" s="28">
        <v>1120</v>
      </c>
      <c r="C22" s="15">
        <v>590</v>
      </c>
      <c r="D22" s="15">
        <v>15</v>
      </c>
      <c r="E22" s="15">
        <v>18</v>
      </c>
      <c r="F22" s="15">
        <f t="shared" si="1"/>
        <v>557</v>
      </c>
      <c r="G22" s="16">
        <v>172</v>
      </c>
      <c r="H22" s="16">
        <v>191</v>
      </c>
      <c r="I22" s="16">
        <v>2</v>
      </c>
      <c r="J22" s="16">
        <v>6</v>
      </c>
      <c r="K22" s="16">
        <v>5</v>
      </c>
      <c r="L22" s="16">
        <v>2</v>
      </c>
      <c r="M22" s="16">
        <v>16</v>
      </c>
      <c r="N22" s="16">
        <v>85</v>
      </c>
      <c r="O22" s="16">
        <v>60</v>
      </c>
      <c r="P22" s="16">
        <v>15</v>
      </c>
      <c r="Q22" s="16">
        <v>3</v>
      </c>
      <c r="R22" s="17"/>
      <c r="S22" s="31">
        <v>14</v>
      </c>
      <c r="T22" s="1">
        <v>0</v>
      </c>
      <c r="U22" s="2"/>
      <c r="V22" s="18">
        <f t="shared" si="2"/>
        <v>557</v>
      </c>
      <c r="W22" s="18">
        <f>F22</f>
        <v>557</v>
      </c>
      <c r="X22" s="19" t="str">
        <f t="shared" si="0"/>
        <v>OK</v>
      </c>
    </row>
    <row r="23" spans="1:25" s="2" customFormat="1" ht="63">
      <c r="A23" s="20" t="s">
        <v>80</v>
      </c>
      <c r="B23" s="21">
        <f>SUM(B21:B22)</f>
        <v>1702</v>
      </c>
      <c r="C23" s="21">
        <f aca="true" t="shared" si="7" ref="C23:L23">SUM(C21:C22)</f>
        <v>911</v>
      </c>
      <c r="D23" s="21">
        <f t="shared" si="7"/>
        <v>19</v>
      </c>
      <c r="E23" s="21">
        <f t="shared" si="7"/>
        <v>37</v>
      </c>
      <c r="F23" s="21">
        <f t="shared" si="7"/>
        <v>855</v>
      </c>
      <c r="G23" s="21">
        <f t="shared" si="7"/>
        <v>257</v>
      </c>
      <c r="H23" s="21">
        <f t="shared" si="7"/>
        <v>277</v>
      </c>
      <c r="I23" s="21">
        <f t="shared" si="7"/>
        <v>5</v>
      </c>
      <c r="J23" s="21">
        <f t="shared" si="7"/>
        <v>8</v>
      </c>
      <c r="K23" s="21">
        <f t="shared" si="7"/>
        <v>6</v>
      </c>
      <c r="L23" s="21">
        <f t="shared" si="7"/>
        <v>2</v>
      </c>
      <c r="M23" s="21">
        <f>SUM(M21:M22)</f>
        <v>23</v>
      </c>
      <c r="N23" s="21">
        <f>SUM(N21:N22)</f>
        <v>147</v>
      </c>
      <c r="O23" s="21">
        <f>SUM(O21:O22)</f>
        <v>98</v>
      </c>
      <c r="P23" s="21">
        <f>SUM(P21:P22)</f>
        <v>24</v>
      </c>
      <c r="Q23" s="21">
        <f>SUM(Q21:Q22)</f>
        <v>8</v>
      </c>
      <c r="R23" s="17"/>
      <c r="S23" s="22">
        <f>SUM(S21:S22)</f>
        <v>20</v>
      </c>
      <c r="T23" s="22">
        <f>SUM(T21:T22)</f>
        <v>0</v>
      </c>
      <c r="V23" s="23">
        <f>SUM(G23:Q23)</f>
        <v>855</v>
      </c>
      <c r="W23" s="23">
        <f>F23</f>
        <v>855</v>
      </c>
      <c r="X23" s="23" t="str">
        <f t="shared" si="0"/>
        <v>OK</v>
      </c>
      <c r="Y23" s="3"/>
    </row>
    <row r="24" spans="1:25" s="2" customFormat="1" ht="42.75" thickBot="1">
      <c r="A24" s="32" t="s">
        <v>20</v>
      </c>
      <c r="B24" s="33">
        <f>B12+B20+B23</f>
        <v>14817</v>
      </c>
      <c r="C24" s="33">
        <f aca="true" t="shared" si="8" ref="C24:L24">C12+C20+C23</f>
        <v>7465</v>
      </c>
      <c r="D24" s="33">
        <f t="shared" si="8"/>
        <v>120</v>
      </c>
      <c r="E24" s="33">
        <f t="shared" si="8"/>
        <v>218</v>
      </c>
      <c r="F24" s="33">
        <f t="shared" si="8"/>
        <v>7127</v>
      </c>
      <c r="G24" s="33">
        <f t="shared" si="8"/>
        <v>2380</v>
      </c>
      <c r="H24" s="33">
        <f t="shared" si="8"/>
        <v>1946</v>
      </c>
      <c r="I24" s="33">
        <f t="shared" si="8"/>
        <v>37</v>
      </c>
      <c r="J24" s="33">
        <f t="shared" si="8"/>
        <v>135</v>
      </c>
      <c r="K24" s="33">
        <f t="shared" si="8"/>
        <v>52</v>
      </c>
      <c r="L24" s="33">
        <f t="shared" si="8"/>
        <v>31</v>
      </c>
      <c r="M24" s="33">
        <f>M12+M20+M23</f>
        <v>186</v>
      </c>
      <c r="N24" s="33">
        <f>N12+N20+N23</f>
        <v>1204</v>
      </c>
      <c r="O24" s="33">
        <f>O12+O20+O23</f>
        <v>815</v>
      </c>
      <c r="P24" s="33">
        <f>P12+P20+P23</f>
        <v>257</v>
      </c>
      <c r="Q24" s="33">
        <f>Q12+Q20+Q23</f>
        <v>84</v>
      </c>
      <c r="R24" s="17"/>
      <c r="S24" s="34">
        <f>SUM(S12+S20+S23)</f>
        <v>242</v>
      </c>
      <c r="T24" s="34">
        <f>SUM(T12+T20+T23)</f>
        <v>8</v>
      </c>
      <c r="V24" s="35">
        <f>SUM(G24:Q24)</f>
        <v>7127</v>
      </c>
      <c r="W24" s="35">
        <f>F24</f>
        <v>7127</v>
      </c>
      <c r="X24" s="36" t="str">
        <f t="shared" si="0"/>
        <v>OK</v>
      </c>
      <c r="Y24" s="3"/>
    </row>
    <row r="25" spans="3:24" ht="32.25" customHeight="1" thickBot="1">
      <c r="C25" s="37"/>
      <c r="D25" s="37"/>
      <c r="E25" s="37"/>
      <c r="F25" s="38" t="s">
        <v>29</v>
      </c>
      <c r="G25" s="39">
        <f aca="true" t="shared" si="9" ref="G25:Q25">G24/$F$24</f>
        <v>0.3339413497965483</v>
      </c>
      <c r="H25" s="39">
        <f t="shared" si="9"/>
        <v>0.2730461624807072</v>
      </c>
      <c r="I25" s="39">
        <f t="shared" si="9"/>
        <v>0.005191525185912726</v>
      </c>
      <c r="J25" s="39">
        <f t="shared" si="9"/>
        <v>0.018942051354005892</v>
      </c>
      <c r="K25" s="39">
        <f t="shared" si="9"/>
        <v>0.007296197558580048</v>
      </c>
      <c r="L25" s="39">
        <f t="shared" si="9"/>
        <v>0.004349656236845798</v>
      </c>
      <c r="M25" s="39">
        <f>M24/$F$24</f>
        <v>0.026097937421074788</v>
      </c>
      <c r="N25" s="39">
        <f>N24/$F$24</f>
        <v>0.16893503577943034</v>
      </c>
      <c r="O25" s="39">
        <f>O24/$F$24</f>
        <v>0.11435386558159114</v>
      </c>
      <c r="P25" s="39">
        <f t="shared" si="9"/>
        <v>0.03606005331836677</v>
      </c>
      <c r="Q25" s="39">
        <f t="shared" si="9"/>
        <v>0.011786165286937</v>
      </c>
      <c r="R25" s="17"/>
      <c r="S25" s="40">
        <f>SUM(G25:R25)</f>
        <v>0.9999999999999999</v>
      </c>
      <c r="T25" s="41"/>
      <c r="U25" s="2"/>
      <c r="V25" s="40"/>
      <c r="W25" s="41"/>
      <c r="X25" s="40"/>
    </row>
    <row r="26" spans="1:22" ht="32.25" customHeight="1" thickBot="1">
      <c r="A26" s="42"/>
      <c r="B26" s="43" t="s">
        <v>23</v>
      </c>
      <c r="C26" s="44">
        <f>C24/B24</f>
        <v>0.5038131875548356</v>
      </c>
      <c r="F26" s="38" t="s">
        <v>55</v>
      </c>
      <c r="G26" s="39">
        <f>G24/$B24</f>
        <v>0.1606263076196261</v>
      </c>
      <c r="H26" s="39">
        <f aca="true" t="shared" si="10" ref="H26:Q26">H24/$B24</f>
        <v>0.13133562799487075</v>
      </c>
      <c r="I26" s="39">
        <f t="shared" si="10"/>
        <v>0.002497131673078221</v>
      </c>
      <c r="J26" s="39">
        <f t="shared" si="10"/>
        <v>0.00911115610447459</v>
      </c>
      <c r="K26" s="39">
        <f t="shared" si="10"/>
        <v>0.0035094823513531753</v>
      </c>
      <c r="L26" s="39">
        <f t="shared" si="10"/>
        <v>0.002092191401768239</v>
      </c>
      <c r="M26" s="39">
        <f>M24/$B24</f>
        <v>0.012553148410609435</v>
      </c>
      <c r="N26" s="39">
        <f>N24/$B24</f>
        <v>0.08125801444286967</v>
      </c>
      <c r="O26" s="39">
        <f>O24/$B24</f>
        <v>0.055004386852939194</v>
      </c>
      <c r="P26" s="39">
        <f t="shared" si="10"/>
        <v>0.017344941621110888</v>
      </c>
      <c r="Q26" s="39">
        <f t="shared" si="10"/>
        <v>0.005669163798339745</v>
      </c>
      <c r="R26" s="17"/>
      <c r="U26" s="2"/>
      <c r="V26" s="45"/>
    </row>
    <row r="27" spans="18:21" ht="18.75">
      <c r="R27" s="17"/>
      <c r="U27" s="2"/>
    </row>
    <row r="28" spans="18:21" ht="18.75">
      <c r="R28" s="17"/>
      <c r="U28" s="2"/>
    </row>
    <row r="29" spans="18:21" ht="18.75">
      <c r="R29" s="17"/>
      <c r="U29" s="2"/>
    </row>
    <row r="30" spans="18:21" ht="18.75">
      <c r="R30" s="17"/>
      <c r="U30" s="2"/>
    </row>
    <row r="31" ht="15">
      <c r="U31" s="2"/>
    </row>
  </sheetData>
  <mergeCells count="3">
    <mergeCell ref="V2:X2"/>
    <mergeCell ref="S2:S3"/>
    <mergeCell ref="T2:T3"/>
  </mergeCells>
  <printOptions horizontalCentered="1"/>
  <pageMargins left="0.1968503937007874" right="0.15748031496062992" top="0.81" bottom="0.18" header="0.15748031496062992" footer="0.15748031496062992"/>
  <pageSetup fitToHeight="0" horizontalDpi="600" verticalDpi="600" orientation="landscape" pageOrder="overThenDown" paperSize="8" scale="65" r:id="rId1"/>
  <headerFooter alignWithMargins="0">
    <oddHeader>&amp;L&amp;"Trebuchet MS,Gras"MAIRIE de RODEZ
&amp;"Trebuchet MS,Normal"Pôle Affaires Juridiques &amp; Réglementation&amp;"Trebuchet MS,Gras"
&amp;"Trebuchet MS,Normal"Service Population/PhC&amp;C&amp;"Trebuchet MS,Gras"&amp;16&amp;E&amp;F :&amp;E&amp;A&amp;R&amp;"Arial Narrow,Normal"&amp;D - &amp;T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22" sqref="O22"/>
    </sheetView>
  </sheetViews>
  <sheetFormatPr defaultColWidth="12" defaultRowHeight="12.75"/>
  <cols>
    <col min="1" max="1" width="13.5" style="49" customWidth="1"/>
    <col min="2" max="2" width="15.83203125" style="49" customWidth="1"/>
    <col min="3" max="12" width="11.5" style="49" customWidth="1"/>
    <col min="13" max="13" width="13.33203125" style="49" bestFit="1" customWidth="1"/>
    <col min="14" max="14" width="11.33203125" style="49" customWidth="1"/>
    <col min="15" max="15" width="10.5" style="49" bestFit="1" customWidth="1"/>
    <col min="16" max="16" width="11.5" style="49" bestFit="1" customWidth="1"/>
    <col min="17" max="16384" width="13.33203125" style="49" customWidth="1"/>
  </cols>
  <sheetData>
    <row r="1" ht="15">
      <c r="M1" s="107"/>
    </row>
    <row r="2" spans="1:14" ht="35.25" customHeight="1">
      <c r="A2" s="47" t="s">
        <v>30</v>
      </c>
      <c r="B2" s="48" t="s">
        <v>31</v>
      </c>
      <c r="C2" s="47" t="s">
        <v>32</v>
      </c>
      <c r="D2" s="47" t="s">
        <v>33</v>
      </c>
      <c r="E2" s="47" t="s">
        <v>34</v>
      </c>
      <c r="F2" s="47" t="s">
        <v>35</v>
      </c>
      <c r="G2" s="47" t="s">
        <v>36</v>
      </c>
      <c r="H2" s="47" t="s">
        <v>37</v>
      </c>
      <c r="I2" s="47" t="s">
        <v>38</v>
      </c>
      <c r="J2" s="47" t="s">
        <v>39</v>
      </c>
      <c r="K2" s="47" t="s">
        <v>40</v>
      </c>
      <c r="L2" s="47" t="s">
        <v>75</v>
      </c>
      <c r="M2" s="138" t="s">
        <v>101</v>
      </c>
      <c r="N2" s="49" t="s">
        <v>76</v>
      </c>
    </row>
    <row r="3" spans="1:14" ht="18.75">
      <c r="A3" s="50">
        <v>1</v>
      </c>
      <c r="B3" s="14">
        <v>947</v>
      </c>
      <c r="C3" s="124">
        <v>19</v>
      </c>
      <c r="D3" s="125">
        <v>69</v>
      </c>
      <c r="E3" s="125">
        <v>143</v>
      </c>
      <c r="F3" s="125">
        <v>187</v>
      </c>
      <c r="G3" s="126">
        <v>201</v>
      </c>
      <c r="H3" s="125">
        <v>240</v>
      </c>
      <c r="I3" s="125">
        <v>286</v>
      </c>
      <c r="J3" s="125">
        <v>334</v>
      </c>
      <c r="K3" s="127">
        <v>400</v>
      </c>
      <c r="L3" s="128"/>
      <c r="M3" s="144" t="s">
        <v>102</v>
      </c>
      <c r="N3" s="49">
        <f>'Résultats 2T 13 décembre'!C4</f>
        <v>553</v>
      </c>
    </row>
    <row r="4" spans="1:14" ht="18.75">
      <c r="A4" s="50">
        <v>2</v>
      </c>
      <c r="B4" s="14">
        <v>1065</v>
      </c>
      <c r="C4" s="124">
        <v>14</v>
      </c>
      <c r="D4" s="125">
        <v>70</v>
      </c>
      <c r="E4" s="125">
        <v>150</v>
      </c>
      <c r="F4" s="125">
        <v>200</v>
      </c>
      <c r="G4" s="125">
        <v>216</v>
      </c>
      <c r="H4" s="125">
        <v>259</v>
      </c>
      <c r="I4" s="125">
        <v>341</v>
      </c>
      <c r="J4" s="125">
        <v>411</v>
      </c>
      <c r="K4" s="127">
        <v>470</v>
      </c>
      <c r="L4" s="128"/>
      <c r="M4" s="144" t="s">
        <v>102</v>
      </c>
      <c r="N4" s="49">
        <f>'Résultats 2T 13 décembre'!C5</f>
        <v>624</v>
      </c>
    </row>
    <row r="5" spans="1:14" ht="18.75">
      <c r="A5" s="50">
        <v>3</v>
      </c>
      <c r="B5" s="14">
        <v>751</v>
      </c>
      <c r="C5" s="124">
        <v>30</v>
      </c>
      <c r="D5" s="125">
        <v>60</v>
      </c>
      <c r="E5" s="125">
        <v>81</v>
      </c>
      <c r="F5" s="125">
        <v>140</v>
      </c>
      <c r="G5" s="125">
        <v>180</v>
      </c>
      <c r="H5" s="125">
        <v>230</v>
      </c>
      <c r="I5" s="125">
        <v>282</v>
      </c>
      <c r="J5" s="125">
        <v>320</v>
      </c>
      <c r="K5" s="127">
        <v>350</v>
      </c>
      <c r="L5" s="128"/>
      <c r="M5" s="133"/>
      <c r="N5" s="49">
        <f>'Résultats 2T 13 décembre'!C6</f>
        <v>434</v>
      </c>
    </row>
    <row r="6" spans="1:14" ht="18.75">
      <c r="A6" s="50">
        <v>4</v>
      </c>
      <c r="B6" s="14">
        <v>756</v>
      </c>
      <c r="C6" s="124">
        <v>22</v>
      </c>
      <c r="D6" s="125">
        <v>43</v>
      </c>
      <c r="E6" s="125">
        <v>81</v>
      </c>
      <c r="F6" s="125">
        <v>150</v>
      </c>
      <c r="G6" s="125">
        <v>190</v>
      </c>
      <c r="H6" s="125">
        <v>209</v>
      </c>
      <c r="I6" s="125">
        <v>263</v>
      </c>
      <c r="J6" s="125">
        <v>317</v>
      </c>
      <c r="K6" s="127">
        <v>369</v>
      </c>
      <c r="L6" s="128"/>
      <c r="M6" s="144"/>
      <c r="N6" s="49">
        <f>'Résultats 2T 13 décembre'!C7</f>
        <v>403</v>
      </c>
    </row>
    <row r="7" spans="1:14" ht="18.75">
      <c r="A7" s="50">
        <v>5</v>
      </c>
      <c r="B7" s="14">
        <v>740</v>
      </c>
      <c r="C7" s="124">
        <v>20</v>
      </c>
      <c r="D7" s="125">
        <v>48</v>
      </c>
      <c r="E7" s="125">
        <v>76</v>
      </c>
      <c r="F7" s="125">
        <v>110</v>
      </c>
      <c r="G7" s="125">
        <v>180</v>
      </c>
      <c r="H7" s="125">
        <v>210</v>
      </c>
      <c r="I7" s="125">
        <v>240</v>
      </c>
      <c r="J7" s="125">
        <v>290</v>
      </c>
      <c r="K7" s="127">
        <v>330</v>
      </c>
      <c r="L7" s="128"/>
      <c r="M7" s="144"/>
      <c r="N7" s="49">
        <f>'Résultats 2T 13 décembre'!C8</f>
        <v>419</v>
      </c>
    </row>
    <row r="8" spans="1:14" ht="18.75">
      <c r="A8" s="50">
        <v>6</v>
      </c>
      <c r="B8" s="14">
        <v>739</v>
      </c>
      <c r="C8" s="124">
        <v>28</v>
      </c>
      <c r="D8" s="125">
        <v>62</v>
      </c>
      <c r="E8" s="125">
        <v>93</v>
      </c>
      <c r="F8" s="125">
        <v>130</v>
      </c>
      <c r="G8" s="125">
        <v>180</v>
      </c>
      <c r="H8" s="125">
        <v>190</v>
      </c>
      <c r="I8" s="125">
        <v>230</v>
      </c>
      <c r="J8" s="125">
        <v>280</v>
      </c>
      <c r="K8" s="127">
        <v>320</v>
      </c>
      <c r="L8" s="128"/>
      <c r="M8" s="144"/>
      <c r="N8" s="49">
        <f>'Résultats 2T 13 décembre'!C9</f>
        <v>396</v>
      </c>
    </row>
    <row r="9" spans="1:14" ht="18.75">
      <c r="A9" s="50">
        <v>7</v>
      </c>
      <c r="B9" s="14">
        <v>661</v>
      </c>
      <c r="C9" s="124">
        <v>28</v>
      </c>
      <c r="D9" s="125">
        <v>63</v>
      </c>
      <c r="E9" s="125">
        <v>117</v>
      </c>
      <c r="F9" s="125">
        <v>177</v>
      </c>
      <c r="G9" s="125">
        <v>215</v>
      </c>
      <c r="H9" s="125">
        <v>243</v>
      </c>
      <c r="I9" s="125">
        <v>304</v>
      </c>
      <c r="J9" s="125">
        <v>357</v>
      </c>
      <c r="K9" s="127">
        <v>401</v>
      </c>
      <c r="L9" s="128"/>
      <c r="M9" s="144"/>
      <c r="N9" s="49">
        <f>'Résultats 2T 13 décembre'!C10</f>
        <v>428</v>
      </c>
    </row>
    <row r="10" spans="1:14" ht="18.75">
      <c r="A10" s="50">
        <v>8</v>
      </c>
      <c r="B10" s="14">
        <v>798</v>
      </c>
      <c r="C10" s="124">
        <v>25</v>
      </c>
      <c r="D10" s="125">
        <v>78</v>
      </c>
      <c r="E10" s="125">
        <v>146</v>
      </c>
      <c r="F10" s="125">
        <v>227</v>
      </c>
      <c r="G10" s="125">
        <v>262</v>
      </c>
      <c r="H10" s="125">
        <v>290</v>
      </c>
      <c r="I10" s="125">
        <v>353</v>
      </c>
      <c r="J10" s="125">
        <v>417</v>
      </c>
      <c r="K10" s="127">
        <v>469</v>
      </c>
      <c r="L10" s="128"/>
      <c r="M10" s="144"/>
      <c r="N10" s="49">
        <f>'Résultats 2T 13 décembre'!C11</f>
        <v>500</v>
      </c>
    </row>
    <row r="11" spans="1:14" ht="18.75">
      <c r="A11" s="50">
        <v>9</v>
      </c>
      <c r="B11" s="14">
        <v>1262</v>
      </c>
      <c r="C11" s="124">
        <v>35</v>
      </c>
      <c r="D11" s="125">
        <v>80</v>
      </c>
      <c r="E11" s="125">
        <v>140</v>
      </c>
      <c r="F11" s="125">
        <v>220</v>
      </c>
      <c r="G11" s="125">
        <v>300</v>
      </c>
      <c r="H11" s="125">
        <v>450</v>
      </c>
      <c r="I11" s="125">
        <v>550</v>
      </c>
      <c r="J11" s="125">
        <v>600</v>
      </c>
      <c r="K11" s="127">
        <v>650</v>
      </c>
      <c r="L11" s="128"/>
      <c r="M11" s="146" t="s">
        <v>103</v>
      </c>
      <c r="N11" s="134">
        <f>'Résultats 2T 13 décembre'!C13</f>
        <v>775</v>
      </c>
    </row>
    <row r="12" spans="1:14" ht="18.75">
      <c r="A12" s="50">
        <v>10</v>
      </c>
      <c r="B12" s="14">
        <v>945</v>
      </c>
      <c r="C12" s="124">
        <v>28</v>
      </c>
      <c r="D12" s="125">
        <v>70</v>
      </c>
      <c r="E12" s="125">
        <v>110</v>
      </c>
      <c r="F12" s="125">
        <v>160</v>
      </c>
      <c r="G12" s="125">
        <v>220</v>
      </c>
      <c r="H12" s="125">
        <v>260</v>
      </c>
      <c r="I12" s="125">
        <v>360</v>
      </c>
      <c r="J12" s="125">
        <v>410</v>
      </c>
      <c r="K12" s="127">
        <v>460</v>
      </c>
      <c r="L12" s="128"/>
      <c r="M12" s="146" t="s">
        <v>103</v>
      </c>
      <c r="N12" s="134">
        <f>'Résultats 2T 13 décembre'!C14</f>
        <v>563</v>
      </c>
    </row>
    <row r="13" spans="1:14" ht="18.75">
      <c r="A13" s="50">
        <v>11</v>
      </c>
      <c r="B13" s="14">
        <v>879</v>
      </c>
      <c r="C13" s="124">
        <v>29</v>
      </c>
      <c r="D13" s="125">
        <v>66</v>
      </c>
      <c r="E13" s="125">
        <v>117</v>
      </c>
      <c r="F13" s="125">
        <v>186</v>
      </c>
      <c r="G13" s="125">
        <v>220</v>
      </c>
      <c r="H13" s="125">
        <v>259</v>
      </c>
      <c r="I13" s="125">
        <v>316</v>
      </c>
      <c r="J13" s="125">
        <v>359</v>
      </c>
      <c r="K13" s="127">
        <v>393</v>
      </c>
      <c r="L13" s="128"/>
      <c r="M13" s="146" t="s">
        <v>103</v>
      </c>
      <c r="N13" s="134">
        <f>'Résultats 2T 13 décembre'!C15</f>
        <v>425</v>
      </c>
    </row>
    <row r="14" spans="1:14" ht="18.75">
      <c r="A14" s="50">
        <v>12</v>
      </c>
      <c r="B14" s="14">
        <v>963</v>
      </c>
      <c r="C14" s="124">
        <v>27</v>
      </c>
      <c r="D14" s="125">
        <v>60</v>
      </c>
      <c r="E14" s="125">
        <v>106</v>
      </c>
      <c r="F14" s="125">
        <v>164</v>
      </c>
      <c r="G14" s="125">
        <v>194</v>
      </c>
      <c r="H14" s="125">
        <v>270</v>
      </c>
      <c r="I14" s="125">
        <v>327</v>
      </c>
      <c r="J14" s="125">
        <v>386</v>
      </c>
      <c r="K14" s="127">
        <v>432</v>
      </c>
      <c r="L14" s="128"/>
      <c r="M14" s="146" t="s">
        <v>103</v>
      </c>
      <c r="N14" s="134">
        <f>'Résultats 2T 13 décembre'!C16</f>
        <v>581</v>
      </c>
    </row>
    <row r="15" spans="1:14" ht="18.75">
      <c r="A15" s="50">
        <v>13</v>
      </c>
      <c r="B15" s="14">
        <v>886</v>
      </c>
      <c r="C15" s="124">
        <v>51</v>
      </c>
      <c r="D15" s="125">
        <v>100</v>
      </c>
      <c r="E15" s="125">
        <v>196</v>
      </c>
      <c r="F15" s="125">
        <v>272</v>
      </c>
      <c r="G15" s="125">
        <v>313</v>
      </c>
      <c r="H15" s="125">
        <v>336</v>
      </c>
      <c r="I15" s="125">
        <v>385</v>
      </c>
      <c r="J15" s="125">
        <v>430</v>
      </c>
      <c r="K15" s="127">
        <v>447</v>
      </c>
      <c r="L15" s="128"/>
      <c r="M15" s="146" t="s">
        <v>103</v>
      </c>
      <c r="N15" s="134">
        <f>'Résultats 2T 13 décembre'!C17</f>
        <v>548</v>
      </c>
    </row>
    <row r="16" spans="1:14" ht="18.75">
      <c r="A16" s="50">
        <v>14</v>
      </c>
      <c r="B16" s="14">
        <v>1066</v>
      </c>
      <c r="C16" s="124">
        <v>46</v>
      </c>
      <c r="D16" s="125">
        <v>103</v>
      </c>
      <c r="E16" s="125">
        <v>135</v>
      </c>
      <c r="F16" s="125">
        <v>145</v>
      </c>
      <c r="G16" s="125">
        <v>200</v>
      </c>
      <c r="H16" s="125">
        <v>300</v>
      </c>
      <c r="I16" s="125">
        <v>400</v>
      </c>
      <c r="J16" s="125">
        <v>440</v>
      </c>
      <c r="K16" s="127">
        <v>510</v>
      </c>
      <c r="L16" s="128"/>
      <c r="M16" s="146" t="s">
        <v>103</v>
      </c>
      <c r="N16" s="134">
        <f>'Résultats 2T 13 décembre'!C18</f>
        <v>675</v>
      </c>
    </row>
    <row r="17" spans="1:14" ht="18.75">
      <c r="A17" s="50">
        <v>15</v>
      </c>
      <c r="B17" s="14">
        <v>657</v>
      </c>
      <c r="C17" s="124">
        <v>28</v>
      </c>
      <c r="D17" s="125">
        <v>59</v>
      </c>
      <c r="E17" s="125">
        <v>78</v>
      </c>
      <c r="F17" s="125">
        <v>116</v>
      </c>
      <c r="G17" s="125">
        <v>190</v>
      </c>
      <c r="H17" s="125">
        <v>216</v>
      </c>
      <c r="I17" s="125">
        <v>266</v>
      </c>
      <c r="J17" s="125">
        <v>304</v>
      </c>
      <c r="K17" s="127">
        <v>319</v>
      </c>
      <c r="L17" s="128"/>
      <c r="M17" s="146" t="s">
        <v>103</v>
      </c>
      <c r="N17" s="134">
        <f>'Résultats 2T 13 décembre'!C19</f>
        <v>345</v>
      </c>
    </row>
    <row r="18" spans="1:14" ht="18.75">
      <c r="A18" s="50">
        <v>16</v>
      </c>
      <c r="B18" s="14">
        <v>582</v>
      </c>
      <c r="C18" s="124">
        <v>25</v>
      </c>
      <c r="D18" s="125">
        <v>62</v>
      </c>
      <c r="E18" s="125">
        <v>122</v>
      </c>
      <c r="F18" s="125">
        <v>187</v>
      </c>
      <c r="G18" s="125">
        <v>219</v>
      </c>
      <c r="H18" s="125">
        <v>248</v>
      </c>
      <c r="I18" s="125">
        <v>263</v>
      </c>
      <c r="J18" s="125">
        <v>310</v>
      </c>
      <c r="K18" s="127">
        <v>360</v>
      </c>
      <c r="L18" s="129"/>
      <c r="M18" s="145"/>
      <c r="N18" s="134">
        <f>'Résultats 2T 13 décembre'!C21</f>
        <v>389</v>
      </c>
    </row>
    <row r="19" spans="1:14" ht="18.75">
      <c r="A19" s="50">
        <v>17</v>
      </c>
      <c r="B19" s="14">
        <v>1120</v>
      </c>
      <c r="C19" s="124">
        <v>25</v>
      </c>
      <c r="D19" s="125">
        <v>75</v>
      </c>
      <c r="E19" s="125">
        <v>140</v>
      </c>
      <c r="F19" s="125">
        <v>200</v>
      </c>
      <c r="G19" s="125">
        <v>260</v>
      </c>
      <c r="H19" s="125">
        <v>320</v>
      </c>
      <c r="I19" s="125">
        <v>470</v>
      </c>
      <c r="J19" s="125">
        <v>510</v>
      </c>
      <c r="K19" s="127">
        <v>580</v>
      </c>
      <c r="L19" s="128"/>
      <c r="M19" s="144" t="s">
        <v>102</v>
      </c>
      <c r="N19" s="134">
        <f>'Résultats 2T 13 décembre'!C22</f>
        <v>720</v>
      </c>
    </row>
    <row r="20" spans="1:13" s="54" customFormat="1" ht="28.5" customHeight="1">
      <c r="A20" s="52" t="s">
        <v>41</v>
      </c>
      <c r="B20" s="53">
        <f aca="true" t="shared" si="0" ref="B20:L20">SUM(B3:B19)</f>
        <v>14817</v>
      </c>
      <c r="C20" s="54">
        <f t="shared" si="0"/>
        <v>480</v>
      </c>
      <c r="D20" s="54">
        <f t="shared" si="0"/>
        <v>1168</v>
      </c>
      <c r="E20" s="54">
        <f t="shared" si="0"/>
        <v>2031</v>
      </c>
      <c r="F20" s="54">
        <f t="shared" si="0"/>
        <v>2971</v>
      </c>
      <c r="G20" s="54">
        <f t="shared" si="0"/>
        <v>3740</v>
      </c>
      <c r="H20" s="54">
        <f t="shared" si="0"/>
        <v>4530</v>
      </c>
      <c r="I20" s="54">
        <f t="shared" si="0"/>
        <v>5636</v>
      </c>
      <c r="J20" s="54">
        <f t="shared" si="0"/>
        <v>6475</v>
      </c>
      <c r="K20" s="54">
        <f t="shared" si="0"/>
        <v>7260</v>
      </c>
      <c r="L20" s="54">
        <f t="shared" si="0"/>
        <v>0</v>
      </c>
      <c r="M20" s="116" t="s">
        <v>76</v>
      </c>
    </row>
    <row r="21" spans="1:16" s="57" customFormat="1" ht="19.5">
      <c r="A21" s="118" t="s">
        <v>77</v>
      </c>
      <c r="B21" s="49"/>
      <c r="C21" s="58">
        <f aca="true" t="shared" si="1" ref="C21:L21">C20/$B20</f>
        <v>0.03239522170479854</v>
      </c>
      <c r="D21" s="58">
        <f t="shared" si="1"/>
        <v>0.07882837281500979</v>
      </c>
      <c r="E21" s="58">
        <f t="shared" si="1"/>
        <v>0.13707228183842884</v>
      </c>
      <c r="F21" s="58">
        <f t="shared" si="1"/>
        <v>0.2005129243436593</v>
      </c>
      <c r="G21" s="58">
        <f t="shared" si="1"/>
        <v>0.2524127691165553</v>
      </c>
      <c r="H21" s="58">
        <f t="shared" si="1"/>
        <v>0.3057299048390362</v>
      </c>
      <c r="I21" s="58">
        <f t="shared" si="1"/>
        <v>0.38037389485050954</v>
      </c>
      <c r="J21" s="58">
        <f t="shared" si="1"/>
        <v>0.43699804278868865</v>
      </c>
      <c r="K21" s="58">
        <f t="shared" si="1"/>
        <v>0.48997772828507796</v>
      </c>
      <c r="L21" s="58">
        <f t="shared" si="1"/>
        <v>0</v>
      </c>
      <c r="M21" s="130">
        <f>'Résultats 2T 13 décembre'!C24</f>
        <v>8778</v>
      </c>
      <c r="N21" s="54"/>
      <c r="O21" s="54"/>
      <c r="P21" s="54"/>
    </row>
    <row r="22" spans="1:16" ht="44.25" customHeight="1">
      <c r="A22" s="149" t="s">
        <v>42</v>
      </c>
      <c r="B22" s="150"/>
      <c r="C22" s="56">
        <f>C20</f>
        <v>480</v>
      </c>
      <c r="D22" s="56">
        <f aca="true" t="shared" si="2" ref="D22:L22">D20-C20</f>
        <v>688</v>
      </c>
      <c r="E22" s="56">
        <f t="shared" si="2"/>
        <v>863</v>
      </c>
      <c r="F22" s="56">
        <f t="shared" si="2"/>
        <v>940</v>
      </c>
      <c r="G22" s="56">
        <f t="shared" si="2"/>
        <v>769</v>
      </c>
      <c r="H22" s="56">
        <f t="shared" si="2"/>
        <v>790</v>
      </c>
      <c r="I22" s="56">
        <f t="shared" si="2"/>
        <v>1106</v>
      </c>
      <c r="J22" s="56">
        <f t="shared" si="2"/>
        <v>839</v>
      </c>
      <c r="K22" s="56">
        <f t="shared" si="2"/>
        <v>785</v>
      </c>
      <c r="L22" s="56">
        <f t="shared" si="2"/>
        <v>-7260</v>
      </c>
      <c r="M22" s="117">
        <f>'Résultats 2T 13 décembre'!C25</f>
        <v>0.5924276169265034</v>
      </c>
      <c r="N22" s="54"/>
      <c r="O22" s="54"/>
      <c r="P22" s="54"/>
    </row>
    <row r="23" spans="3:16" s="57" customFormat="1" ht="19.5"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5"/>
      <c r="N23" s="54"/>
      <c r="O23" s="54"/>
      <c r="P23" s="54"/>
    </row>
    <row r="24" spans="1:16" ht="30">
      <c r="A24" s="59"/>
      <c r="C24" s="61" t="s">
        <v>43</v>
      </c>
      <c r="D24" s="61" t="s">
        <v>44</v>
      </c>
      <c r="E24" s="61" t="s">
        <v>45</v>
      </c>
      <c r="F24" s="61" t="s">
        <v>46</v>
      </c>
      <c r="G24" s="61" t="s">
        <v>47</v>
      </c>
      <c r="H24" s="61" t="s">
        <v>48</v>
      </c>
      <c r="I24" s="61" t="s">
        <v>49</v>
      </c>
      <c r="J24" s="61" t="s">
        <v>50</v>
      </c>
      <c r="K24" s="61" t="s">
        <v>51</v>
      </c>
      <c r="L24" s="61" t="s">
        <v>52</v>
      </c>
      <c r="M24" s="62" t="s">
        <v>73</v>
      </c>
      <c r="N24" s="54"/>
      <c r="O24" s="54"/>
      <c r="P24" s="54"/>
    </row>
    <row r="25" spans="1:16" ht="33" customHeight="1">
      <c r="A25" s="157" t="s">
        <v>97</v>
      </c>
      <c r="B25" s="158"/>
      <c r="C25" s="102">
        <v>466</v>
      </c>
      <c r="D25" s="102">
        <v>1208</v>
      </c>
      <c r="E25" s="102">
        <v>2224</v>
      </c>
      <c r="F25" s="102">
        <v>3209</v>
      </c>
      <c r="G25" s="102">
        <v>3938</v>
      </c>
      <c r="H25" s="102">
        <v>4441</v>
      </c>
      <c r="I25" s="102">
        <v>5221</v>
      </c>
      <c r="J25" s="102">
        <v>6003</v>
      </c>
      <c r="K25" s="102">
        <v>6782</v>
      </c>
      <c r="L25" s="122" t="s">
        <v>54</v>
      </c>
      <c r="M25" s="55">
        <v>7405</v>
      </c>
      <c r="N25" s="54"/>
      <c r="O25" s="54"/>
      <c r="P25" s="54"/>
    </row>
    <row r="26" spans="1:16" s="67" customFormat="1" ht="18.75">
      <c r="A26" s="67" t="s">
        <v>74</v>
      </c>
      <c r="C26" s="104">
        <v>0.03221123937236469</v>
      </c>
      <c r="D26" s="104">
        <v>0.08350038017557199</v>
      </c>
      <c r="E26" s="104">
        <v>0.15372917674707956</v>
      </c>
      <c r="F26" s="104">
        <v>0.2218151655491809</v>
      </c>
      <c r="G26" s="104">
        <v>0.272205709545863</v>
      </c>
      <c r="H26" s="104">
        <v>0.3069744936752609</v>
      </c>
      <c r="I26" s="104">
        <v>0.36089030206677264</v>
      </c>
      <c r="J26" s="104">
        <v>0.4149443561208267</v>
      </c>
      <c r="K26" s="104">
        <v>0.4687910416810673</v>
      </c>
      <c r="L26" s="104"/>
      <c r="M26" s="123">
        <v>0.5118545655630055</v>
      </c>
      <c r="O26" s="54"/>
      <c r="P26" s="68"/>
    </row>
    <row r="27" spans="1:16" s="107" customFormat="1" ht="30">
      <c r="A27" s="106"/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62" t="s">
        <v>53</v>
      </c>
      <c r="N27" s="108"/>
      <c r="O27" s="54"/>
      <c r="P27" s="108"/>
    </row>
    <row r="28" spans="1:16" ht="33" customHeight="1">
      <c r="A28" s="156" t="s">
        <v>71</v>
      </c>
      <c r="B28" s="156"/>
      <c r="C28" s="102">
        <v>502</v>
      </c>
      <c r="D28" s="102">
        <v>1258</v>
      </c>
      <c r="E28" s="102">
        <v>2417</v>
      </c>
      <c r="F28" s="102">
        <v>3865</v>
      </c>
      <c r="G28" s="102">
        <v>4645</v>
      </c>
      <c r="H28" s="102">
        <v>5593</v>
      </c>
      <c r="I28" s="102">
        <v>6561</v>
      </c>
      <c r="J28" s="102">
        <v>7657</v>
      </c>
      <c r="K28" s="102">
        <v>8414</v>
      </c>
      <c r="L28" s="111">
        <v>9075</v>
      </c>
      <c r="M28" s="103">
        <v>9627</v>
      </c>
      <c r="N28" s="54"/>
      <c r="O28" s="54"/>
      <c r="P28" s="54"/>
    </row>
    <row r="29" spans="1:16" s="67" customFormat="1" ht="20.25">
      <c r="A29" s="67" t="s">
        <v>66</v>
      </c>
      <c r="C29" s="104">
        <v>0.03545448124867576</v>
      </c>
      <c r="D29" s="104">
        <v>0.0888480824917014</v>
      </c>
      <c r="E29" s="104">
        <v>0.17070414577300658</v>
      </c>
      <c r="F29" s="104">
        <v>0.27297125503213504</v>
      </c>
      <c r="G29" s="104">
        <v>0.32805989123525675</v>
      </c>
      <c r="H29" s="104">
        <v>0.39501377215905076</v>
      </c>
      <c r="I29" s="104">
        <v>0.4633801822162582</v>
      </c>
      <c r="J29" s="104">
        <v>0.5407867787273113</v>
      </c>
      <c r="K29" s="104">
        <v>0.5942510064270076</v>
      </c>
      <c r="L29" s="104">
        <v>0.6409350942863197</v>
      </c>
      <c r="M29" s="105">
        <v>0.6799208983685289</v>
      </c>
      <c r="O29" s="54"/>
      <c r="P29" s="68"/>
    </row>
    <row r="30" ht="18.75">
      <c r="O30" s="54"/>
    </row>
    <row r="31" spans="1:15" ht="34.5" customHeight="1">
      <c r="A31" s="147" t="s">
        <v>68</v>
      </c>
      <c r="B31" s="148"/>
      <c r="C31" s="72">
        <v>0.07671232876712329</v>
      </c>
      <c r="D31" s="72">
        <v>0.08399599064483795</v>
      </c>
      <c r="E31" s="72">
        <v>0.17046441697293685</v>
      </c>
      <c r="F31" s="72">
        <v>0.24884731039091212</v>
      </c>
      <c r="G31" s="72">
        <v>0.3049782826595389</v>
      </c>
      <c r="H31" s="72">
        <v>0.34727697961911125</v>
      </c>
      <c r="I31" s="72">
        <v>0.4292682926829268</v>
      </c>
      <c r="J31" s="72">
        <v>0.49842966922819915</v>
      </c>
      <c r="K31" s="72">
        <v>0.5387236886067491</v>
      </c>
      <c r="L31" s="72">
        <v>0.5976612094888072</v>
      </c>
      <c r="O31" s="54"/>
    </row>
    <row r="32" spans="1:15" ht="18.75">
      <c r="A32" s="69" t="s">
        <v>64</v>
      </c>
      <c r="B32" s="67"/>
      <c r="C32" s="51">
        <v>1148</v>
      </c>
      <c r="D32" s="51">
        <v>1257</v>
      </c>
      <c r="E32" s="51">
        <v>2551</v>
      </c>
      <c r="F32" s="51">
        <v>3724</v>
      </c>
      <c r="G32" s="51">
        <v>4564</v>
      </c>
      <c r="H32" s="51">
        <v>5197</v>
      </c>
      <c r="I32" s="51">
        <v>6424</v>
      </c>
      <c r="J32" s="51">
        <v>7459</v>
      </c>
      <c r="K32" s="51">
        <v>8062</v>
      </c>
      <c r="L32" s="51">
        <v>8944</v>
      </c>
      <c r="O32" s="54"/>
    </row>
    <row r="33" spans="1:15" ht="18.75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 t="s">
        <v>65</v>
      </c>
      <c r="L33" s="73" t="s">
        <v>67</v>
      </c>
      <c r="O33" s="54"/>
    </row>
  </sheetData>
  <mergeCells count="4">
    <mergeCell ref="A28:B28"/>
    <mergeCell ref="A22:B22"/>
    <mergeCell ref="A31:B31"/>
    <mergeCell ref="A25:B25"/>
  </mergeCells>
  <printOptions horizontalCentered="1"/>
  <pageMargins left="0.25" right="0.25" top="0.5" bottom="0.32" header="0.18" footer="0.25"/>
  <pageSetup fitToHeight="1" fitToWidth="1" horizontalDpi="600" verticalDpi="600" orientation="landscape" paperSize="9" scale="83" r:id="rId1"/>
  <headerFooter alignWithMargins="0">
    <oddHeader>&amp;L&amp;"Arial Narrow,Normal"MAIRIE de RODEZ
Service Population&amp;C&amp;"Arial,Gras italique"&amp;U
&amp;"Arial Narrow,Gras italique"&amp;12&amp;UElection du &amp;F :&amp;U
&amp;A&amp;R&amp;"Arial Narrow,Normal"&amp;D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75" zoomScaleNormal="75" workbookViewId="0" topLeftCell="A1">
      <pane xSplit="6" ySplit="3" topLeftCell="G19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4" sqref="B4"/>
    </sheetView>
  </sheetViews>
  <sheetFormatPr defaultColWidth="12" defaultRowHeight="12.75"/>
  <cols>
    <col min="1" max="1" width="27.83203125" style="2" customWidth="1"/>
    <col min="2" max="2" width="17.5" style="2" customWidth="1"/>
    <col min="3" max="3" width="19.16015625" style="3" customWidth="1"/>
    <col min="4" max="4" width="10" style="3" customWidth="1"/>
    <col min="5" max="5" width="11.5" style="3" customWidth="1"/>
    <col min="6" max="6" width="21" style="2" customWidth="1"/>
    <col min="7" max="9" width="54" style="3" customWidth="1"/>
    <col min="10" max="10" width="5.16015625" style="3" customWidth="1"/>
    <col min="11" max="12" width="10.16015625" style="4" customWidth="1"/>
    <col min="13" max="13" width="4.33203125" style="4" customWidth="1"/>
    <col min="14" max="15" width="18.33203125" style="4" customWidth="1"/>
    <col min="16" max="16" width="10.16015625" style="4" customWidth="1"/>
    <col min="17" max="17" width="96.83203125" style="3" customWidth="1"/>
    <col min="18" max="16384" width="12" style="3" customWidth="1"/>
  </cols>
  <sheetData>
    <row r="1" spans="7:9" ht="21.75" thickBot="1">
      <c r="G1" s="75" t="s">
        <v>56</v>
      </c>
      <c r="H1" s="75" t="s">
        <v>57</v>
      </c>
      <c r="I1" s="75" t="s">
        <v>58</v>
      </c>
    </row>
    <row r="2" spans="1:17" s="2" customFormat="1" ht="57" thickBot="1">
      <c r="A2" s="5"/>
      <c r="B2" s="6"/>
      <c r="C2" s="6"/>
      <c r="D2" s="6"/>
      <c r="E2" s="6"/>
      <c r="F2" s="6"/>
      <c r="G2" s="139" t="s">
        <v>98</v>
      </c>
      <c r="H2" s="139" t="s">
        <v>99</v>
      </c>
      <c r="I2" s="139" t="s">
        <v>100</v>
      </c>
      <c r="J2" s="7"/>
      <c r="K2" s="154" t="s">
        <v>25</v>
      </c>
      <c r="L2" s="154" t="s">
        <v>26</v>
      </c>
      <c r="N2" s="151" t="s">
        <v>24</v>
      </c>
      <c r="O2" s="152"/>
      <c r="P2" s="153"/>
      <c r="Q2" s="3"/>
    </row>
    <row r="3" spans="1:17" s="2" customFormat="1" ht="74.25" customHeight="1" thickBot="1">
      <c r="A3" s="76" t="s">
        <v>0</v>
      </c>
      <c r="B3" s="76" t="s">
        <v>1</v>
      </c>
      <c r="C3" s="76" t="s">
        <v>2</v>
      </c>
      <c r="D3" s="76" t="s">
        <v>3</v>
      </c>
      <c r="E3" s="76" t="s">
        <v>84</v>
      </c>
      <c r="F3" s="76" t="s">
        <v>69</v>
      </c>
      <c r="G3" s="141" t="s">
        <v>86</v>
      </c>
      <c r="H3" s="142" t="s">
        <v>87</v>
      </c>
      <c r="I3" s="143" t="s">
        <v>93</v>
      </c>
      <c r="J3" s="9"/>
      <c r="K3" s="155"/>
      <c r="L3" s="155"/>
      <c r="N3" s="10" t="s">
        <v>27</v>
      </c>
      <c r="O3" s="11" t="s">
        <v>28</v>
      </c>
      <c r="P3" s="12"/>
      <c r="Q3" s="3"/>
    </row>
    <row r="4" spans="1:17" s="81" customFormat="1" ht="30.75" customHeight="1">
      <c r="A4" s="92" t="s">
        <v>5</v>
      </c>
      <c r="B4" s="93">
        <v>947</v>
      </c>
      <c r="C4" s="94">
        <v>553</v>
      </c>
      <c r="D4" s="94">
        <v>12</v>
      </c>
      <c r="E4" s="94">
        <v>11</v>
      </c>
      <c r="F4" s="94">
        <f>C4-D4-E4</f>
        <v>530</v>
      </c>
      <c r="G4" s="140">
        <v>190</v>
      </c>
      <c r="H4" s="140">
        <v>237</v>
      </c>
      <c r="I4" s="140">
        <v>103</v>
      </c>
      <c r="J4" s="78"/>
      <c r="K4" s="79">
        <v>23</v>
      </c>
      <c r="L4" s="95"/>
      <c r="M4" s="79"/>
      <c r="N4" s="34">
        <f aca="true" t="shared" si="0" ref="N4:N24">SUM(G4:I4)</f>
        <v>530</v>
      </c>
      <c r="O4" s="34">
        <f aca="true" t="shared" si="1" ref="O4:O24">F4</f>
        <v>530</v>
      </c>
      <c r="P4" s="96" t="str">
        <f aca="true" t="shared" si="2" ref="P4:P24">IF(N4=O4,"OK","ERREUR")</f>
        <v>OK</v>
      </c>
      <c r="Q4" s="80"/>
    </row>
    <row r="5" spans="1:16" s="80" customFormat="1" ht="30.75" customHeight="1">
      <c r="A5" s="92" t="s">
        <v>6</v>
      </c>
      <c r="B5" s="93">
        <v>1065</v>
      </c>
      <c r="C5" s="94">
        <v>624</v>
      </c>
      <c r="D5" s="94">
        <v>12</v>
      </c>
      <c r="E5" s="94">
        <v>9</v>
      </c>
      <c r="F5" s="94">
        <f aca="true" t="shared" si="3" ref="F5:F22">C5-D5-E5</f>
        <v>603</v>
      </c>
      <c r="G5" s="95">
        <v>201</v>
      </c>
      <c r="H5" s="95">
        <v>303</v>
      </c>
      <c r="I5" s="95">
        <v>99</v>
      </c>
      <c r="J5" s="78"/>
      <c r="K5" s="79">
        <v>29</v>
      </c>
      <c r="L5" s="95"/>
      <c r="M5" s="79"/>
      <c r="N5" s="34">
        <f t="shared" si="0"/>
        <v>603</v>
      </c>
      <c r="O5" s="34">
        <f t="shared" si="1"/>
        <v>603</v>
      </c>
      <c r="P5" s="96" t="str">
        <f t="shared" si="2"/>
        <v>OK</v>
      </c>
    </row>
    <row r="6" spans="1:17" s="81" customFormat="1" ht="30.75" customHeight="1">
      <c r="A6" s="92" t="s">
        <v>7</v>
      </c>
      <c r="B6" s="93">
        <v>751</v>
      </c>
      <c r="C6" s="94">
        <v>434</v>
      </c>
      <c r="D6" s="94">
        <v>14</v>
      </c>
      <c r="E6" s="94">
        <v>6</v>
      </c>
      <c r="F6" s="94">
        <f t="shared" si="3"/>
        <v>414</v>
      </c>
      <c r="G6" s="95">
        <v>128</v>
      </c>
      <c r="H6" s="95">
        <v>212</v>
      </c>
      <c r="I6" s="95">
        <v>74</v>
      </c>
      <c r="J6" s="78"/>
      <c r="K6" s="79">
        <v>31</v>
      </c>
      <c r="L6" s="95"/>
      <c r="M6" s="79"/>
      <c r="N6" s="34">
        <f t="shared" si="0"/>
        <v>414</v>
      </c>
      <c r="O6" s="34">
        <f t="shared" si="1"/>
        <v>414</v>
      </c>
      <c r="P6" s="96" t="str">
        <f t="shared" si="2"/>
        <v>OK</v>
      </c>
      <c r="Q6" s="80"/>
    </row>
    <row r="7" spans="1:17" s="81" customFormat="1" ht="30.75" customHeight="1">
      <c r="A7" s="92" t="s">
        <v>8</v>
      </c>
      <c r="B7" s="93">
        <v>756</v>
      </c>
      <c r="C7" s="94">
        <v>403</v>
      </c>
      <c r="D7" s="94">
        <v>5</v>
      </c>
      <c r="E7" s="94">
        <v>13</v>
      </c>
      <c r="F7" s="94">
        <f t="shared" si="3"/>
        <v>385</v>
      </c>
      <c r="G7" s="95">
        <v>136</v>
      </c>
      <c r="H7" s="95">
        <v>167</v>
      </c>
      <c r="I7" s="95">
        <v>82</v>
      </c>
      <c r="J7" s="78"/>
      <c r="K7" s="79">
        <v>27</v>
      </c>
      <c r="L7" s="95"/>
      <c r="M7" s="79"/>
      <c r="N7" s="34">
        <f t="shared" si="0"/>
        <v>385</v>
      </c>
      <c r="O7" s="34">
        <f t="shared" si="1"/>
        <v>385</v>
      </c>
      <c r="P7" s="96" t="str">
        <f t="shared" si="2"/>
        <v>OK</v>
      </c>
      <c r="Q7" s="80"/>
    </row>
    <row r="8" spans="1:17" s="81" customFormat="1" ht="30.75" customHeight="1">
      <c r="A8" s="92" t="s">
        <v>9</v>
      </c>
      <c r="B8" s="93">
        <v>740</v>
      </c>
      <c r="C8" s="94">
        <v>419</v>
      </c>
      <c r="D8" s="94">
        <v>7</v>
      </c>
      <c r="E8" s="94">
        <v>8</v>
      </c>
      <c r="F8" s="94">
        <f t="shared" si="3"/>
        <v>404</v>
      </c>
      <c r="G8" s="95">
        <v>175</v>
      </c>
      <c r="H8" s="95">
        <v>163</v>
      </c>
      <c r="I8" s="95">
        <v>66</v>
      </c>
      <c r="J8" s="78"/>
      <c r="K8" s="79">
        <v>30</v>
      </c>
      <c r="L8" s="95">
        <v>1</v>
      </c>
      <c r="M8" s="79"/>
      <c r="N8" s="34">
        <f t="shared" si="0"/>
        <v>404</v>
      </c>
      <c r="O8" s="34">
        <f t="shared" si="1"/>
        <v>404</v>
      </c>
      <c r="P8" s="96" t="str">
        <f t="shared" si="2"/>
        <v>OK</v>
      </c>
      <c r="Q8" s="80"/>
    </row>
    <row r="9" spans="1:17" s="81" customFormat="1" ht="30.75" customHeight="1">
      <c r="A9" s="92" t="s">
        <v>10</v>
      </c>
      <c r="B9" s="93">
        <v>739</v>
      </c>
      <c r="C9" s="94">
        <v>396</v>
      </c>
      <c r="D9" s="94">
        <v>10</v>
      </c>
      <c r="E9" s="94">
        <v>5</v>
      </c>
      <c r="F9" s="94">
        <f t="shared" si="3"/>
        <v>381</v>
      </c>
      <c r="G9" s="95">
        <v>158</v>
      </c>
      <c r="H9" s="95">
        <v>177</v>
      </c>
      <c r="I9" s="95">
        <v>46</v>
      </c>
      <c r="J9" s="78"/>
      <c r="K9" s="79">
        <v>23</v>
      </c>
      <c r="L9" s="95"/>
      <c r="M9" s="79"/>
      <c r="N9" s="34">
        <f t="shared" si="0"/>
        <v>381</v>
      </c>
      <c r="O9" s="34">
        <f t="shared" si="1"/>
        <v>381</v>
      </c>
      <c r="P9" s="96" t="str">
        <f t="shared" si="2"/>
        <v>OK</v>
      </c>
      <c r="Q9" s="80"/>
    </row>
    <row r="10" spans="1:16" s="80" customFormat="1" ht="30.75" customHeight="1">
      <c r="A10" s="92" t="s">
        <v>11</v>
      </c>
      <c r="B10" s="93">
        <v>661</v>
      </c>
      <c r="C10" s="94">
        <v>428</v>
      </c>
      <c r="D10" s="94">
        <v>9</v>
      </c>
      <c r="E10" s="94">
        <v>11</v>
      </c>
      <c r="F10" s="94">
        <f t="shared" si="3"/>
        <v>408</v>
      </c>
      <c r="G10" s="95">
        <v>163</v>
      </c>
      <c r="H10" s="95">
        <v>189</v>
      </c>
      <c r="I10" s="95">
        <v>56</v>
      </c>
      <c r="J10" s="78"/>
      <c r="K10" s="79">
        <v>18</v>
      </c>
      <c r="L10" s="95"/>
      <c r="M10" s="79"/>
      <c r="N10" s="34">
        <f t="shared" si="0"/>
        <v>408</v>
      </c>
      <c r="O10" s="34">
        <f t="shared" si="1"/>
        <v>408</v>
      </c>
      <c r="P10" s="96" t="str">
        <f t="shared" si="2"/>
        <v>OK</v>
      </c>
    </row>
    <row r="11" spans="1:17" s="81" customFormat="1" ht="30.75" customHeight="1">
      <c r="A11" s="92" t="s">
        <v>12</v>
      </c>
      <c r="B11" s="93">
        <v>798</v>
      </c>
      <c r="C11" s="94">
        <v>500</v>
      </c>
      <c r="D11" s="94">
        <v>9</v>
      </c>
      <c r="E11" s="94">
        <v>5</v>
      </c>
      <c r="F11" s="94">
        <f t="shared" si="3"/>
        <v>486</v>
      </c>
      <c r="G11" s="95">
        <v>146</v>
      </c>
      <c r="H11" s="95">
        <v>246</v>
      </c>
      <c r="I11" s="95">
        <v>94</v>
      </c>
      <c r="J11" s="78"/>
      <c r="K11" s="79">
        <v>36</v>
      </c>
      <c r="L11" s="95"/>
      <c r="M11" s="79"/>
      <c r="N11" s="34">
        <f t="shared" si="0"/>
        <v>486</v>
      </c>
      <c r="O11" s="34">
        <f t="shared" si="1"/>
        <v>486</v>
      </c>
      <c r="P11" s="96" t="str">
        <f t="shared" si="2"/>
        <v>OK</v>
      </c>
      <c r="Q11" s="80"/>
    </row>
    <row r="12" spans="1:17" s="81" customFormat="1" ht="63">
      <c r="A12" s="20" t="s">
        <v>78</v>
      </c>
      <c r="B12" s="77">
        <f aca="true" t="shared" si="4" ref="B12:I12">SUM(B4:B11)</f>
        <v>6457</v>
      </c>
      <c r="C12" s="77">
        <f t="shared" si="4"/>
        <v>3757</v>
      </c>
      <c r="D12" s="77">
        <f t="shared" si="4"/>
        <v>78</v>
      </c>
      <c r="E12" s="77">
        <f t="shared" si="4"/>
        <v>68</v>
      </c>
      <c r="F12" s="77">
        <f t="shared" si="4"/>
        <v>3611</v>
      </c>
      <c r="G12" s="77">
        <f t="shared" si="4"/>
        <v>1297</v>
      </c>
      <c r="H12" s="77">
        <f t="shared" si="4"/>
        <v>1694</v>
      </c>
      <c r="I12" s="77">
        <f t="shared" si="4"/>
        <v>620</v>
      </c>
      <c r="J12" s="78"/>
      <c r="K12" s="34">
        <f>SUM(K4:K11)</f>
        <v>217</v>
      </c>
      <c r="L12" s="34">
        <f>SUM(L4:L11)</f>
        <v>1</v>
      </c>
      <c r="M12" s="79"/>
      <c r="N12" s="35">
        <f t="shared" si="0"/>
        <v>3611</v>
      </c>
      <c r="O12" s="35">
        <f t="shared" si="1"/>
        <v>3611</v>
      </c>
      <c r="P12" s="35" t="str">
        <f t="shared" si="2"/>
        <v>OK</v>
      </c>
      <c r="Q12" s="80"/>
    </row>
    <row r="13" spans="1:17" s="81" customFormat="1" ht="30.75" customHeight="1">
      <c r="A13" s="92" t="s">
        <v>13</v>
      </c>
      <c r="B13" s="93">
        <v>1262</v>
      </c>
      <c r="C13" s="94">
        <v>775</v>
      </c>
      <c r="D13" s="94">
        <v>20</v>
      </c>
      <c r="E13" s="94">
        <v>19</v>
      </c>
      <c r="F13" s="94">
        <f t="shared" si="3"/>
        <v>736</v>
      </c>
      <c r="G13" s="95">
        <v>257</v>
      </c>
      <c r="H13" s="95">
        <v>331</v>
      </c>
      <c r="I13" s="95">
        <v>148</v>
      </c>
      <c r="J13" s="78"/>
      <c r="K13" s="79">
        <v>20</v>
      </c>
      <c r="L13" s="95"/>
      <c r="M13" s="79"/>
      <c r="N13" s="34">
        <f t="shared" si="0"/>
        <v>736</v>
      </c>
      <c r="O13" s="34">
        <f t="shared" si="1"/>
        <v>736</v>
      </c>
      <c r="P13" s="96" t="str">
        <f t="shared" si="2"/>
        <v>OK</v>
      </c>
      <c r="Q13" s="80"/>
    </row>
    <row r="14" spans="1:17" s="81" customFormat="1" ht="30.75" customHeight="1">
      <c r="A14" s="92" t="s">
        <v>14</v>
      </c>
      <c r="B14" s="93">
        <v>945</v>
      </c>
      <c r="C14" s="94">
        <v>563</v>
      </c>
      <c r="D14" s="94">
        <v>9</v>
      </c>
      <c r="E14" s="94">
        <v>13</v>
      </c>
      <c r="F14" s="94">
        <f t="shared" si="3"/>
        <v>541</v>
      </c>
      <c r="G14" s="95">
        <v>178</v>
      </c>
      <c r="H14" s="95">
        <v>254</v>
      </c>
      <c r="I14" s="95">
        <v>109</v>
      </c>
      <c r="J14" s="78"/>
      <c r="K14" s="79">
        <v>17</v>
      </c>
      <c r="L14" s="95"/>
      <c r="M14" s="79"/>
      <c r="N14" s="34">
        <f t="shared" si="0"/>
        <v>541</v>
      </c>
      <c r="O14" s="34">
        <f t="shared" si="1"/>
        <v>541</v>
      </c>
      <c r="P14" s="96" t="str">
        <f t="shared" si="2"/>
        <v>OK</v>
      </c>
      <c r="Q14" s="80"/>
    </row>
    <row r="15" spans="1:17" s="81" customFormat="1" ht="30.75" customHeight="1">
      <c r="A15" s="92" t="s">
        <v>15</v>
      </c>
      <c r="B15" s="93">
        <v>879</v>
      </c>
      <c r="C15" s="94">
        <v>425</v>
      </c>
      <c r="D15" s="94">
        <v>10</v>
      </c>
      <c r="E15" s="94">
        <v>13</v>
      </c>
      <c r="F15" s="94">
        <f t="shared" si="3"/>
        <v>402</v>
      </c>
      <c r="G15" s="95">
        <v>126</v>
      </c>
      <c r="H15" s="95">
        <v>200</v>
      </c>
      <c r="I15" s="95">
        <v>76</v>
      </c>
      <c r="J15" s="78"/>
      <c r="K15" s="79">
        <v>26</v>
      </c>
      <c r="L15" s="95"/>
      <c r="M15" s="79"/>
      <c r="N15" s="34">
        <f t="shared" si="0"/>
        <v>402</v>
      </c>
      <c r="O15" s="34">
        <f t="shared" si="1"/>
        <v>402</v>
      </c>
      <c r="P15" s="96" t="str">
        <f t="shared" si="2"/>
        <v>OK</v>
      </c>
      <c r="Q15" s="80"/>
    </row>
    <row r="16" spans="1:17" s="81" customFormat="1" ht="30.75" customHeight="1">
      <c r="A16" s="92" t="s">
        <v>16</v>
      </c>
      <c r="B16" s="93">
        <v>963</v>
      </c>
      <c r="C16" s="94">
        <v>581</v>
      </c>
      <c r="D16" s="94">
        <v>14</v>
      </c>
      <c r="E16" s="94">
        <v>11</v>
      </c>
      <c r="F16" s="94">
        <f t="shared" si="3"/>
        <v>556</v>
      </c>
      <c r="G16" s="95">
        <v>181</v>
      </c>
      <c r="H16" s="95">
        <v>278</v>
      </c>
      <c r="I16" s="95">
        <v>97</v>
      </c>
      <c r="J16" s="78"/>
      <c r="K16" s="79">
        <v>25</v>
      </c>
      <c r="L16" s="95">
        <v>1</v>
      </c>
      <c r="M16" s="79"/>
      <c r="N16" s="34">
        <f t="shared" si="0"/>
        <v>556</v>
      </c>
      <c r="O16" s="34">
        <f t="shared" si="1"/>
        <v>556</v>
      </c>
      <c r="P16" s="96" t="str">
        <f t="shared" si="2"/>
        <v>OK</v>
      </c>
      <c r="Q16" s="80"/>
    </row>
    <row r="17" spans="1:16" s="80" customFormat="1" ht="30.75" customHeight="1">
      <c r="A17" s="92" t="s">
        <v>17</v>
      </c>
      <c r="B17" s="93">
        <v>886</v>
      </c>
      <c r="C17" s="94">
        <v>548</v>
      </c>
      <c r="D17" s="94">
        <v>16</v>
      </c>
      <c r="E17" s="94">
        <v>10</v>
      </c>
      <c r="F17" s="94">
        <f t="shared" si="3"/>
        <v>522</v>
      </c>
      <c r="G17" s="95">
        <v>197</v>
      </c>
      <c r="H17" s="95">
        <v>208</v>
      </c>
      <c r="I17" s="95">
        <v>117</v>
      </c>
      <c r="J17" s="78"/>
      <c r="K17" s="79">
        <v>35</v>
      </c>
      <c r="L17" s="95"/>
      <c r="M17" s="79"/>
      <c r="N17" s="34">
        <f t="shared" si="0"/>
        <v>522</v>
      </c>
      <c r="O17" s="34">
        <f t="shared" si="1"/>
        <v>522</v>
      </c>
      <c r="P17" s="96" t="str">
        <f t="shared" si="2"/>
        <v>OK</v>
      </c>
    </row>
    <row r="18" spans="1:17" s="81" customFormat="1" ht="30.75" customHeight="1">
      <c r="A18" s="92" t="s">
        <v>18</v>
      </c>
      <c r="B18" s="93">
        <v>1066</v>
      </c>
      <c r="C18" s="94">
        <v>675</v>
      </c>
      <c r="D18" s="94">
        <v>12</v>
      </c>
      <c r="E18" s="94">
        <v>18</v>
      </c>
      <c r="F18" s="94">
        <f t="shared" si="3"/>
        <v>645</v>
      </c>
      <c r="G18" s="95">
        <v>188</v>
      </c>
      <c r="H18" s="95">
        <v>335</v>
      </c>
      <c r="I18" s="95">
        <v>122</v>
      </c>
      <c r="J18" s="78"/>
      <c r="K18" s="79">
        <v>24</v>
      </c>
      <c r="L18" s="95"/>
      <c r="M18" s="79"/>
      <c r="N18" s="34">
        <f t="shared" si="0"/>
        <v>645</v>
      </c>
      <c r="O18" s="34">
        <f t="shared" si="1"/>
        <v>645</v>
      </c>
      <c r="P18" s="96" t="str">
        <f t="shared" si="2"/>
        <v>OK</v>
      </c>
      <c r="Q18" s="80"/>
    </row>
    <row r="19" spans="1:17" s="81" customFormat="1" ht="30.75" customHeight="1">
      <c r="A19" s="92" t="s">
        <v>19</v>
      </c>
      <c r="B19" s="93">
        <v>657</v>
      </c>
      <c r="C19" s="94">
        <v>345</v>
      </c>
      <c r="D19" s="94">
        <v>10</v>
      </c>
      <c r="E19" s="94">
        <v>11</v>
      </c>
      <c r="F19" s="94">
        <f t="shared" si="3"/>
        <v>324</v>
      </c>
      <c r="G19" s="95">
        <v>70</v>
      </c>
      <c r="H19" s="95">
        <v>171</v>
      </c>
      <c r="I19" s="95">
        <v>83</v>
      </c>
      <c r="J19" s="78"/>
      <c r="K19" s="79">
        <v>11</v>
      </c>
      <c r="L19" s="95"/>
      <c r="M19" s="79"/>
      <c r="N19" s="34">
        <f t="shared" si="0"/>
        <v>324</v>
      </c>
      <c r="O19" s="34">
        <f t="shared" si="1"/>
        <v>324</v>
      </c>
      <c r="P19" s="96" t="str">
        <f t="shared" si="2"/>
        <v>OK</v>
      </c>
      <c r="Q19" s="80"/>
    </row>
    <row r="20" spans="1:17" s="79" customFormat="1" ht="63">
      <c r="A20" s="20" t="s">
        <v>79</v>
      </c>
      <c r="B20" s="77">
        <f aca="true" t="shared" si="5" ref="B20:I20">SUM(B13:B19)</f>
        <v>6658</v>
      </c>
      <c r="C20" s="77">
        <f t="shared" si="5"/>
        <v>3912</v>
      </c>
      <c r="D20" s="77">
        <f t="shared" si="5"/>
        <v>91</v>
      </c>
      <c r="E20" s="77">
        <f t="shared" si="5"/>
        <v>95</v>
      </c>
      <c r="F20" s="82">
        <f t="shared" si="5"/>
        <v>3726</v>
      </c>
      <c r="G20" s="82">
        <f t="shared" si="5"/>
        <v>1197</v>
      </c>
      <c r="H20" s="82">
        <f t="shared" si="5"/>
        <v>1777</v>
      </c>
      <c r="I20" s="82">
        <f t="shared" si="5"/>
        <v>752</v>
      </c>
      <c r="J20" s="78"/>
      <c r="K20" s="34">
        <f>SUM(K13:K19)</f>
        <v>158</v>
      </c>
      <c r="L20" s="34">
        <f>SUM(L13:L19)</f>
        <v>1</v>
      </c>
      <c r="N20" s="35">
        <f t="shared" si="0"/>
        <v>3726</v>
      </c>
      <c r="O20" s="35">
        <f t="shared" si="1"/>
        <v>3726</v>
      </c>
      <c r="P20" s="35" t="str">
        <f t="shared" si="2"/>
        <v>OK</v>
      </c>
      <c r="Q20" s="80"/>
    </row>
    <row r="21" spans="1:17" s="79" customFormat="1" ht="30.75" customHeight="1">
      <c r="A21" s="97" t="s">
        <v>21</v>
      </c>
      <c r="B21" s="93">
        <v>582</v>
      </c>
      <c r="C21" s="98">
        <v>389</v>
      </c>
      <c r="D21" s="98">
        <v>8</v>
      </c>
      <c r="E21" s="98">
        <v>12</v>
      </c>
      <c r="F21" s="94">
        <f t="shared" si="3"/>
        <v>369</v>
      </c>
      <c r="G21" s="99">
        <v>114</v>
      </c>
      <c r="H21" s="99">
        <v>178</v>
      </c>
      <c r="I21" s="99">
        <v>77</v>
      </c>
      <c r="J21" s="78"/>
      <c r="K21" s="79">
        <v>10</v>
      </c>
      <c r="L21" s="95"/>
      <c r="N21" s="34">
        <f t="shared" si="0"/>
        <v>369</v>
      </c>
      <c r="O21" s="34">
        <f t="shared" si="1"/>
        <v>369</v>
      </c>
      <c r="P21" s="96" t="str">
        <f t="shared" si="2"/>
        <v>OK</v>
      </c>
      <c r="Q21" s="80"/>
    </row>
    <row r="22" spans="1:16" s="80" customFormat="1" ht="30.75" customHeight="1">
      <c r="A22" s="97" t="s">
        <v>22</v>
      </c>
      <c r="B22" s="93">
        <v>1120</v>
      </c>
      <c r="C22" s="94">
        <v>720</v>
      </c>
      <c r="D22" s="94">
        <v>12</v>
      </c>
      <c r="E22" s="94">
        <v>18</v>
      </c>
      <c r="F22" s="94">
        <f t="shared" si="3"/>
        <v>690</v>
      </c>
      <c r="G22" s="95">
        <v>204</v>
      </c>
      <c r="H22" s="95">
        <v>381</v>
      </c>
      <c r="I22" s="95">
        <v>105</v>
      </c>
      <c r="J22" s="78"/>
      <c r="K22" s="79">
        <v>33</v>
      </c>
      <c r="L22" s="95"/>
      <c r="M22" s="79"/>
      <c r="N22" s="34">
        <f t="shared" si="0"/>
        <v>690</v>
      </c>
      <c r="O22" s="34">
        <f t="shared" si="1"/>
        <v>690</v>
      </c>
      <c r="P22" s="96" t="str">
        <f t="shared" si="2"/>
        <v>OK</v>
      </c>
    </row>
    <row r="23" spans="1:17" s="79" customFormat="1" ht="63">
      <c r="A23" s="20" t="s">
        <v>80</v>
      </c>
      <c r="B23" s="77">
        <f aca="true" t="shared" si="6" ref="B23:I23">SUM(B21:B22)</f>
        <v>1702</v>
      </c>
      <c r="C23" s="77">
        <f t="shared" si="6"/>
        <v>1109</v>
      </c>
      <c r="D23" s="77">
        <f t="shared" si="6"/>
        <v>20</v>
      </c>
      <c r="E23" s="77">
        <f t="shared" si="6"/>
        <v>30</v>
      </c>
      <c r="F23" s="77">
        <f t="shared" si="6"/>
        <v>1059</v>
      </c>
      <c r="G23" s="77">
        <f t="shared" si="6"/>
        <v>318</v>
      </c>
      <c r="H23" s="77">
        <f t="shared" si="6"/>
        <v>559</v>
      </c>
      <c r="I23" s="77">
        <f t="shared" si="6"/>
        <v>182</v>
      </c>
      <c r="J23" s="78"/>
      <c r="K23" s="34">
        <f>SUM(K21:K22)</f>
        <v>43</v>
      </c>
      <c r="L23" s="34">
        <f>SUM(L21:L22)</f>
        <v>0</v>
      </c>
      <c r="N23" s="35">
        <f t="shared" si="0"/>
        <v>1059</v>
      </c>
      <c r="O23" s="35">
        <f t="shared" si="1"/>
        <v>1059</v>
      </c>
      <c r="P23" s="35" t="str">
        <f t="shared" si="2"/>
        <v>OK</v>
      </c>
      <c r="Q23" s="80"/>
    </row>
    <row r="24" spans="1:17" s="87" customFormat="1" ht="59.25" customHeight="1" thickBot="1">
      <c r="A24" s="83" t="s">
        <v>20</v>
      </c>
      <c r="B24" s="84">
        <f aca="true" t="shared" si="7" ref="B24:I24">B12+B20+B23</f>
        <v>14817</v>
      </c>
      <c r="C24" s="84">
        <f t="shared" si="7"/>
        <v>8778</v>
      </c>
      <c r="D24" s="84">
        <f t="shared" si="7"/>
        <v>189</v>
      </c>
      <c r="E24" s="84">
        <f t="shared" si="7"/>
        <v>193</v>
      </c>
      <c r="F24" s="84">
        <f t="shared" si="7"/>
        <v>8396</v>
      </c>
      <c r="G24" s="84">
        <f t="shared" si="7"/>
        <v>2812</v>
      </c>
      <c r="H24" s="84">
        <f t="shared" si="7"/>
        <v>4030</v>
      </c>
      <c r="I24" s="84">
        <f t="shared" si="7"/>
        <v>1554</v>
      </c>
      <c r="J24" s="85"/>
      <c r="K24" s="86">
        <f>SUM(K12+K20+K23)</f>
        <v>418</v>
      </c>
      <c r="L24" s="86">
        <f>SUM(L12+L20+L23)</f>
        <v>2</v>
      </c>
      <c r="N24" s="88">
        <f t="shared" si="0"/>
        <v>8396</v>
      </c>
      <c r="O24" s="88">
        <f t="shared" si="1"/>
        <v>8396</v>
      </c>
      <c r="P24" s="89" t="str">
        <f t="shared" si="2"/>
        <v>OK</v>
      </c>
      <c r="Q24" s="90"/>
    </row>
    <row r="25" spans="1:16" ht="27" customHeight="1" thickBot="1">
      <c r="A25" s="42"/>
      <c r="B25" s="100" t="s">
        <v>23</v>
      </c>
      <c r="C25" s="101">
        <f>C24/B24</f>
        <v>0.5924276169265034</v>
      </c>
      <c r="D25" s="37"/>
      <c r="E25" s="37"/>
      <c r="F25" s="38" t="s">
        <v>29</v>
      </c>
      <c r="G25" s="39">
        <f>G24/$F$24</f>
        <v>0.33492139113863745</v>
      </c>
      <c r="H25" s="39">
        <f>H24/$F$24</f>
        <v>0.47999047165316816</v>
      </c>
      <c r="I25" s="39">
        <f>I24/$F$24</f>
        <v>0.1850881372081944</v>
      </c>
      <c r="J25" s="17"/>
      <c r="K25" s="40">
        <f>SUM(G25:J25)</f>
        <v>1</v>
      </c>
      <c r="L25" s="41"/>
      <c r="M25" s="2"/>
      <c r="N25" s="40"/>
      <c r="O25" s="41"/>
      <c r="P25" s="40"/>
    </row>
    <row r="26" spans="10:13" ht="18.75">
      <c r="J26" s="17"/>
      <c r="M26" s="2"/>
    </row>
    <row r="27" spans="10:13" ht="18.75">
      <c r="J27" s="17"/>
      <c r="M27" s="2"/>
    </row>
    <row r="28" spans="10:13" ht="18.75">
      <c r="J28" s="17"/>
      <c r="M28" s="2"/>
    </row>
    <row r="29" spans="10:13" ht="18.75">
      <c r="J29" s="17"/>
      <c r="M29" s="2"/>
    </row>
    <row r="30" ht="15">
      <c r="M30" s="2"/>
    </row>
  </sheetData>
  <mergeCells count="3">
    <mergeCell ref="N2:P2"/>
    <mergeCell ref="K2:K3"/>
    <mergeCell ref="L2:L3"/>
  </mergeCells>
  <printOptions horizontalCentered="1"/>
  <pageMargins left="0.2" right="0.15748031496062992" top="0.6" bottom="0.18" header="0.17" footer="0.15748031496062992"/>
  <pageSetup fitToHeight="0" horizontalDpi="600" verticalDpi="600" orientation="landscape" pageOrder="overThenDown" paperSize="8" scale="80" r:id="rId1"/>
  <headerFooter alignWithMargins="0">
    <oddHeader>&amp;L&amp;"Arial Narrow,Gras"MAIRIE de RODEZ
Pôle Affaires Juridiques et Réglementation
&amp;"Arial Narrow,Normal"Service Population/PhC&amp;C&amp;"Trebuchet MS,Gras"&amp;12&amp;EELECTIONS RÉGIONALES des 6 et 13 décembre 2015 :&amp;E &amp;14Résultats 2T &amp;R&amp;"Arial Narrow,Normal"&amp;D -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RODEZ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Hôtel de Ville</dc:creator>
  <cp:keywords/>
  <dc:description/>
  <cp:lastModifiedBy>Pop-phc</cp:lastModifiedBy>
  <cp:lastPrinted>2015-12-13T19:13:12Z</cp:lastPrinted>
  <dcterms:created xsi:type="dcterms:W3CDTF">1999-06-13T19:38:07Z</dcterms:created>
  <dcterms:modified xsi:type="dcterms:W3CDTF">2015-12-14T15:36:31Z</dcterms:modified>
  <cp:category/>
  <cp:version/>
  <cp:contentType/>
  <cp:contentStatus/>
</cp:coreProperties>
</file>