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10" windowWidth="18000" windowHeight="11040" tabRatio="716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Lille'!$A$1:$H$47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tab41densité.120!$A$1:$J$102</definedName>
    <definedName name="_xlnm.Print_Area" localSheetId="49">tab44SLa!$A$1:$K$84</definedName>
    <definedName name="_xlnm.Print_Area" localSheetId="50">tab44SLb!$A$1:$K$79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99" i="44" l="1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6" i="52"/>
  <c r="H76" i="52" s="1"/>
  <c r="G75" i="52"/>
  <c r="G74" i="52"/>
  <c r="H74" i="52" s="1"/>
  <c r="G73" i="52"/>
  <c r="H73" i="52" s="1"/>
  <c r="G72" i="52"/>
  <c r="H72" i="52" s="1"/>
  <c r="G71" i="52"/>
  <c r="H71" i="52" s="1"/>
  <c r="G70" i="52"/>
  <c r="G69" i="52"/>
  <c r="H69" i="52" s="1"/>
  <c r="G68" i="52"/>
  <c r="H68" i="52" s="1"/>
  <c r="G67" i="52"/>
  <c r="H67" i="52" s="1"/>
  <c r="G66" i="52"/>
  <c r="H66" i="52" s="1"/>
  <c r="G65" i="52"/>
  <c r="H65" i="52" s="1"/>
  <c r="G64" i="52"/>
  <c r="H64" i="52" s="1"/>
  <c r="G63" i="52"/>
  <c r="H63" i="52" s="1"/>
  <c r="G62" i="52"/>
  <c r="H62" i="52" s="1"/>
  <c r="G61" i="52"/>
  <c r="H61" i="52" s="1"/>
  <c r="G60" i="52"/>
  <c r="G59" i="52"/>
  <c r="H59" i="52" s="1"/>
  <c r="G58" i="52"/>
  <c r="H58" i="52" s="1"/>
  <c r="G57" i="52"/>
  <c r="H57" i="52" s="1"/>
  <c r="G56" i="52"/>
  <c r="H56" i="52" s="1"/>
  <c r="G55" i="52"/>
  <c r="H55" i="52" s="1"/>
  <c r="G54" i="52"/>
  <c r="H54" i="52" s="1"/>
  <c r="G53" i="52"/>
  <c r="H53" i="52" s="1"/>
  <c r="G52" i="52"/>
  <c r="H52" i="52" s="1"/>
  <c r="G51" i="52"/>
  <c r="H51" i="52" s="1"/>
  <c r="G50" i="52"/>
  <c r="H50" i="52" s="1"/>
  <c r="G49" i="52"/>
  <c r="G48" i="52"/>
  <c r="H48" i="52" s="1"/>
  <c r="G47" i="52"/>
  <c r="H47" i="52" s="1"/>
  <c r="G46" i="52"/>
  <c r="H46" i="52" s="1"/>
  <c r="G45" i="52"/>
  <c r="H45" i="52" s="1"/>
  <c r="G44" i="52"/>
  <c r="H44" i="52" s="1"/>
  <c r="G43" i="52"/>
  <c r="H43" i="52" s="1"/>
  <c r="G42" i="52"/>
  <c r="H42" i="52" s="1"/>
  <c r="G41" i="52"/>
  <c r="H41" i="52" s="1"/>
  <c r="G40" i="52"/>
  <c r="H40" i="52" s="1"/>
  <c r="G39" i="52"/>
  <c r="H39" i="52" s="1"/>
  <c r="G38" i="52"/>
  <c r="H38" i="52" s="1"/>
  <c r="G37" i="52"/>
  <c r="H37" i="52" s="1"/>
  <c r="G36" i="52"/>
  <c r="H36" i="52" s="1"/>
  <c r="G35" i="52"/>
  <c r="H35" i="52" s="1"/>
  <c r="G34" i="52"/>
  <c r="H34" i="52" s="1"/>
  <c r="G33" i="52"/>
  <c r="H33" i="52" s="1"/>
  <c r="G32" i="52"/>
  <c r="H32" i="52" s="1"/>
  <c r="G31" i="52"/>
  <c r="G30" i="52"/>
  <c r="H30" i="52" s="1"/>
  <c r="G29" i="52"/>
  <c r="H29" i="52" s="1"/>
  <c r="G28" i="52"/>
  <c r="H28" i="52" s="1"/>
  <c r="G27" i="52"/>
  <c r="H27" i="52" s="1"/>
  <c r="G26" i="52"/>
  <c r="H26" i="52" s="1"/>
  <c r="G25" i="52"/>
  <c r="H25" i="52" s="1"/>
  <c r="G24" i="52"/>
  <c r="H24" i="52" s="1"/>
  <c r="G23" i="52"/>
  <c r="H23" i="52" s="1"/>
  <c r="G22" i="52"/>
  <c r="H22" i="52" s="1"/>
  <c r="G21" i="52"/>
  <c r="H21" i="52" s="1"/>
  <c r="G20" i="52"/>
  <c r="H20" i="52" s="1"/>
  <c r="G19" i="52"/>
  <c r="H19" i="52" s="1"/>
  <c r="G18" i="52"/>
  <c r="H18" i="52" s="1"/>
  <c r="G17" i="52"/>
  <c r="H17" i="52" s="1"/>
  <c r="G16" i="52"/>
  <c r="H16" i="52" s="1"/>
  <c r="G15" i="52"/>
  <c r="H15" i="52" s="1"/>
  <c r="G14" i="52"/>
  <c r="H14" i="52" s="1"/>
  <c r="G13" i="52"/>
  <c r="H13" i="52" s="1"/>
  <c r="G12" i="52"/>
  <c r="H12" i="52" s="1"/>
  <c r="G11" i="52"/>
  <c r="H11" i="52" s="1"/>
  <c r="G81" i="51"/>
  <c r="H81" i="51" s="1"/>
  <c r="G80" i="51"/>
  <c r="H80" i="51" s="1"/>
  <c r="G79" i="51"/>
  <c r="H79" i="51" s="1"/>
  <c r="G78" i="51"/>
  <c r="H78" i="51" s="1"/>
  <c r="G77" i="51"/>
  <c r="H77" i="51" s="1"/>
  <c r="G76" i="51"/>
  <c r="H76" i="51" s="1"/>
  <c r="G75" i="51"/>
  <c r="H75" i="51" s="1"/>
  <c r="G74" i="51"/>
  <c r="H74" i="51" s="1"/>
  <c r="G73" i="51"/>
  <c r="H73" i="51" s="1"/>
  <c r="G72" i="51"/>
  <c r="H72" i="51" s="1"/>
  <c r="G71" i="51"/>
  <c r="H71" i="51" s="1"/>
  <c r="G70" i="51"/>
  <c r="H70" i="51" s="1"/>
  <c r="G69" i="51"/>
  <c r="H69" i="51" s="1"/>
  <c r="G68" i="51"/>
  <c r="H68" i="51" s="1"/>
  <c r="G67" i="51"/>
  <c r="G66" i="51"/>
  <c r="H66" i="51" s="1"/>
  <c r="G65" i="51"/>
  <c r="H65" i="51" s="1"/>
  <c r="G64" i="51"/>
  <c r="H64" i="51" s="1"/>
  <c r="G63" i="51"/>
  <c r="H63" i="51" s="1"/>
  <c r="G62" i="51"/>
  <c r="H62" i="51" s="1"/>
  <c r="G61" i="51"/>
  <c r="H61" i="51" s="1"/>
  <c r="G60" i="51"/>
  <c r="H60" i="51" s="1"/>
  <c r="G59" i="51"/>
  <c r="G58" i="51"/>
  <c r="H58" i="51" s="1"/>
  <c r="G57" i="51"/>
  <c r="H57" i="51" s="1"/>
  <c r="G56" i="51"/>
  <c r="H56" i="51" s="1"/>
  <c r="G55" i="51"/>
  <c r="H55" i="51" s="1"/>
  <c r="G54" i="51"/>
  <c r="H54" i="51" s="1"/>
  <c r="G53" i="51"/>
  <c r="H53" i="51" s="1"/>
  <c r="G52" i="51"/>
  <c r="H52" i="51" s="1"/>
  <c r="G51" i="51"/>
  <c r="H51" i="51" s="1"/>
  <c r="G50" i="51"/>
  <c r="H50" i="51" s="1"/>
  <c r="G49" i="51"/>
  <c r="H49" i="51" s="1"/>
  <c r="G48" i="51"/>
  <c r="G47" i="51"/>
  <c r="H47" i="51" s="1"/>
  <c r="G46" i="51"/>
  <c r="G45" i="51"/>
  <c r="H45" i="51" s="1"/>
  <c r="G44" i="51"/>
  <c r="H44" i="51" s="1"/>
  <c r="G43" i="51"/>
  <c r="H43" i="51" s="1"/>
  <c r="H42" i="51"/>
  <c r="G42" i="51"/>
  <c r="G41" i="51"/>
  <c r="H41" i="51" s="1"/>
  <c r="G40" i="51"/>
  <c r="H40" i="51" s="1"/>
  <c r="G39" i="51"/>
  <c r="H39" i="51" s="1"/>
  <c r="G38" i="51"/>
  <c r="H38" i="51" s="1"/>
  <c r="G37" i="51"/>
  <c r="H37" i="51" s="1"/>
  <c r="G36" i="51"/>
  <c r="H36" i="51" s="1"/>
  <c r="G35" i="51"/>
  <c r="H35" i="51" s="1"/>
  <c r="G34" i="51"/>
  <c r="H34" i="51" s="1"/>
  <c r="G33" i="51"/>
  <c r="H33" i="51" s="1"/>
  <c r="G32" i="51"/>
  <c r="H32" i="51" s="1"/>
  <c r="G31" i="51"/>
  <c r="H31" i="51" s="1"/>
  <c r="G30" i="51"/>
  <c r="H30" i="51" s="1"/>
  <c r="G29" i="51"/>
  <c r="H29" i="51" s="1"/>
  <c r="G28" i="51"/>
  <c r="H28" i="51" s="1"/>
  <c r="G27" i="51"/>
  <c r="H27" i="51" s="1"/>
  <c r="G26" i="51"/>
  <c r="H26" i="51"/>
  <c r="G25" i="51"/>
  <c r="H25" i="51" s="1"/>
  <c r="G24" i="51"/>
  <c r="H24" i="51" s="1"/>
  <c r="G23" i="51"/>
  <c r="H23" i="51" s="1"/>
  <c r="G22" i="51"/>
  <c r="H22" i="51" s="1"/>
  <c r="G21" i="51"/>
  <c r="H21" i="51" s="1"/>
  <c r="G20" i="51"/>
  <c r="H20" i="51" s="1"/>
  <c r="G19" i="51"/>
  <c r="H19" i="51" s="1"/>
  <c r="G18" i="51"/>
  <c r="H18" i="51" s="1"/>
  <c r="G17" i="51"/>
  <c r="H17" i="51" s="1"/>
  <c r="G16" i="51"/>
  <c r="H16" i="51" s="1"/>
  <c r="G15" i="51"/>
  <c r="H15" i="51" s="1"/>
  <c r="G14" i="51"/>
  <c r="H14" i="51" s="1"/>
  <c r="G13" i="51"/>
  <c r="H13" i="51" s="1"/>
  <c r="G12" i="51"/>
  <c r="H12" i="51" s="1"/>
  <c r="G11" i="51"/>
  <c r="H11" i="51" s="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1" i="58"/>
  <c r="H75" i="58"/>
  <c r="J75" i="58" s="1"/>
  <c r="H73" i="58"/>
  <c r="H69" i="58"/>
  <c r="J69" i="58" s="1"/>
  <c r="H66" i="58"/>
  <c r="J66" i="58" s="1"/>
  <c r="H48" i="58"/>
  <c r="J48" i="58" s="1"/>
  <c r="H40" i="58"/>
  <c r="J40" i="58" s="1"/>
  <c r="H26" i="58"/>
  <c r="H24" i="58"/>
  <c r="H16" i="58"/>
  <c r="H10" i="58"/>
  <c r="H8" i="58"/>
  <c r="H55" i="55"/>
  <c r="H51" i="55"/>
  <c r="J51" i="55" s="1"/>
  <c r="H49" i="55"/>
  <c r="J49" i="55" s="1"/>
  <c r="H47" i="55"/>
  <c r="H43" i="55"/>
  <c r="H35" i="55"/>
  <c r="H22" i="55"/>
  <c r="J22" i="55" s="1"/>
  <c r="H14" i="55"/>
  <c r="J14" i="55" s="1"/>
  <c r="H70" i="57"/>
  <c r="H62" i="57"/>
  <c r="H59" i="57"/>
  <c r="J59" i="57" s="1"/>
  <c r="H54" i="57"/>
  <c r="H47" i="57"/>
  <c r="H39" i="57"/>
  <c r="H31" i="57"/>
  <c r="H19" i="57"/>
  <c r="H78" i="58"/>
  <c r="H74" i="58"/>
  <c r="J74" i="58" s="1"/>
  <c r="H70" i="58"/>
  <c r="H64" i="58"/>
  <c r="J64" i="58" s="1"/>
  <c r="H62" i="58"/>
  <c r="J62" i="58" s="1"/>
  <c r="H51" i="58"/>
  <c r="J51" i="58" s="1"/>
  <c r="H43" i="58"/>
  <c r="H35" i="58"/>
  <c r="H27" i="58"/>
  <c r="J27" i="58" s="1"/>
  <c r="H19" i="58"/>
  <c r="J19" i="58" s="1"/>
  <c r="H11" i="58"/>
  <c r="J11" i="58" s="1"/>
  <c r="H60" i="55"/>
  <c r="H52" i="55"/>
  <c r="J52" i="55" s="1"/>
  <c r="H44" i="55"/>
  <c r="H38" i="55"/>
  <c r="H36" i="55"/>
  <c r="J36" i="55" s="1"/>
  <c r="H30" i="55"/>
  <c r="J30" i="55" s="1"/>
  <c r="H28" i="55"/>
  <c r="J28" i="55" s="1"/>
  <c r="H25" i="55"/>
  <c r="H17" i="55"/>
  <c r="J17" i="55" s="1"/>
  <c r="H9" i="55"/>
  <c r="H65" i="57"/>
  <c r="J65" i="57" s="1"/>
  <c r="H57" i="57"/>
  <c r="J57" i="57" s="1"/>
  <c r="H49" i="57"/>
  <c r="J49" i="57" s="1"/>
  <c r="H44" i="57"/>
  <c r="H42" i="57"/>
  <c r="J42" i="57" s="1"/>
  <c r="H40" i="57"/>
  <c r="H36" i="57"/>
  <c r="H28" i="57"/>
  <c r="H22" i="57"/>
  <c r="J22" i="57" s="1"/>
  <c r="H20" i="57"/>
  <c r="J20" i="57" s="1"/>
  <c r="H14" i="57"/>
  <c r="J14" i="57" s="1"/>
  <c r="H12" i="57"/>
  <c r="J12" i="57" s="1"/>
  <c r="E20" i="17"/>
  <c r="C36" i="4" s="1"/>
  <c r="E16" i="17"/>
  <c r="C32" i="4" s="1"/>
  <c r="E14" i="17"/>
  <c r="C30" i="4" s="1"/>
  <c r="G10" i="52"/>
  <c r="J35" i="50"/>
  <c r="F34" i="41"/>
  <c r="J33" i="50"/>
  <c r="J30" i="50"/>
  <c r="J27" i="50"/>
  <c r="J25" i="50"/>
  <c r="J23" i="50"/>
  <c r="J22" i="50"/>
  <c r="J19" i="50"/>
  <c r="J17" i="50"/>
  <c r="J15" i="50"/>
  <c r="F12" i="41"/>
  <c r="H29" i="10"/>
  <c r="H27" i="10"/>
  <c r="H19" i="10"/>
  <c r="H26" i="48"/>
  <c r="H21" i="48"/>
  <c r="H17" i="48"/>
  <c r="H16" i="48"/>
  <c r="H15" i="48"/>
  <c r="F9" i="47"/>
  <c r="C9" i="44"/>
  <c r="N45" i="43"/>
  <c r="N44" i="43"/>
  <c r="N40" i="43"/>
  <c r="N38" i="43"/>
  <c r="N37" i="43"/>
  <c r="N33" i="43"/>
  <c r="N32" i="43"/>
  <c r="N28" i="43"/>
  <c r="N25" i="43"/>
  <c r="N24" i="43"/>
  <c r="N21" i="43"/>
  <c r="N17" i="43"/>
  <c r="N16" i="43"/>
  <c r="N13" i="43"/>
  <c r="N12" i="43"/>
  <c r="N11" i="43"/>
  <c r="N9" i="43"/>
  <c r="F32" i="41"/>
  <c r="F26" i="41"/>
  <c r="F25" i="41"/>
  <c r="H25" i="41"/>
  <c r="H17" i="41"/>
  <c r="F16" i="41"/>
  <c r="H33" i="10"/>
  <c r="H15" i="10"/>
  <c r="D15" i="37"/>
  <c r="E12" i="31"/>
  <c r="E11" i="31"/>
  <c r="D16" i="12"/>
  <c r="C16" i="12"/>
  <c r="G9" i="28"/>
  <c r="D28" i="2"/>
  <c r="D27" i="2"/>
  <c r="D26" i="2"/>
  <c r="D25" i="2"/>
  <c r="G9" i="23"/>
  <c r="D24" i="2"/>
  <c r="D23" i="2"/>
  <c r="D22" i="2"/>
  <c r="G9" i="20"/>
  <c r="H18" i="54"/>
  <c r="J18" i="54" s="1"/>
  <c r="H12" i="54"/>
  <c r="J12" i="54" s="1"/>
  <c r="F27" i="49"/>
  <c r="F19" i="49"/>
  <c r="F15" i="49"/>
  <c r="F13" i="49"/>
  <c r="F12" i="49"/>
  <c r="E16" i="30"/>
  <c r="E19" i="19"/>
  <c r="E17" i="19"/>
  <c r="F17" i="19" s="1"/>
  <c r="F22" i="18"/>
  <c r="G14" i="18"/>
  <c r="B22" i="18"/>
  <c r="D26" i="15"/>
  <c r="D26" i="14"/>
  <c r="F22" i="14"/>
  <c r="F19" i="14"/>
  <c r="F17" i="14"/>
  <c r="F15" i="14"/>
  <c r="D10" i="2"/>
  <c r="D9" i="2"/>
  <c r="D12" i="2"/>
  <c r="I8" i="4"/>
  <c r="E6" i="4"/>
  <c r="B4" i="28"/>
  <c r="H32" i="58"/>
  <c r="J32" i="58" s="1"/>
  <c r="H57" i="55"/>
  <c r="J57" i="55" s="1"/>
  <c r="H17" i="57"/>
  <c r="H9" i="57"/>
  <c r="H56" i="58"/>
  <c r="J56" i="58" s="1"/>
  <c r="H54" i="58"/>
  <c r="J54" i="58" s="1"/>
  <c r="J31" i="50"/>
  <c r="H21" i="10"/>
  <c r="H13" i="10"/>
  <c r="H19" i="48"/>
  <c r="H14" i="48"/>
  <c r="H11" i="48"/>
  <c r="N42" i="43"/>
  <c r="N36" i="43"/>
  <c r="N34" i="43"/>
  <c r="N31" i="43"/>
  <c r="N26" i="43"/>
  <c r="N23" i="43"/>
  <c r="N20" i="43"/>
  <c r="N18" i="43"/>
  <c r="N15" i="43"/>
  <c r="N10" i="43"/>
  <c r="F33" i="41"/>
  <c r="G9" i="36"/>
  <c r="D29" i="2"/>
  <c r="F13" i="14"/>
  <c r="D4" i="3"/>
  <c r="E8" i="4"/>
  <c r="H83" i="58"/>
  <c r="J83" i="58" s="1"/>
  <c r="H38" i="58"/>
  <c r="H30" i="58"/>
  <c r="J30" i="58" s="1"/>
  <c r="H22" i="58"/>
  <c r="H14" i="58"/>
  <c r="H33" i="55"/>
  <c r="H20" i="55"/>
  <c r="J20" i="55" s="1"/>
  <c r="H12" i="55"/>
  <c r="J12" i="55" s="1"/>
  <c r="H68" i="57"/>
  <c r="H60" i="57"/>
  <c r="H41" i="57"/>
  <c r="J41" i="57" s="1"/>
  <c r="E19" i="17"/>
  <c r="C35" i="4" s="1"/>
  <c r="E15" i="17"/>
  <c r="C31" i="4" s="1"/>
  <c r="J36" i="50"/>
  <c r="F34" i="50"/>
  <c r="J29" i="50"/>
  <c r="F26" i="50"/>
  <c r="J21" i="50"/>
  <c r="J20" i="50"/>
  <c r="J14" i="50"/>
  <c r="J13" i="50"/>
  <c r="J12" i="50"/>
  <c r="K26" i="4"/>
  <c r="H12" i="48"/>
  <c r="N39" i="43"/>
  <c r="H32" i="10"/>
  <c r="H22" i="10"/>
  <c r="H14" i="10"/>
  <c r="F12" i="12"/>
  <c r="G9" i="26"/>
  <c r="D21" i="2"/>
  <c r="F22" i="49"/>
  <c r="F18" i="49"/>
  <c r="H18" i="49" s="1"/>
  <c r="J18" i="49" s="1"/>
  <c r="E19" i="30"/>
  <c r="F19" i="30" s="1"/>
  <c r="E18" i="30"/>
  <c r="F18" i="30" s="1"/>
  <c r="E20" i="19"/>
  <c r="F20" i="19" s="1"/>
  <c r="E18" i="19"/>
  <c r="F18" i="19" s="1"/>
  <c r="E16" i="19"/>
  <c r="F16" i="19" s="1"/>
  <c r="F20" i="14"/>
  <c r="D12" i="3"/>
  <c r="E12" i="4"/>
  <c r="E11" i="4"/>
  <c r="E17" i="4"/>
  <c r="H33" i="57"/>
  <c r="J33" i="57" s="1"/>
  <c r="J28" i="50"/>
  <c r="H24" i="10"/>
  <c r="H20" i="10"/>
  <c r="H17" i="10"/>
  <c r="H16" i="10"/>
  <c r="H31" i="10"/>
  <c r="D15" i="31"/>
  <c r="C16" i="5"/>
  <c r="F18" i="14"/>
  <c r="C5" i="3"/>
  <c r="H23" i="10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A39" i="4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23" i="17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B28" i="16"/>
  <c r="B27" i="14"/>
  <c r="B6" i="19"/>
  <c r="B8" i="14"/>
  <c r="H46" i="58"/>
  <c r="J46" i="58" s="1"/>
  <c r="H25" i="57"/>
  <c r="H52" i="57"/>
  <c r="F18" i="50"/>
  <c r="F33" i="50"/>
  <c r="H41" i="55"/>
  <c r="H59" i="58"/>
  <c r="J59" i="58" s="1"/>
  <c r="H67" i="58"/>
  <c r="H25" i="10"/>
  <c r="B6" i="26"/>
  <c r="E11" i="37"/>
  <c r="C22" i="18"/>
  <c r="G9" i="29"/>
  <c r="B8" i="17"/>
  <c r="J38" i="58"/>
  <c r="E13" i="19"/>
  <c r="F13" i="19" s="1"/>
  <c r="G9" i="35"/>
  <c r="H33" i="41"/>
  <c r="J33" i="41" s="1"/>
  <c r="C16" i="38"/>
  <c r="D14" i="38" s="1"/>
  <c r="J11" i="4"/>
  <c r="F17" i="50"/>
  <c r="F25" i="50"/>
  <c r="F19" i="50"/>
  <c r="F27" i="50"/>
  <c r="F35" i="50"/>
  <c r="N41" i="43"/>
  <c r="H75" i="52" l="1"/>
  <c r="H70" i="52"/>
  <c r="H60" i="52"/>
  <c r="H49" i="52"/>
  <c r="H31" i="52"/>
  <c r="H10" i="52"/>
  <c r="H67" i="51"/>
  <c r="H59" i="51"/>
  <c r="H48" i="51"/>
  <c r="H46" i="51"/>
  <c r="B6" i="37"/>
  <c r="B6" i="38" s="1"/>
  <c r="B4" i="24"/>
  <c r="B6" i="20"/>
  <c r="D22" i="19"/>
  <c r="D27" i="19" s="1"/>
  <c r="G9" i="21"/>
  <c r="F18" i="41"/>
  <c r="H18" i="41"/>
  <c r="J18" i="41" s="1"/>
  <c r="H27" i="49"/>
  <c r="J27" i="49" s="1"/>
  <c r="F24" i="49"/>
  <c r="H24" i="49" s="1"/>
  <c r="J24" i="49" s="1"/>
  <c r="E16" i="32"/>
  <c r="G14" i="32"/>
  <c r="E12" i="37"/>
  <c r="C15" i="37"/>
  <c r="F16" i="30"/>
  <c r="F19" i="19"/>
  <c r="B4" i="29"/>
  <c r="B6" i="27"/>
  <c r="B6" i="23"/>
  <c r="B5" i="7"/>
  <c r="B6" i="32"/>
  <c r="B5" i="33" s="1"/>
  <c r="B5" i="40"/>
  <c r="B6" i="12"/>
  <c r="B8" i="12" s="1"/>
  <c r="B6" i="18"/>
  <c r="B5" i="39"/>
  <c r="B5" i="9"/>
  <c r="B6" i="16"/>
  <c r="B6" i="17"/>
  <c r="K1" i="4"/>
  <c r="B4" i="21"/>
  <c r="E13" i="4"/>
  <c r="H12" i="49"/>
  <c r="J12" i="49" s="1"/>
  <c r="E15" i="37"/>
  <c r="B6" i="25"/>
  <c r="F24" i="14"/>
  <c r="E26" i="14"/>
  <c r="F26" i="14" s="1"/>
  <c r="E14" i="19"/>
  <c r="F14" i="19" s="1"/>
  <c r="E13" i="30"/>
  <c r="F13" i="30" s="1"/>
  <c r="E17" i="30"/>
  <c r="F17" i="30" s="1"/>
  <c r="E24" i="30"/>
  <c r="F24" i="30"/>
  <c r="H14" i="54"/>
  <c r="J14" i="54" s="1"/>
  <c r="H13" i="48"/>
  <c r="N19" i="43"/>
  <c r="N27" i="43"/>
  <c r="N35" i="43"/>
  <c r="H8" i="57"/>
  <c r="J8" i="57" s="1"/>
  <c r="C15" i="31"/>
  <c r="E15" i="31" s="1"/>
  <c r="N14" i="43"/>
  <c r="H13" i="58"/>
  <c r="J13" i="58" s="1"/>
  <c r="H26" i="41"/>
  <c r="J26" i="41" s="1"/>
  <c r="H34" i="41"/>
  <c r="J34" i="41" s="1"/>
  <c r="D15" i="4"/>
  <c r="G9" i="25"/>
  <c r="N22" i="43"/>
  <c r="N30" i="43"/>
  <c r="D19" i="18"/>
  <c r="I11" i="44"/>
  <c r="F29" i="50"/>
  <c r="N43" i="43"/>
  <c r="I19" i="18"/>
  <c r="I14" i="18"/>
  <c r="I22" i="18" s="1"/>
  <c r="E10" i="4"/>
  <c r="E14" i="4"/>
  <c r="E12" i="19"/>
  <c r="F12" i="19" s="1"/>
  <c r="E12" i="5"/>
  <c r="E16" i="4"/>
  <c r="E26" i="15"/>
  <c r="E22" i="18"/>
  <c r="D16" i="5"/>
  <c r="E16" i="5" s="1"/>
  <c r="H30" i="10"/>
  <c r="C26" i="14"/>
  <c r="C22" i="19"/>
  <c r="E24" i="19"/>
  <c r="F24" i="19" s="1"/>
  <c r="E15" i="30"/>
  <c r="F15" i="30" s="1"/>
  <c r="I20" i="54"/>
  <c r="I22" i="54" s="1"/>
  <c r="H13" i="49"/>
  <c r="J13" i="49" s="1"/>
  <c r="F16" i="49"/>
  <c r="H16" i="49" s="1"/>
  <c r="J16" i="49" s="1"/>
  <c r="H19" i="49"/>
  <c r="J19" i="49" s="1"/>
  <c r="H22" i="49"/>
  <c r="J22" i="49" s="1"/>
  <c r="H19" i="54"/>
  <c r="J19" i="54" s="1"/>
  <c r="H21" i="54"/>
  <c r="J21" i="54" s="1"/>
  <c r="E14" i="5"/>
  <c r="H10" i="10"/>
  <c r="H18" i="10"/>
  <c r="H26" i="10"/>
  <c r="H34" i="10"/>
  <c r="J18" i="50"/>
  <c r="F22" i="41"/>
  <c r="F23" i="41"/>
  <c r="J26" i="50"/>
  <c r="F31" i="50"/>
  <c r="H32" i="41"/>
  <c r="J32" i="41" s="1"/>
  <c r="J34" i="50"/>
  <c r="G10" i="51"/>
  <c r="H10" i="51" s="1"/>
  <c r="J9" i="57"/>
  <c r="J17" i="57"/>
  <c r="J19" i="57"/>
  <c r="J60" i="57"/>
  <c r="J33" i="55"/>
  <c r="J14" i="58"/>
  <c r="J67" i="58"/>
  <c r="H13" i="57"/>
  <c r="J13" i="57" s="1"/>
  <c r="H15" i="57"/>
  <c r="J15" i="57" s="1"/>
  <c r="H21" i="57"/>
  <c r="J21" i="57" s="1"/>
  <c r="H23" i="57"/>
  <c r="J23" i="57" s="1"/>
  <c r="H29" i="57"/>
  <c r="J29" i="57" s="1"/>
  <c r="J31" i="57"/>
  <c r="H37" i="57"/>
  <c r="J37" i="57" s="1"/>
  <c r="J39" i="57"/>
  <c r="H45" i="57"/>
  <c r="J45" i="57" s="1"/>
  <c r="J47" i="57"/>
  <c r="H50" i="57"/>
  <c r="H58" i="57"/>
  <c r="J58" i="57" s="1"/>
  <c r="H66" i="57"/>
  <c r="H10" i="55"/>
  <c r="J10" i="55" s="1"/>
  <c r="H18" i="55"/>
  <c r="J18" i="55" s="1"/>
  <c r="H26" i="55"/>
  <c r="J26" i="55" s="1"/>
  <c r="H29" i="55"/>
  <c r="J29" i="55" s="1"/>
  <c r="H31" i="55"/>
  <c r="J31" i="55" s="1"/>
  <c r="H34" i="55"/>
  <c r="J34" i="55" s="1"/>
  <c r="H37" i="55"/>
  <c r="H39" i="55"/>
  <c r="J39" i="55" s="1"/>
  <c r="H45" i="55"/>
  <c r="J45" i="55" s="1"/>
  <c r="J47" i="55"/>
  <c r="H53" i="55"/>
  <c r="J53" i="55" s="1"/>
  <c r="J55" i="55"/>
  <c r="H58" i="55"/>
  <c r="J58" i="55" s="1"/>
  <c r="H61" i="55"/>
  <c r="J61" i="55" s="1"/>
  <c r="H12" i="58"/>
  <c r="H20" i="58"/>
  <c r="H28" i="58"/>
  <c r="J28" i="58" s="1"/>
  <c r="H36" i="58"/>
  <c r="J36" i="58" s="1"/>
  <c r="H44" i="58"/>
  <c r="J44" i="58" s="1"/>
  <c r="H52" i="58"/>
  <c r="J52" i="58" s="1"/>
  <c r="H55" i="58"/>
  <c r="J55" i="58" s="1"/>
  <c r="H57" i="58"/>
  <c r="J57" i="58" s="1"/>
  <c r="H63" i="58"/>
  <c r="J63" i="58" s="1"/>
  <c r="H65" i="58"/>
  <c r="J65" i="58" s="1"/>
  <c r="H71" i="58"/>
  <c r="J71" i="58" s="1"/>
  <c r="J73" i="58"/>
  <c r="H79" i="58"/>
  <c r="J79" i="58" s="1"/>
  <c r="J81" i="58"/>
  <c r="H84" i="58"/>
  <c r="J84" i="58" s="1"/>
  <c r="F16" i="50"/>
  <c r="F15" i="41"/>
  <c r="J66" i="57"/>
  <c r="J37" i="55"/>
  <c r="F21" i="41"/>
  <c r="H21" i="41"/>
  <c r="J21" i="41" s="1"/>
  <c r="H34" i="57"/>
  <c r="J34" i="57" s="1"/>
  <c r="H15" i="55"/>
  <c r="H21" i="55"/>
  <c r="J21" i="55" s="1"/>
  <c r="H23" i="55"/>
  <c r="J26" i="58"/>
  <c r="F30" i="41"/>
  <c r="F28" i="41"/>
  <c r="H18" i="57"/>
  <c r="J18" i="57" s="1"/>
  <c r="H61" i="57"/>
  <c r="J61" i="57" s="1"/>
  <c r="H9" i="58"/>
  <c r="J9" i="58" s="1"/>
  <c r="H23" i="58"/>
  <c r="J23" i="58" s="1"/>
  <c r="F23" i="50"/>
  <c r="J52" i="57"/>
  <c r="J68" i="57"/>
  <c r="J12" i="58"/>
  <c r="J25" i="57"/>
  <c r="K21" i="4"/>
  <c r="J8" i="4"/>
  <c r="J6" i="4" s="1"/>
  <c r="J13" i="4" s="1"/>
  <c r="H29" i="41"/>
  <c r="J29" i="41" s="1"/>
  <c r="F30" i="50"/>
  <c r="F24" i="50"/>
  <c r="F31" i="41"/>
  <c r="F32" i="50"/>
  <c r="J50" i="57"/>
  <c r="J20" i="58"/>
  <c r="H13" i="55"/>
  <c r="J13" i="55" s="1"/>
  <c r="H50" i="55"/>
  <c r="J50" i="55" s="1"/>
  <c r="H47" i="58"/>
  <c r="J47" i="58" s="1"/>
  <c r="J10" i="58"/>
  <c r="J43" i="55"/>
  <c r="J60" i="55"/>
  <c r="J35" i="55"/>
  <c r="H24" i="41"/>
  <c r="J24" i="41" s="1"/>
  <c r="F9" i="46"/>
  <c r="H16" i="57"/>
  <c r="J16" i="57" s="1"/>
  <c r="H24" i="57"/>
  <c r="J24" i="57" s="1"/>
  <c r="H51" i="57"/>
  <c r="J51" i="57" s="1"/>
  <c r="H55" i="57"/>
  <c r="J55" i="57" s="1"/>
  <c r="H67" i="57"/>
  <c r="J67" i="57" s="1"/>
  <c r="H40" i="55"/>
  <c r="J40" i="55" s="1"/>
  <c r="H25" i="58"/>
  <c r="J25" i="58" s="1"/>
  <c r="H68" i="58"/>
  <c r="J68" i="58" s="1"/>
  <c r="J54" i="57"/>
  <c r="J24" i="58"/>
  <c r="H14" i="18"/>
  <c r="D14" i="18"/>
  <c r="D22" i="18" s="1"/>
  <c r="F17" i="49"/>
  <c r="H17" i="49" s="1"/>
  <c r="J17" i="49" s="1"/>
  <c r="H16" i="54"/>
  <c r="J16" i="54" s="1"/>
  <c r="H71" i="57"/>
  <c r="J71" i="57" s="1"/>
  <c r="H31" i="58"/>
  <c r="H41" i="58"/>
  <c r="J41" i="58" s="1"/>
  <c r="H76" i="58"/>
  <c r="J76" i="58" s="1"/>
  <c r="E22" i="19"/>
  <c r="F22" i="19" s="1"/>
  <c r="J41" i="55"/>
  <c r="F20" i="41"/>
  <c r="H27" i="41"/>
  <c r="J27" i="41" s="1"/>
  <c r="H63" i="57"/>
  <c r="J63" i="57" s="1"/>
  <c r="H69" i="57"/>
  <c r="J69" i="57" s="1"/>
  <c r="H32" i="55"/>
  <c r="J32" i="55" s="1"/>
  <c r="H17" i="58"/>
  <c r="J17" i="58" s="1"/>
  <c r="H60" i="58"/>
  <c r="J60" i="58" s="1"/>
  <c r="J70" i="57"/>
  <c r="J8" i="58"/>
  <c r="F24" i="41"/>
  <c r="H16" i="41"/>
  <c r="J16" i="41" s="1"/>
  <c r="E14" i="30"/>
  <c r="F14" i="30" s="1"/>
  <c r="C22" i="30"/>
  <c r="C27" i="30" s="1"/>
  <c r="F14" i="49"/>
  <c r="H14" i="49" s="1"/>
  <c r="J14" i="49" s="1"/>
  <c r="E16" i="38"/>
  <c r="F14" i="38" s="1"/>
  <c r="H15" i="41"/>
  <c r="J15" i="41" s="1"/>
  <c r="H33" i="58"/>
  <c r="J33" i="58" s="1"/>
  <c r="H39" i="58"/>
  <c r="J39" i="58" s="1"/>
  <c r="H49" i="58"/>
  <c r="J49" i="58" s="1"/>
  <c r="J44" i="57"/>
  <c r="H10" i="57"/>
  <c r="J10" i="57" s="1"/>
  <c r="H26" i="57"/>
  <c r="J26" i="57" s="1"/>
  <c r="H53" i="57"/>
  <c r="J53" i="57" s="1"/>
  <c r="H42" i="55"/>
  <c r="J42" i="55" s="1"/>
  <c r="H15" i="58"/>
  <c r="J15" i="58" s="1"/>
  <c r="H21" i="58"/>
  <c r="J21" i="58" s="1"/>
  <c r="H58" i="58"/>
  <c r="J58" i="58" s="1"/>
  <c r="J62" i="57"/>
  <c r="J16" i="58"/>
  <c r="F12" i="14"/>
  <c r="F14" i="14"/>
  <c r="F16" i="14"/>
  <c r="E15" i="19"/>
  <c r="F15" i="19" s="1"/>
  <c r="H11" i="54"/>
  <c r="H13" i="54"/>
  <c r="J13" i="54" s="1"/>
  <c r="H15" i="54"/>
  <c r="J15" i="54" s="1"/>
  <c r="H17" i="54"/>
  <c r="J17" i="54" s="1"/>
  <c r="G9" i="22"/>
  <c r="G9" i="27"/>
  <c r="F14" i="12"/>
  <c r="E16" i="12"/>
  <c r="F16" i="12" s="1"/>
  <c r="G14" i="38"/>
  <c r="C27" i="19"/>
  <c r="C16" i="32"/>
  <c r="D14" i="32" s="1"/>
  <c r="G13" i="32"/>
  <c r="G16" i="32" s="1"/>
  <c r="H11" i="10"/>
  <c r="H23" i="41"/>
  <c r="J23" i="41" s="1"/>
  <c r="H15" i="49"/>
  <c r="J15" i="49" s="1"/>
  <c r="J22" i="58"/>
  <c r="H31" i="41"/>
  <c r="J31" i="41" s="1"/>
  <c r="J25" i="41"/>
  <c r="J17" i="41"/>
  <c r="H23" i="48"/>
  <c r="I19" i="4"/>
  <c r="F14" i="50"/>
  <c r="F15" i="50"/>
  <c r="H30" i="57"/>
  <c r="J30" i="57" s="1"/>
  <c r="H32" i="57"/>
  <c r="J32" i="57" s="1"/>
  <c r="H38" i="57"/>
  <c r="J38" i="57" s="1"/>
  <c r="H46" i="57"/>
  <c r="J46" i="57" s="1"/>
  <c r="H48" i="57"/>
  <c r="J48" i="57" s="1"/>
  <c r="H11" i="55"/>
  <c r="J11" i="55" s="1"/>
  <c r="H19" i="55"/>
  <c r="J19" i="55" s="1"/>
  <c r="H27" i="55"/>
  <c r="J27" i="55" s="1"/>
  <c r="H46" i="55"/>
  <c r="J46" i="55" s="1"/>
  <c r="H48" i="55"/>
  <c r="J48" i="55" s="1"/>
  <c r="H54" i="55"/>
  <c r="J54" i="55" s="1"/>
  <c r="H56" i="55"/>
  <c r="J56" i="55" s="1"/>
  <c r="H29" i="58"/>
  <c r="J29" i="58" s="1"/>
  <c r="H37" i="58"/>
  <c r="J37" i="58" s="1"/>
  <c r="H45" i="58"/>
  <c r="H72" i="58"/>
  <c r="J72" i="58" s="1"/>
  <c r="H80" i="58"/>
  <c r="J80" i="58" s="1"/>
  <c r="H82" i="58"/>
  <c r="J82" i="58" s="1"/>
  <c r="H56" i="57"/>
  <c r="J56" i="57" s="1"/>
  <c r="H64" i="57"/>
  <c r="J64" i="57" s="1"/>
  <c r="H8" i="55"/>
  <c r="J8" i="55" s="1"/>
  <c r="H16" i="55"/>
  <c r="J16" i="55" s="1"/>
  <c r="H24" i="55"/>
  <c r="J24" i="55" s="1"/>
  <c r="H18" i="58"/>
  <c r="J18" i="58" s="1"/>
  <c r="H34" i="58"/>
  <c r="J34" i="58" s="1"/>
  <c r="H42" i="58"/>
  <c r="J42" i="58" s="1"/>
  <c r="H50" i="58"/>
  <c r="J50" i="58" s="1"/>
  <c r="F12" i="50"/>
  <c r="H22" i="41"/>
  <c r="J22" i="41" s="1"/>
  <c r="H28" i="41"/>
  <c r="J28" i="41" s="1"/>
  <c r="C21" i="17"/>
  <c r="F21" i="50"/>
  <c r="K9" i="4"/>
  <c r="I11" i="4"/>
  <c r="K11" i="4" s="1"/>
  <c r="F36" i="50"/>
  <c r="F22" i="50"/>
  <c r="C15" i="4"/>
  <c r="H19" i="18"/>
  <c r="G19" i="18"/>
  <c r="G22" i="18" s="1"/>
  <c r="E12" i="30"/>
  <c r="F12" i="30" s="1"/>
  <c r="D22" i="30"/>
  <c r="F20" i="50"/>
  <c r="J11" i="54"/>
  <c r="F27" i="41"/>
  <c r="F28" i="50"/>
  <c r="H18" i="48"/>
  <c r="J19" i="4"/>
  <c r="K22" i="4"/>
  <c r="H12" i="41"/>
  <c r="J12" i="41" s="1"/>
  <c r="J16" i="50"/>
  <c r="H20" i="41"/>
  <c r="J20" i="41" s="1"/>
  <c r="J24" i="50"/>
  <c r="J32" i="50"/>
  <c r="E17" i="17"/>
  <c r="C33" i="4" s="1"/>
  <c r="D21" i="17"/>
  <c r="J28" i="57"/>
  <c r="J36" i="57"/>
  <c r="J40" i="57"/>
  <c r="J9" i="55"/>
  <c r="J15" i="55"/>
  <c r="J23" i="55"/>
  <c r="J25" i="55"/>
  <c r="J44" i="55"/>
  <c r="J31" i="58"/>
  <c r="J35" i="58"/>
  <c r="J43" i="58"/>
  <c r="J45" i="58"/>
  <c r="J70" i="58"/>
  <c r="J78" i="58"/>
  <c r="H11" i="57"/>
  <c r="J11" i="57" s="1"/>
  <c r="H27" i="57"/>
  <c r="J27" i="57" s="1"/>
  <c r="H35" i="57"/>
  <c r="J35" i="57" s="1"/>
  <c r="H43" i="57"/>
  <c r="J43" i="57" s="1"/>
  <c r="H59" i="55"/>
  <c r="J59" i="55" s="1"/>
  <c r="H53" i="58"/>
  <c r="J53" i="58" s="1"/>
  <c r="H61" i="58"/>
  <c r="J61" i="58" s="1"/>
  <c r="H77" i="58"/>
  <c r="J77" i="58" s="1"/>
  <c r="B6" i="24"/>
  <c r="B5" i="46"/>
  <c r="B4" i="23"/>
  <c r="B6" i="29"/>
  <c r="B5" i="47"/>
  <c r="B6" i="21"/>
  <c r="B6" i="14"/>
  <c r="B6" i="22"/>
  <c r="B5" i="34"/>
  <c r="B5" i="10"/>
  <c r="B6" i="28"/>
  <c r="B8" i="16"/>
  <c r="B6" i="31"/>
  <c r="B6" i="5"/>
  <c r="B5" i="36"/>
  <c r="B5" i="11"/>
  <c r="B4" i="22"/>
  <c r="B4" i="20"/>
  <c r="B4" i="26"/>
  <c r="B5" i="6"/>
  <c r="B4" i="25"/>
  <c r="B5" i="35"/>
  <c r="E9" i="4"/>
  <c r="F20" i="49"/>
  <c r="H20" i="49" s="1"/>
  <c r="J20" i="49" s="1"/>
  <c r="H12" i="10"/>
  <c r="H28" i="10"/>
  <c r="G13" i="38"/>
  <c r="D13" i="38"/>
  <c r="D16" i="38" s="1"/>
  <c r="F13" i="50"/>
  <c r="B6" i="30"/>
  <c r="B4" i="27"/>
  <c r="B5" i="8"/>
  <c r="C26" i="15"/>
  <c r="E20" i="30"/>
  <c r="F20" i="30" s="1"/>
  <c r="F17" i="41"/>
  <c r="N29" i="43"/>
  <c r="K24" i="4"/>
  <c r="E18" i="17"/>
  <c r="C34" i="4" s="1"/>
  <c r="J38" i="55"/>
  <c r="G9" i="24"/>
  <c r="J14" i="18" l="1"/>
  <c r="E27" i="19"/>
  <c r="F14" i="32"/>
  <c r="F13" i="32"/>
  <c r="F16" i="32" s="1"/>
  <c r="F27" i="19"/>
  <c r="B6" i="48"/>
  <c r="E15" i="4"/>
  <c r="F29" i="41"/>
  <c r="H30" i="41"/>
  <c r="J30" i="41" s="1"/>
  <c r="K8" i="4"/>
  <c r="H13" i="32"/>
  <c r="H14" i="32"/>
  <c r="H20" i="54"/>
  <c r="H22" i="54" s="1"/>
  <c r="J22" i="54" s="1"/>
  <c r="D13" i="32"/>
  <c r="D16" i="32" s="1"/>
  <c r="F13" i="38"/>
  <c r="F16" i="38" s="1"/>
  <c r="J19" i="18"/>
  <c r="J22" i="18" s="1"/>
  <c r="H22" i="18"/>
  <c r="H19" i="41"/>
  <c r="J19" i="41" s="1"/>
  <c r="F19" i="41"/>
  <c r="D27" i="30"/>
  <c r="F35" i="41"/>
  <c r="H35" i="41"/>
  <c r="J35" i="41" s="1"/>
  <c r="B6" i="15"/>
  <c r="B6" i="13"/>
  <c r="H14" i="41"/>
  <c r="J14" i="41" s="1"/>
  <c r="F14" i="41"/>
  <c r="G16" i="38"/>
  <c r="H14" i="38" s="1"/>
  <c r="E21" i="17"/>
  <c r="C37" i="4" s="1"/>
  <c r="E22" i="30"/>
  <c r="E27" i="30" s="1"/>
  <c r="F13" i="41"/>
  <c r="H13" i="41"/>
  <c r="J13" i="41" s="1"/>
  <c r="K19" i="4"/>
  <c r="I6" i="4"/>
  <c r="F11" i="41"/>
  <c r="H11" i="41"/>
  <c r="J11" i="41" s="1"/>
  <c r="F22" i="30" l="1"/>
  <c r="J20" i="54"/>
  <c r="F27" i="30"/>
  <c r="H16" i="32"/>
  <c r="K6" i="4"/>
  <c r="I13" i="4"/>
  <c r="H13" i="38"/>
  <c r="H16" i="38" s="1"/>
</calcChain>
</file>

<file path=xl/sharedStrings.xml><?xml version="1.0" encoding="utf-8"?>
<sst xmlns="http://schemas.openxmlformats.org/spreadsheetml/2006/main" count="3156" uniqueCount="690">
  <si>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</si>
  <si>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</si>
  <si>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</si>
  <si>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</si>
  <si>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</si>
  <si>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</si>
  <si>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</si>
  <si>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</si>
  <si>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</si>
  <si>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</si>
  <si>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</si>
  <si>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</si>
  <si>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</si>
  <si>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</si>
  <si>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</si>
  <si>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</si>
  <si>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</si>
  <si>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</si>
  <si>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</si>
  <si>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</si>
  <si>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</si>
  <si>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</si>
  <si>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</si>
  <si>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</si>
  <si>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</si>
  <si>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</si>
  <si>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</si>
  <si>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</si>
  <si>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</si>
  <si>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</si>
  <si>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</si>
  <si>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</si>
  <si>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</si>
  <si>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</si>
  <si>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</si>
  <si>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</si>
  <si>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</si>
  <si>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</si>
  <si>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</si>
  <si>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</si>
  <si>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</si>
  <si>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</si>
  <si>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</si>
  <si>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</si>
  <si>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</si>
  <si>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</si>
  <si>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</si>
  <si>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</si>
  <si>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</si>
  <si>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</si>
  <si>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</si>
  <si>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</si>
  <si>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</si>
  <si>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</si>
  <si>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</si>
  <si>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</si>
  <si>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</si>
  <si>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</si>
  <si>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</si>
  <si>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</si>
  <si>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</si>
  <si>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</si>
  <si>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</si>
  <si>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</si>
  <si>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</si>
  <si>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</si>
  <si>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</si>
  <si>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</si>
  <si>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</si>
  <si>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</si>
  <si>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</si>
  <si>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</si>
  <si>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</si>
  <si>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</si>
  <si>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</si>
  <si>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</si>
  <si>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</si>
  <si>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</si>
  <si>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</si>
  <si>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</si>
  <si>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</si>
  <si>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</si>
  <si>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</si>
  <si>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</si>
  <si>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</si>
  <si>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</si>
  <si>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</si>
  <si>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</si>
  <si>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</si>
  <si>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</si>
  <si>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</si>
  <si>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</si>
  <si>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</si>
  <si>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</si>
  <si>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</si>
  <si>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</si>
  <si>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</si>
  <si>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</si>
  <si>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</si>
  <si>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</si>
  <si>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</si>
  <si>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</si>
  <si>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</si>
  <si>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</si>
  <si>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</si>
  <si>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</si>
  <si>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</si>
  <si>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</si>
  <si>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</si>
  <si>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</si>
  <si>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</si>
  <si>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</si>
  <si>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</si>
  <si>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</si>
  <si>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</si>
  <si>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</si>
  <si>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</si>
  <si>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</si>
  <si>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</si>
  <si>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</si>
  <si>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</si>
  <si>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</si>
  <si>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</si>
  <si>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</si>
  <si>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</si>
  <si>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</si>
  <si>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</si>
  <si>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</si>
  <si>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</si>
  <si>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</si>
  <si>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</si>
  <si>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</si>
  <si>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</si>
  <si>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</si>
  <si>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</si>
  <si>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</si>
  <si>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</si>
  <si>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</si>
  <si>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</si>
  <si>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</si>
  <si>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</si>
  <si>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</si>
  <si>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</si>
  <si>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</si>
  <si>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</si>
  <si>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</si>
  <si>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</si>
  <si>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</si>
  <si>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</si>
  <si>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</si>
  <si>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</si>
  <si>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</si>
  <si>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</si>
  <si>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</si>
  <si>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</si>
  <si>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</si>
  <si>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</si>
  <si>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</si>
  <si>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</si>
  <si>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</si>
  <si>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</si>
  <si>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</si>
  <si>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</si>
  <si>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</si>
  <si>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</si>
  <si>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</si>
  <si>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</si>
  <si>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</si>
  <si>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</si>
  <si>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</si>
  <si>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</si>
  <si>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</si>
  <si>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</si>
  <si>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</si>
  <si>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</si>
  <si>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</si>
  <si>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</si>
  <si>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</si>
  <si>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</si>
  <si>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</si>
  <si>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</si>
  <si>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</si>
  <si>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</si>
  <si>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</si>
  <si>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</si>
  <si>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</si>
  <si>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</si>
  <si>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</si>
  <si>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</si>
  <si>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</si>
  <si>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</si>
  <si>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</si>
  <si>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</si>
  <si>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</si>
  <si>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</si>
  <si>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</si>
  <si>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</si>
  <si>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</si>
  <si>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</si>
  <si>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</si>
  <si>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</si>
  <si>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</si>
  <si>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</si>
  <si>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</si>
  <si>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</si>
  <si>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</si>
  <si>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</si>
  <si>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</si>
  <si>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</si>
  <si>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</si>
  <si>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</si>
  <si>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</si>
  <si>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</si>
  <si>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</si>
  <si>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</si>
  <si>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</si>
  <si>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</si>
  <si>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</si>
  <si>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</si>
  <si>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</si>
  <si>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</si>
  <si>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</si>
  <si>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</si>
  <si>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</si>
  <si>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</si>
  <si>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</si>
  <si>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</si>
  <si>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</si>
  <si>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</si>
  <si>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</si>
  <si>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</si>
  <si>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</si>
  <si>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</si>
  <si>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</si>
  <si>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</si>
  <si>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</si>
  <si>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</si>
  <si>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</si>
  <si>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</si>
  <si>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</si>
  <si>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</si>
  <si>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</si>
  <si>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</si>
  <si>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</si>
  <si>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</si>
  <si>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</si>
  <si>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</si>
  <si>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</si>
  <si>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</si>
  <si>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</si>
  <si>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</si>
  <si>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</si>
  <si>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</si>
  <si>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</si>
  <si>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</si>
  <si>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</si>
  <si>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</si>
  <si>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</si>
  <si>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</si>
  <si>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</si>
  <si>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</si>
  <si>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</si>
  <si>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</si>
  <si>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</si>
  <si>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</si>
  <si>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</si>
  <si>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</si>
  <si>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</si>
  <si>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</si>
  <si>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</si>
  <si>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</si>
  <si>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</si>
  <si>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</si>
  <si>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</si>
  <si>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</si>
  <si>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</si>
  <si>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</si>
  <si>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</si>
  <si>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</si>
  <si>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</si>
  <si>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</si>
  <si>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</si>
  <si>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</si>
  <si>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</si>
  <si>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</si>
  <si>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</si>
  <si>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</si>
  <si>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</si>
  <si>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</si>
  <si>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</si>
  <si>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</si>
  <si>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* Les places de semi-liberté recensées par le bureau EMS1 ne distinguent pas les places de semi-liberté des placements extérieurs</t>
  </si>
  <si>
    <t>** Le taux d'occupation est calculé en rapportant l'ensemble des personnes hébergées en places de semi-liberté aux places de semi-liberté recensées par EMS1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</si>
  <si>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</si>
  <si>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</si>
  <si>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</si>
  <si>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</si>
  <si>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</si>
  <si>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Soit 89 établissements ou quartiers d'établissement et 37907 détenus concernés.</t>
  </si>
  <si>
    <t xml:space="preserve">1er décembre 2016 </t>
  </si>
  <si>
    <t>Courbe d'évolution mensuelle des femmes écrouées depuis le 1er janvier 2014</t>
  </si>
  <si>
    <t>Courbe d'évolution mensuelle des mineurs écroués depuis le 1er janvier 2014</t>
  </si>
  <si>
    <t>Evolution mensuelle des mineurs détenus depuis le 1er janvier  2014</t>
  </si>
  <si>
    <t>Courbe d'évolution mensuelle des personnes écrouées non hébergées depuis le 1er janvier 2014</t>
  </si>
  <si>
    <t>Evolution mensuelle du nombre de personnes écrouées non hébergées depuis janvier 2014</t>
  </si>
  <si>
    <t>Courbe d'évolution mensuelle des personnes détenues depuis le 1er janvier 2014</t>
  </si>
  <si>
    <t>Evolution mensuelle de la population écrouée détenue depuis le 1er janvier 2013</t>
  </si>
  <si>
    <t>Courbe d'évolution mensuelle des personnes détenues selon la catégorie pénale depuis le 1er janvier 2014</t>
  </si>
  <si>
    <t xml:space="preserve"> Evolution mensuelle du nombre de prévenus
 depuis le 1er janvier 2013</t>
  </si>
  <si>
    <t xml:space="preserve"> Evolution mensuelle du nombre de condamnés,
 depuis le 1er janvier 2013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</si>
  <si>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</si>
  <si>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</si>
  <si>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</si>
  <si>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</si>
  <si>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</si>
  <si>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</si>
  <si>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</si>
  <si>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</si>
  <si>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</si>
  <si>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</si>
  <si>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</si>
  <si>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</si>
  <si>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</si>
  <si>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</si>
  <si>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</si>
  <si>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</si>
  <si>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</si>
  <si>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</si>
  <si>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</si>
  <si>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</si>
  <si>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</si>
  <si>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</si>
  <si>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</si>
  <si>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</si>
  <si>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</si>
  <si>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</si>
  <si>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</si>
  <si>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</si>
  <si>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</si>
  <si>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</si>
  <si>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</si>
  <si>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</si>
  <si>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</si>
  <si>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</si>
  <si>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</si>
  <si>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</si>
  <si>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</si>
  <si>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</si>
  <si>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</si>
  <si>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</si>
  <si>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</si>
  <si>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</si>
  <si>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</si>
  <si>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</si>
  <si>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</si>
  <si>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</si>
  <si>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</si>
  <si>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</si>
  <si>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</si>
  <si>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</si>
  <si>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</si>
  <si>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</si>
  <si>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</si>
  <si>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</si>
  <si>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</si>
  <si>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</si>
  <si>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</si>
  <si>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</si>
  <si>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</si>
  <si>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</si>
  <si>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</si>
  <si>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Evreux</t>
  </si>
  <si>
    <t>Rouen</t>
  </si>
  <si>
    <t>Valenciennes</t>
  </si>
  <si>
    <t>Beauvais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</si>
  <si>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</si>
  <si>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</si>
  <si>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</si>
  <si>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</si>
  <si>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</si>
  <si>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</si>
  <si>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</si>
  <si>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</si>
  <si>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</si>
  <si>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</si>
  <si>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</si>
  <si>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</si>
  <si>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</si>
  <si>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</si>
  <si>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</si>
  <si>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</si>
  <si>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</si>
  <si>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</si>
  <si>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Grenoble</t>
  </si>
  <si>
    <t>Le-Puy-en-Velay</t>
  </si>
  <si>
    <t>Lyon Corbas</t>
  </si>
  <si>
    <t>Montluçon</t>
  </si>
  <si>
    <t>Privas</t>
  </si>
  <si>
    <t>Aiton</t>
  </si>
  <si>
    <t>Bourg-en-Bresse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</si>
  <si>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</si>
  <si>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</si>
  <si>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</si>
  <si>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</si>
  <si>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</si>
  <si>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</si>
  <si>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</si>
  <si>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</si>
  <si>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</si>
  <si>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</si>
  <si>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</si>
  <si>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</si>
  <si>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</si>
  <si>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</si>
  <si>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</si>
  <si>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</si>
  <si>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</si>
  <si>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</si>
  <si>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</si>
  <si>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</si>
  <si>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</si>
  <si>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</si>
  <si>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</si>
  <si>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</si>
  <si>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</si>
  <si>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</si>
  <si>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</si>
  <si>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</si>
  <si>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</si>
  <si>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</si>
  <si>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</si>
  <si>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</si>
  <si>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</si>
  <si>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</si>
  <si>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</si>
  <si>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</si>
  <si>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</si>
  <si>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</si>
  <si>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</si>
  <si>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</si>
  <si>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</si>
  <si>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</si>
  <si>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</si>
  <si>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</si>
  <si>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</si>
  <si>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</si>
  <si>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</si>
  <si>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</si>
  <si>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</si>
  <si>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</si>
  <si>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</si>
  <si>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</si>
  <si>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</si>
  <si>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</si>
  <si>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</si>
  <si>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</si>
  <si>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</si>
  <si>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</si>
  <si>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</si>
  <si>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</si>
  <si>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</si>
  <si>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</si>
  <si>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</si>
  <si>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</si>
  <si>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</si>
  <si>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</si>
  <si>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</si>
  <si>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</si>
  <si>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</si>
  <si>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</si>
  <si>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</si>
  <si>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</si>
  <si>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</si>
  <si>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</si>
  <si>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</si>
  <si>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</si>
  <si>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</si>
  <si>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</si>
  <si>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</si>
  <si>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</si>
  <si>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</si>
  <si>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</si>
  <si>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</si>
  <si>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</si>
  <si>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</si>
  <si>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</si>
  <si>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</si>
  <si>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</si>
  <si>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</si>
  <si>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</si>
  <si>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</si>
  <si>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</si>
  <si>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</si>
  <si>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</si>
  <si>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</si>
  <si>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</si>
  <si>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</si>
  <si>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</si>
  <si>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</si>
  <si>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</si>
  <si>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</si>
  <si>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</si>
  <si>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</si>
  <si>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</si>
  <si>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</si>
  <si>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</si>
  <si>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</si>
  <si>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</si>
  <si>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</si>
  <si>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</si>
  <si>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</si>
  <si>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</si>
  <si>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- 6 établissements ou quartiers ont une densité supérieure ou égale à 200 %,</t>
  </si>
  <si>
    <t>- 41 établissements ou quartiers ont une densité supérieure ou égale à 150 et inférieure à 200 %,</t>
  </si>
  <si>
    <t>- 42 établissements ou quartiers ont une densité supérieure ou égale à 120 et inférieure à 150 %,</t>
  </si>
  <si>
    <t>- 37 établissements ou quartiers ont une densité supérieure ou égale à 100 et inférieure à 120 %,</t>
  </si>
  <si>
    <t>- 129 établissements ou quartiers ont une densité inférieure à 100 %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</si>
  <si>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</si>
  <si>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</si>
  <si>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</si>
  <si>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</si>
  <si>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</si>
  <si>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</si>
  <si>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</si>
  <si>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</si>
  <si>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</si>
  <si>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</si>
  <si>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</si>
  <si>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</si>
  <si>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</si>
  <si>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</si>
  <si>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</si>
  <si>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</si>
  <si>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</si>
  <si>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</si>
  <si>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</si>
  <si>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</si>
  <si>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</si>
  <si>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</si>
  <si>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</si>
  <si>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</si>
  <si>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</si>
  <si>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</si>
  <si>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</si>
  <si>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</si>
  <si>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</si>
  <si>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</si>
  <si>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</si>
  <si>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</si>
  <si>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</si>
  <si>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</si>
  <si>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</si>
  <si>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</si>
  <si>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</si>
  <si>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</si>
  <si>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</si>
  <si>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</si>
  <si>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</si>
  <si>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</si>
  <si>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66</t>
  </si>
  <si>
    <t>91</t>
  </si>
  <si>
    <t>271</t>
  </si>
  <si>
    <t>15</t>
  </si>
  <si>
    <t>305</t>
  </si>
  <si>
    <t>52</t>
  </si>
  <si>
    <t>85</t>
  </si>
  <si>
    <t>101</t>
  </si>
  <si>
    <t>100</t>
  </si>
  <si>
    <t>78</t>
  </si>
  <si>
    <t>186</t>
  </si>
  <si>
    <t>145</t>
  </si>
  <si>
    <t>114</t>
  </si>
  <si>
    <t>193</t>
  </si>
  <si>
    <t>307</t>
  </si>
  <si>
    <t>270</t>
  </si>
  <si>
    <t>180</t>
  </si>
  <si>
    <t>384</t>
  </si>
  <si>
    <t>368</t>
  </si>
  <si>
    <t>162</t>
  </si>
  <si>
    <t>189</t>
  </si>
  <si>
    <t>212</t>
  </si>
  <si>
    <t>227</t>
  </si>
  <si>
    <t>219</t>
  </si>
  <si>
    <t>93</t>
  </si>
  <si>
    <t>232</t>
  </si>
  <si>
    <t>36</t>
  </si>
  <si>
    <t>688</t>
  </si>
  <si>
    <t>21</t>
  </si>
  <si>
    <t>237</t>
  </si>
  <si>
    <t>586</t>
  </si>
  <si>
    <t>53</t>
  </si>
  <si>
    <t>394</t>
  </si>
  <si>
    <t>574</t>
  </si>
  <si>
    <t>24</t>
  </si>
  <si>
    <t>1196</t>
  </si>
  <si>
    <t>363</t>
  </si>
  <si>
    <t>588</t>
  </si>
  <si>
    <t>2857</t>
  </si>
  <si>
    <t>1324</t>
  </si>
  <si>
    <t>116</t>
  </si>
  <si>
    <t>48</t>
  </si>
  <si>
    <t>385</t>
  </si>
  <si>
    <t>592</t>
  </si>
  <si>
    <t>579</t>
  </si>
  <si>
    <t>51</t>
  </si>
  <si>
    <t>587</t>
  </si>
  <si>
    <t>266</t>
  </si>
  <si>
    <t>254</t>
  </si>
  <si>
    <t>269</t>
  </si>
  <si>
    <t>46</t>
  </si>
  <si>
    <t>39</t>
  </si>
  <si>
    <t>71</t>
  </si>
  <si>
    <t>399</t>
  </si>
  <si>
    <t>187</t>
  </si>
  <si>
    <t>477</t>
  </si>
  <si>
    <t>92</t>
  </si>
  <si>
    <t>275</t>
  </si>
  <si>
    <t>120</t>
  </si>
  <si>
    <t>404</t>
  </si>
  <si>
    <t>364</t>
  </si>
  <si>
    <t>41</t>
  </si>
  <si>
    <t>283</t>
  </si>
  <si>
    <t>453</t>
  </si>
  <si>
    <t>67</t>
  </si>
  <si>
    <t>445</t>
  </si>
  <si>
    <t>50</t>
  </si>
  <si>
    <t>105</t>
  </si>
  <si>
    <t>416</t>
  </si>
  <si>
    <t>64</t>
  </si>
  <si>
    <t>49</t>
  </si>
  <si>
    <t>144</t>
  </si>
  <si>
    <t>200</t>
  </si>
  <si>
    <t>196</t>
  </si>
  <si>
    <t>72</t>
  </si>
  <si>
    <t>655</t>
  </si>
  <si>
    <t>599</t>
  </si>
  <si>
    <t>Outre-mer</t>
  </si>
  <si>
    <t>265</t>
  </si>
  <si>
    <t>130</t>
  </si>
  <si>
    <t>375</t>
  </si>
  <si>
    <t>111</t>
  </si>
  <si>
    <t>54</t>
  </si>
  <si>
    <t>293</t>
  </si>
  <si>
    <t>218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</si>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</sst>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2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9" fontId="15" fillId="0" borderId="8" xfId="5" applyNumberFormat="1" applyFont="1" applyFill="1" applyBorder="1" applyAlignment="1"/>
    <xf numFmtId="0" fontId="0" fillId="0" borderId="8" xfId="0" applyBorder="1" applyAlignment="1"/>
    <xf numFmtId="0" fontId="16" fillId="0" borderId="22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0" fillId="0" borderId="19" xfId="0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16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952"/>
        <c:axId val="106107648"/>
      </c:lineChart>
      <c:catAx>
        <c:axId val="1004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610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10764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0477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10287</c:v>
                </c:pt>
                <c:pt idx="1">
                  <c:v>10030</c:v>
                </c:pt>
                <c:pt idx="2">
                  <c:v>10261</c:v>
                </c:pt>
                <c:pt idx="3">
                  <c:v>10485</c:v>
                </c:pt>
                <c:pt idx="4">
                  <c:v>10770</c:v>
                </c:pt>
                <c:pt idx="5">
                  <c:v>10801</c:v>
                </c:pt>
                <c:pt idx="6">
                  <c:v>10662</c:v>
                </c:pt>
                <c:pt idx="7">
                  <c:v>10692</c:v>
                </c:pt>
                <c:pt idx="8">
                  <c:v>10325</c:v>
                </c:pt>
                <c:pt idx="9">
                  <c:v>9555</c:v>
                </c:pt>
                <c:pt idx="10">
                  <c:v>9420</c:v>
                </c:pt>
                <c:pt idx="11">
                  <c:v>9350</c:v>
                </c:pt>
                <c:pt idx="12">
                  <c:v>9466</c:v>
                </c:pt>
                <c:pt idx="13">
                  <c:v>9081</c:v>
                </c:pt>
                <c:pt idx="14">
                  <c:v>9521</c:v>
                </c:pt>
                <c:pt idx="15">
                  <c:v>9868</c:v>
                </c:pt>
                <c:pt idx="16">
                  <c:v>10187</c:v>
                </c:pt>
                <c:pt idx="17">
                  <c:v>10278</c:v>
                </c:pt>
                <c:pt idx="18">
                  <c:v>10441</c:v>
                </c:pt>
                <c:pt idx="19">
                  <c:v>10642</c:v>
                </c:pt>
                <c:pt idx="20">
                  <c:v>10355</c:v>
                </c:pt>
                <c:pt idx="21">
                  <c:v>9712</c:v>
                </c:pt>
                <c:pt idx="22">
                  <c:v>9640</c:v>
                </c:pt>
                <c:pt idx="23">
                  <c:v>9484</c:v>
                </c:pt>
                <c:pt idx="24">
                  <c:v>9714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1794</c:v>
                </c:pt>
                <c:pt idx="1">
                  <c:v>1689</c:v>
                </c:pt>
                <c:pt idx="2">
                  <c:v>1726</c:v>
                </c:pt>
                <c:pt idx="3">
                  <c:v>1742</c:v>
                </c:pt>
                <c:pt idx="4">
                  <c:v>1789</c:v>
                </c:pt>
                <c:pt idx="5">
                  <c:v>1803</c:v>
                </c:pt>
                <c:pt idx="6">
                  <c:v>1785</c:v>
                </c:pt>
                <c:pt idx="7">
                  <c:v>1832</c:v>
                </c:pt>
                <c:pt idx="8">
                  <c:v>1694</c:v>
                </c:pt>
                <c:pt idx="9">
                  <c:v>1616</c:v>
                </c:pt>
                <c:pt idx="10">
                  <c:v>1542</c:v>
                </c:pt>
                <c:pt idx="11">
                  <c:v>1533</c:v>
                </c:pt>
                <c:pt idx="12">
                  <c:v>1539</c:v>
                </c:pt>
                <c:pt idx="13">
                  <c:v>1490</c:v>
                </c:pt>
                <c:pt idx="14">
                  <c:v>1510</c:v>
                </c:pt>
                <c:pt idx="15">
                  <c:v>1486</c:v>
                </c:pt>
                <c:pt idx="16">
                  <c:v>1572</c:v>
                </c:pt>
                <c:pt idx="17">
                  <c:v>1621</c:v>
                </c:pt>
                <c:pt idx="18">
                  <c:v>1625</c:v>
                </c:pt>
                <c:pt idx="19">
                  <c:v>1718</c:v>
                </c:pt>
                <c:pt idx="20">
                  <c:v>1658</c:v>
                </c:pt>
                <c:pt idx="21">
                  <c:v>1546</c:v>
                </c:pt>
                <c:pt idx="22">
                  <c:v>1607</c:v>
                </c:pt>
                <c:pt idx="23">
                  <c:v>1605</c:v>
                </c:pt>
                <c:pt idx="24">
                  <c:v>1641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1794</c:v>
                </c:pt>
                <c:pt idx="1">
                  <c:v>1689</c:v>
                </c:pt>
                <c:pt idx="2">
                  <c:v>1726</c:v>
                </c:pt>
                <c:pt idx="3">
                  <c:v>1742</c:v>
                </c:pt>
                <c:pt idx="4">
                  <c:v>1789</c:v>
                </c:pt>
                <c:pt idx="5">
                  <c:v>1803</c:v>
                </c:pt>
                <c:pt idx="6">
                  <c:v>1785</c:v>
                </c:pt>
                <c:pt idx="7">
                  <c:v>1832</c:v>
                </c:pt>
                <c:pt idx="8">
                  <c:v>1694</c:v>
                </c:pt>
                <c:pt idx="9">
                  <c:v>1616</c:v>
                </c:pt>
                <c:pt idx="10">
                  <c:v>1542</c:v>
                </c:pt>
                <c:pt idx="11">
                  <c:v>1533</c:v>
                </c:pt>
                <c:pt idx="12">
                  <c:v>1539</c:v>
                </c:pt>
                <c:pt idx="13">
                  <c:v>1490</c:v>
                </c:pt>
                <c:pt idx="14">
                  <c:v>1510</c:v>
                </c:pt>
                <c:pt idx="15">
                  <c:v>1486</c:v>
                </c:pt>
                <c:pt idx="16">
                  <c:v>1572</c:v>
                </c:pt>
                <c:pt idx="17">
                  <c:v>1621</c:v>
                </c:pt>
                <c:pt idx="18">
                  <c:v>1625</c:v>
                </c:pt>
                <c:pt idx="19">
                  <c:v>1718</c:v>
                </c:pt>
                <c:pt idx="20">
                  <c:v>1658</c:v>
                </c:pt>
                <c:pt idx="21">
                  <c:v>1546</c:v>
                </c:pt>
                <c:pt idx="22">
                  <c:v>1607</c:v>
                </c:pt>
                <c:pt idx="23">
                  <c:v>1605</c:v>
                </c:pt>
                <c:pt idx="24">
                  <c:v>1641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346432"/>
        <c:axId val="111347968"/>
      </c:barChart>
      <c:dateAx>
        <c:axId val="1113464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34796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134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346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35400</c:v>
              </c:pt>
              <c:pt idx="1">
                <c:v>35431</c:v>
              </c:pt>
              <c:pt idx="2">
                <c:v>35462</c:v>
              </c:pt>
              <c:pt idx="3">
                <c:v>35490</c:v>
              </c:pt>
              <c:pt idx="4">
                <c:v>35521</c:v>
              </c:pt>
              <c:pt idx="5">
                <c:v>35551</c:v>
              </c:pt>
              <c:pt idx="6">
                <c:v>35582</c:v>
              </c:pt>
              <c:pt idx="7">
                <c:v>35612</c:v>
              </c:pt>
              <c:pt idx="8">
                <c:v>35643</c:v>
              </c:pt>
              <c:pt idx="9">
                <c:v>35674</c:v>
              </c:pt>
              <c:pt idx="10">
                <c:v>35704</c:v>
              </c:pt>
              <c:pt idx="11">
                <c:v>35735</c:v>
              </c:pt>
              <c:pt idx="12">
                <c:v>35765</c:v>
              </c:pt>
              <c:pt idx="13">
                <c:v>35796</c:v>
              </c:pt>
              <c:pt idx="14">
                <c:v>35827</c:v>
              </c:pt>
              <c:pt idx="15">
                <c:v>35855</c:v>
              </c:pt>
              <c:pt idx="16">
                <c:v>35886</c:v>
              </c:pt>
              <c:pt idx="17">
                <c:v>35916</c:v>
              </c:pt>
              <c:pt idx="18">
                <c:v>35947</c:v>
              </c:pt>
              <c:pt idx="19">
                <c:v>35977</c:v>
              </c:pt>
              <c:pt idx="20">
                <c:v>36008</c:v>
              </c:pt>
              <c:pt idx="21">
                <c:v>36039</c:v>
              </c:pt>
              <c:pt idx="22">
                <c:v>36069</c:v>
              </c:pt>
              <c:pt idx="23">
                <c:v>36100</c:v>
              </c:pt>
              <c:pt idx="24">
                <c:v>36130</c:v>
              </c:pt>
              <c:pt idx="25">
                <c:v>36161</c:v>
              </c:pt>
              <c:pt idx="26">
                <c:v>36192</c:v>
              </c:pt>
              <c:pt idx="27">
                <c:v>36220</c:v>
              </c:pt>
              <c:pt idx="28">
                <c:v>36251</c:v>
              </c:pt>
              <c:pt idx="29">
                <c:v>36281</c:v>
              </c:pt>
              <c:pt idx="30">
                <c:v>36312</c:v>
              </c:pt>
              <c:pt idx="31">
                <c:v>36342</c:v>
              </c:pt>
              <c:pt idx="32">
                <c:v>36373</c:v>
              </c:pt>
              <c:pt idx="33">
                <c:v>36404</c:v>
              </c:pt>
              <c:pt idx="34">
                <c:v>36434</c:v>
              </c:pt>
              <c:pt idx="35">
                <c:v>36465</c:v>
              </c:pt>
              <c:pt idx="36">
                <c:v>36495</c:v>
              </c:pt>
              <c:pt idx="37">
                <c:v>36526</c:v>
              </c:pt>
              <c:pt idx="38">
                <c:v>36557</c:v>
              </c:pt>
              <c:pt idx="39">
                <c:v>36586</c:v>
              </c:pt>
              <c:pt idx="40">
                <c:v>36617</c:v>
              </c:pt>
              <c:pt idx="41">
                <c:v>36647</c:v>
              </c:pt>
              <c:pt idx="42">
                <c:v>36678</c:v>
              </c:pt>
              <c:pt idx="43">
                <c:v>36708</c:v>
              </c:pt>
              <c:pt idx="44">
                <c:v>36739</c:v>
              </c:pt>
              <c:pt idx="45">
                <c:v>36770</c:v>
              </c:pt>
              <c:pt idx="46">
                <c:v>36800</c:v>
              </c:pt>
              <c:pt idx="47">
                <c:v>36831</c:v>
              </c:pt>
              <c:pt idx="48">
                <c:v>36861</c:v>
              </c:pt>
              <c:pt idx="49">
                <c:v>36892</c:v>
              </c:pt>
              <c:pt idx="50">
                <c:v>36923</c:v>
              </c:pt>
              <c:pt idx="51">
                <c:v>36951</c:v>
              </c:pt>
              <c:pt idx="52">
                <c:v>36982</c:v>
              </c:pt>
              <c:pt idx="53">
                <c:v>37012</c:v>
              </c:pt>
              <c:pt idx="54">
                <c:v>37043</c:v>
              </c:pt>
              <c:pt idx="55">
                <c:v>37073</c:v>
              </c:pt>
              <c:pt idx="56">
                <c:v>37104</c:v>
              </c:pt>
              <c:pt idx="57">
                <c:v>37135</c:v>
              </c:pt>
              <c:pt idx="58">
                <c:v>37165</c:v>
              </c:pt>
              <c:pt idx="59">
                <c:v>37196</c:v>
              </c:pt>
              <c:pt idx="60">
                <c:v>37226</c:v>
              </c:pt>
              <c:pt idx="61">
                <c:v>37257</c:v>
              </c:pt>
              <c:pt idx="62">
                <c:v>37288</c:v>
              </c:pt>
              <c:pt idx="63">
                <c:v>37316</c:v>
              </c:pt>
              <c:pt idx="64">
                <c:v>37347</c:v>
              </c:pt>
              <c:pt idx="65">
                <c:v>37377</c:v>
              </c:pt>
              <c:pt idx="66">
                <c:v>37408</c:v>
              </c:pt>
              <c:pt idx="67">
                <c:v>37438</c:v>
              </c:pt>
              <c:pt idx="68">
                <c:v>37469</c:v>
              </c:pt>
              <c:pt idx="69">
                <c:v>37500</c:v>
              </c:pt>
              <c:pt idx="70">
                <c:v>37530</c:v>
              </c:pt>
              <c:pt idx="71">
                <c:v>37561</c:v>
              </c:pt>
              <c:pt idx="72">
                <c:v>37591</c:v>
              </c:pt>
              <c:pt idx="73">
                <c:v>37622</c:v>
              </c:pt>
              <c:pt idx="74">
                <c:v>37653</c:v>
              </c:pt>
              <c:pt idx="75">
                <c:v>37681</c:v>
              </c:pt>
              <c:pt idx="76">
                <c:v>37712</c:v>
              </c:pt>
              <c:pt idx="77">
                <c:v>37742</c:v>
              </c:pt>
              <c:pt idx="78">
                <c:v>37773</c:v>
              </c:pt>
              <c:pt idx="79">
                <c:v>37803</c:v>
              </c:pt>
              <c:pt idx="80">
                <c:v>37834</c:v>
              </c:pt>
              <c:pt idx="81">
                <c:v>37865</c:v>
              </c:pt>
              <c:pt idx="82">
                <c:v>37895</c:v>
              </c:pt>
              <c:pt idx="83">
                <c:v>37926</c:v>
              </c:pt>
              <c:pt idx="84">
                <c:v>37956</c:v>
              </c:pt>
              <c:pt idx="85">
                <c:v>37987</c:v>
              </c:pt>
              <c:pt idx="86">
                <c:v>38018</c:v>
              </c:pt>
              <c:pt idx="87">
                <c:v>38047</c:v>
              </c:pt>
              <c:pt idx="88">
                <c:v>38078</c:v>
              </c:pt>
              <c:pt idx="89">
                <c:v>38108</c:v>
              </c:pt>
              <c:pt idx="90">
                <c:v>38139</c:v>
              </c:pt>
              <c:pt idx="91">
                <c:v>38169</c:v>
              </c:pt>
              <c:pt idx="92">
                <c:v>38200</c:v>
              </c:pt>
              <c:pt idx="93">
                <c:v>38231</c:v>
              </c:pt>
              <c:pt idx="94">
                <c:v>38261</c:v>
              </c:pt>
              <c:pt idx="95">
                <c:v>38292</c:v>
              </c:pt>
              <c:pt idx="96">
                <c:v>38322</c:v>
              </c:pt>
              <c:pt idx="97">
                <c:v>38353</c:v>
              </c:pt>
              <c:pt idx="98">
                <c:v>38384</c:v>
              </c:pt>
              <c:pt idx="99">
                <c:v>38412</c:v>
              </c:pt>
              <c:pt idx="100">
                <c:v>38443</c:v>
              </c:pt>
              <c:pt idx="101">
                <c:v>38473</c:v>
              </c:pt>
              <c:pt idx="102">
                <c:v>38504</c:v>
              </c:pt>
              <c:pt idx="103">
                <c:v>38534</c:v>
              </c:pt>
              <c:pt idx="104">
                <c:v>38565</c:v>
              </c:pt>
              <c:pt idx="105">
                <c:v>38596</c:v>
              </c:pt>
              <c:pt idx="106">
                <c:v>38626</c:v>
              </c:pt>
              <c:pt idx="107">
                <c:v>38657</c:v>
              </c:pt>
              <c:pt idx="108">
                <c:v>38687</c:v>
              </c:pt>
              <c:pt idx="109">
                <c:v>38718</c:v>
              </c:pt>
              <c:pt idx="110">
                <c:v>38749</c:v>
              </c:pt>
              <c:pt idx="111">
                <c:v>38777</c:v>
              </c:pt>
              <c:pt idx="112">
                <c:v>38808</c:v>
              </c:pt>
              <c:pt idx="113">
                <c:v>38838</c:v>
              </c:pt>
              <c:pt idx="114">
                <c:v>38869</c:v>
              </c:pt>
              <c:pt idx="115">
                <c:v>38899</c:v>
              </c:pt>
              <c:pt idx="116">
                <c:v>38930</c:v>
              </c:pt>
              <c:pt idx="117">
                <c:v>38961</c:v>
              </c:pt>
              <c:pt idx="118">
                <c:v>38991</c:v>
              </c:pt>
              <c:pt idx="119">
                <c:v>39022</c:v>
              </c:pt>
              <c:pt idx="120">
                <c:v>39052</c:v>
              </c:pt>
              <c:pt idx="121">
                <c:v>39083</c:v>
              </c:pt>
              <c:pt idx="122">
                <c:v>39114</c:v>
              </c:pt>
              <c:pt idx="123">
                <c:v>39142</c:v>
              </c:pt>
              <c:pt idx="124">
                <c:v>39173</c:v>
              </c:pt>
              <c:pt idx="125">
                <c:v>39203</c:v>
              </c:pt>
              <c:pt idx="126">
                <c:v>39234</c:v>
              </c:pt>
              <c:pt idx="127">
                <c:v>39264</c:v>
              </c:pt>
              <c:pt idx="128">
                <c:v>39295</c:v>
              </c:pt>
              <c:pt idx="129">
                <c:v>39326</c:v>
              </c:pt>
              <c:pt idx="130">
                <c:v>39356</c:v>
              </c:pt>
              <c:pt idx="131">
                <c:v>39387</c:v>
              </c:pt>
              <c:pt idx="132">
                <c:v>39417</c:v>
              </c:pt>
              <c:pt idx="133">
                <c:v>39448</c:v>
              </c:pt>
              <c:pt idx="134">
                <c:v>39479</c:v>
              </c:pt>
              <c:pt idx="135">
                <c:v>39508</c:v>
              </c:pt>
              <c:pt idx="136">
                <c:v>39539</c:v>
              </c:pt>
              <c:pt idx="137">
                <c:v>39569</c:v>
              </c:pt>
              <c:pt idx="138">
                <c:v>39600</c:v>
              </c:pt>
              <c:pt idx="139">
                <c:v>39630</c:v>
              </c:pt>
              <c:pt idx="140">
                <c:v>39661</c:v>
              </c:pt>
              <c:pt idx="141">
                <c:v>39692</c:v>
              </c:pt>
              <c:pt idx="142">
                <c:v>39722</c:v>
              </c:pt>
              <c:pt idx="143">
                <c:v>39753</c:v>
              </c:pt>
              <c:pt idx="144">
                <c:v>39783</c:v>
              </c:pt>
              <c:pt idx="145">
                <c:v>39814</c:v>
              </c:pt>
              <c:pt idx="146">
                <c:v>39845</c:v>
              </c:pt>
              <c:pt idx="147">
                <c:v>39873</c:v>
              </c:pt>
              <c:pt idx="148">
                <c:v>39904</c:v>
              </c:pt>
              <c:pt idx="149">
                <c:v>39934</c:v>
              </c:pt>
              <c:pt idx="150">
                <c:v>39965</c:v>
              </c:pt>
              <c:pt idx="151">
                <c:v>39995</c:v>
              </c:pt>
              <c:pt idx="152">
                <c:v>40026</c:v>
              </c:pt>
              <c:pt idx="153">
                <c:v>40057</c:v>
              </c:pt>
              <c:pt idx="154">
                <c:v>40087</c:v>
              </c:pt>
              <c:pt idx="155">
                <c:v>40118</c:v>
              </c:pt>
              <c:pt idx="156">
                <c:v>40148</c:v>
              </c:pt>
              <c:pt idx="157">
                <c:v>40179</c:v>
              </c:pt>
              <c:pt idx="158">
                <c:v>40210</c:v>
              </c:pt>
              <c:pt idx="159">
                <c:v>40238</c:v>
              </c:pt>
              <c:pt idx="160">
                <c:v>40269</c:v>
              </c:pt>
              <c:pt idx="161">
                <c:v>40299</c:v>
              </c:pt>
              <c:pt idx="162">
                <c:v>40330</c:v>
              </c:pt>
              <c:pt idx="163">
                <c:v>40360</c:v>
              </c:pt>
              <c:pt idx="164">
                <c:v>40391</c:v>
              </c:pt>
              <c:pt idx="165">
                <c:v>40422</c:v>
              </c:pt>
              <c:pt idx="166">
                <c:v>40452</c:v>
              </c:pt>
              <c:pt idx="167">
                <c:v>40483</c:v>
              </c:pt>
              <c:pt idx="168">
                <c:v>40513</c:v>
              </c:pt>
              <c:pt idx="169">
                <c:v>40544</c:v>
              </c:pt>
              <c:pt idx="170">
                <c:v>40575</c:v>
              </c:pt>
              <c:pt idx="171">
                <c:v>40603</c:v>
              </c:pt>
              <c:pt idx="172">
                <c:v>40634</c:v>
              </c:pt>
              <c:pt idx="173">
                <c:v>40664</c:v>
              </c:pt>
              <c:pt idx="174">
                <c:v>40756</c:v>
              </c:pt>
              <c:pt idx="175">
                <c:v>40787</c:v>
              </c:pt>
              <c:pt idx="176">
                <c:v>40817</c:v>
              </c:pt>
              <c:pt idx="177">
                <c:v>40848</c:v>
              </c:pt>
              <c:pt idx="178">
                <c:v>40878</c:v>
              </c:pt>
              <c:pt idx="179">
                <c:v>40909</c:v>
              </c:pt>
              <c:pt idx="180">
                <c:v>40940</c:v>
              </c:pt>
              <c:pt idx="181">
                <c:v>40969</c:v>
              </c:pt>
              <c:pt idx="182">
                <c:v>41000</c:v>
              </c:pt>
              <c:pt idx="183">
                <c:v>41030</c:v>
              </c:pt>
              <c:pt idx="184">
                <c:v>41061</c:v>
              </c:pt>
              <c:pt idx="185">
                <c:v>41091</c:v>
              </c:pt>
              <c:pt idx="186">
                <c:v>41122</c:v>
              </c:pt>
              <c:pt idx="187">
                <c:v>41153</c:v>
              </c:pt>
              <c:pt idx="188">
                <c:v>41183</c:v>
              </c:pt>
              <c:pt idx="189">
                <c:v>41214</c:v>
              </c:pt>
              <c:pt idx="190">
                <c:v>41244</c:v>
              </c:pt>
              <c:pt idx="191">
                <c:v>41275</c:v>
              </c:pt>
              <c:pt idx="192">
                <c:v>41306</c:v>
              </c:pt>
              <c:pt idx="193">
                <c:v>41334</c:v>
              </c:pt>
              <c:pt idx="194">
                <c:v>41365</c:v>
              </c:pt>
              <c:pt idx="195">
                <c:v>41395</c:v>
              </c:pt>
              <c:pt idx="196">
                <c:v>41426</c:v>
              </c:pt>
              <c:pt idx="197">
                <c:v>41456</c:v>
              </c:pt>
              <c:pt idx="198">
                <c:v>41487</c:v>
              </c:pt>
              <c:pt idx="199">
                <c:v>41518</c:v>
              </c:pt>
              <c:pt idx="200">
                <c:v>41548</c:v>
              </c:pt>
              <c:pt idx="201">
                <c:v>41579</c:v>
              </c:pt>
              <c:pt idx="202">
                <c:v>41609</c:v>
              </c:pt>
              <c:pt idx="203">
                <c:v>41640</c:v>
              </c:pt>
              <c:pt idx="204">
                <c:v>41671</c:v>
              </c:pt>
              <c:pt idx="205">
                <c:v>41699</c:v>
              </c:pt>
              <c:pt idx="206">
                <c:v>41730</c:v>
              </c:pt>
              <c:pt idx="207">
                <c:v>41760</c:v>
              </c:pt>
              <c:pt idx="208">
                <c:v>41791</c:v>
              </c:pt>
              <c:pt idx="209">
                <c:v>41821</c:v>
              </c:pt>
              <c:pt idx="210">
                <c:v>41852</c:v>
              </c:pt>
              <c:pt idx="211">
                <c:v>41883</c:v>
              </c:pt>
              <c:pt idx="212">
                <c:v>41913</c:v>
              </c:pt>
              <c:pt idx="213">
                <c:v>41944</c:v>
              </c:pt>
              <c:pt idx="214">
                <c:v>41974</c:v>
              </c:pt>
              <c:pt idx="215">
                <c:v>42005</c:v>
              </c:pt>
              <c:pt idx="216">
                <c:v>42036</c:v>
              </c:pt>
              <c:pt idx="217">
                <c:v>42095</c:v>
              </c:pt>
              <c:pt idx="218">
                <c:v>42125</c:v>
              </c:pt>
              <c:pt idx="219">
                <c:v>42156</c:v>
              </c:pt>
              <c:pt idx="220">
                <c:v>42186</c:v>
              </c:pt>
              <c:pt idx="221">
                <c:v>42217</c:v>
              </c:pt>
              <c:pt idx="222">
                <c:v>42248</c:v>
              </c:pt>
              <c:pt idx="223">
                <c:v>42278</c:v>
              </c:pt>
              <c:pt idx="224">
                <c:v>42309</c:v>
              </c:pt>
              <c:pt idx="225">
                <c:v>42339</c:v>
              </c:pt>
              <c:pt idx="226">
                <c:v>42370</c:v>
              </c:pt>
              <c:pt idx="227">
                <c:v>42401</c:v>
              </c:pt>
              <c:pt idx="228">
                <c:v>42064</c:v>
              </c:pt>
              <c:pt idx="229">
                <c:v>42430</c:v>
              </c:pt>
              <c:pt idx="230">
                <c:v>42461</c:v>
              </c:pt>
              <c:pt idx="231">
                <c:v>42491</c:v>
              </c:pt>
              <c:pt idx="232">
                <c:v>42522</c:v>
              </c:pt>
              <c:pt idx="233">
                <c:v>42552</c:v>
              </c:pt>
              <c:pt idx="234">
                <c:v>42583</c:v>
              </c:pt>
              <c:pt idx="235">
                <c:v>42614</c:v>
              </c:pt>
              <c:pt idx="236">
                <c:v>42644</c:v>
              </c:pt>
              <c:pt idx="237">
                <c:v>42675</c:v>
              </c:pt>
              <c:pt idx="238">
                <c:v>42705</c:v>
              </c:pt>
            </c:numLit>
          </c:cat>
          <c:val>
            <c:numLit>
              <c:formatCode>General</c:formatCode>
              <c:ptCount val="241"/>
              <c:pt idx="0">
                <c:v>22988</c:v>
              </c:pt>
              <c:pt idx="1">
                <c:v>22603</c:v>
              </c:pt>
              <c:pt idx="2">
                <c:v>23371</c:v>
              </c:pt>
              <c:pt idx="3">
                <c:v>23785</c:v>
              </c:pt>
              <c:pt idx="4">
                <c:v>23306</c:v>
              </c:pt>
              <c:pt idx="5">
                <c:v>22631</c:v>
              </c:pt>
              <c:pt idx="6">
                <c:v>22858</c:v>
              </c:pt>
              <c:pt idx="7">
                <c:v>22699</c:v>
              </c:pt>
              <c:pt idx="8">
                <c:v>21632</c:v>
              </c:pt>
              <c:pt idx="9">
                <c:v>21974</c:v>
              </c:pt>
              <c:pt idx="10">
                <c:v>21840</c:v>
              </c:pt>
              <c:pt idx="11">
                <c:v>22259</c:v>
              </c:pt>
              <c:pt idx="12">
                <c:v>22820</c:v>
              </c:pt>
              <c:pt idx="13">
                <c:v>21676</c:v>
              </c:pt>
              <c:pt idx="14">
                <c:v>22212</c:v>
              </c:pt>
              <c:pt idx="15">
                <c:v>22605</c:v>
              </c:pt>
              <c:pt idx="16">
                <c:v>22668</c:v>
              </c:pt>
              <c:pt idx="17">
                <c:v>22182</c:v>
              </c:pt>
              <c:pt idx="18">
                <c:v>21912</c:v>
              </c:pt>
              <c:pt idx="19">
                <c:v>21540</c:v>
              </c:pt>
              <c:pt idx="20">
                <c:v>20378</c:v>
              </c:pt>
              <c:pt idx="21">
                <c:v>20167</c:v>
              </c:pt>
              <c:pt idx="22">
                <c:v>20299</c:v>
              </c:pt>
              <c:pt idx="23">
                <c:v>21091</c:v>
              </c:pt>
              <c:pt idx="24">
                <c:v>21086</c:v>
              </c:pt>
              <c:pt idx="25">
                <c:v>20610</c:v>
              </c:pt>
              <c:pt idx="26">
                <c:v>21289</c:v>
              </c:pt>
              <c:pt idx="27">
                <c:v>21487</c:v>
              </c:pt>
              <c:pt idx="28">
                <c:v>21455</c:v>
              </c:pt>
              <c:pt idx="29">
                <c:v>21197</c:v>
              </c:pt>
              <c:pt idx="30">
                <c:v>21389</c:v>
              </c:pt>
              <c:pt idx="31">
                <c:v>21891</c:v>
              </c:pt>
              <c:pt idx="32">
                <c:v>20739</c:v>
              </c:pt>
              <c:pt idx="33">
                <c:v>20315</c:v>
              </c:pt>
              <c:pt idx="34">
                <c:v>20575</c:v>
              </c:pt>
              <c:pt idx="35">
                <c:v>20766</c:v>
              </c:pt>
              <c:pt idx="36">
                <c:v>21199</c:v>
              </c:pt>
              <c:pt idx="37">
                <c:v>20527</c:v>
              </c:pt>
              <c:pt idx="38">
                <c:v>20736</c:v>
              </c:pt>
              <c:pt idx="39">
                <c:v>18752</c:v>
              </c:pt>
              <c:pt idx="40">
                <c:v>19330</c:v>
              </c:pt>
              <c:pt idx="41">
                <c:v>19528</c:v>
              </c:pt>
              <c:pt idx="42">
                <c:v>17842</c:v>
              </c:pt>
              <c:pt idx="43">
                <c:v>17782</c:v>
              </c:pt>
              <c:pt idx="44">
                <c:v>16707</c:v>
              </c:pt>
              <c:pt idx="45">
                <c:v>16983</c:v>
              </c:pt>
              <c:pt idx="46">
                <c:v>16841</c:v>
              </c:pt>
              <c:pt idx="47">
                <c:v>16932</c:v>
              </c:pt>
              <c:pt idx="48">
                <c:v>17068</c:v>
              </c:pt>
              <c:pt idx="49">
                <c:v>16107</c:v>
              </c:pt>
              <c:pt idx="50">
                <c:v>15273</c:v>
              </c:pt>
              <c:pt idx="51">
                <c:v>15018</c:v>
              </c:pt>
              <c:pt idx="52">
                <c:v>15671</c:v>
              </c:pt>
              <c:pt idx="53">
                <c:v>15232</c:v>
              </c:pt>
              <c:pt idx="54">
                <c:v>15119</c:v>
              </c:pt>
              <c:pt idx="55">
                <c:v>14945</c:v>
              </c:pt>
              <c:pt idx="56">
                <c:v>14537</c:v>
              </c:pt>
              <c:pt idx="57">
                <c:v>14927</c:v>
              </c:pt>
              <c:pt idx="58">
                <c:v>15698</c:v>
              </c:pt>
              <c:pt idx="59">
                <c:v>16103</c:v>
              </c:pt>
              <c:pt idx="60">
                <c:v>16568</c:v>
              </c:pt>
              <c:pt idx="61">
                <c:v>16124</c:v>
              </c:pt>
              <c:pt idx="62">
                <c:v>17318</c:v>
              </c:pt>
              <c:pt idx="63">
                <c:v>17648</c:v>
              </c:pt>
              <c:pt idx="64">
                <c:v>18328</c:v>
              </c:pt>
              <c:pt idx="65">
                <c:v>18028</c:v>
              </c:pt>
              <c:pt idx="66">
                <c:v>18598</c:v>
              </c:pt>
              <c:pt idx="67">
                <c:v>18469</c:v>
              </c:pt>
              <c:pt idx="68">
                <c:v>18121</c:v>
              </c:pt>
              <c:pt idx="69">
                <c:v>18477</c:v>
              </c:pt>
              <c:pt idx="70">
                <c:v>19402</c:v>
              </c:pt>
              <c:pt idx="71">
                <c:v>20103</c:v>
              </c:pt>
              <c:pt idx="72">
                <c:v>21215</c:v>
              </c:pt>
              <c:pt idx="73">
                <c:v>20852</c:v>
              </c:pt>
              <c:pt idx="74">
                <c:v>21502</c:v>
              </c:pt>
              <c:pt idx="75">
                <c:v>21886</c:v>
              </c:pt>
              <c:pt idx="76">
                <c:v>22285</c:v>
              </c:pt>
              <c:pt idx="77">
                <c:v>22114</c:v>
              </c:pt>
              <c:pt idx="78">
                <c:v>22441</c:v>
              </c:pt>
              <c:pt idx="79">
                <c:v>21925</c:v>
              </c:pt>
              <c:pt idx="80">
                <c:v>21028</c:v>
              </c:pt>
              <c:pt idx="81">
                <c:v>21278</c:v>
              </c:pt>
              <c:pt idx="82">
                <c:v>21881</c:v>
              </c:pt>
              <c:pt idx="83">
                <c:v>22021</c:v>
              </c:pt>
              <c:pt idx="84">
                <c:v>22300</c:v>
              </c:pt>
              <c:pt idx="85">
                <c:v>21749</c:v>
              </c:pt>
              <c:pt idx="86">
                <c:v>22799</c:v>
              </c:pt>
              <c:pt idx="87">
                <c:v>22652</c:v>
              </c:pt>
              <c:pt idx="88">
                <c:v>22713</c:v>
              </c:pt>
              <c:pt idx="89">
                <c:v>22705</c:v>
              </c:pt>
              <c:pt idx="90">
                <c:v>22313</c:v>
              </c:pt>
              <c:pt idx="91">
                <c:v>22110</c:v>
              </c:pt>
              <c:pt idx="92">
                <c:v>20805</c:v>
              </c:pt>
              <c:pt idx="93">
                <c:v>19760</c:v>
              </c:pt>
              <c:pt idx="94">
                <c:v>20596</c:v>
              </c:pt>
              <c:pt idx="95">
                <c:v>20814</c:v>
              </c:pt>
              <c:pt idx="96">
                <c:v>20834</c:v>
              </c:pt>
              <c:pt idx="97">
                <c:v>20134</c:v>
              </c:pt>
              <c:pt idx="98">
                <c:v>20836</c:v>
              </c:pt>
              <c:pt idx="99">
                <c:v>21141</c:v>
              </c:pt>
              <c:pt idx="100">
                <c:v>20713</c:v>
              </c:pt>
              <c:pt idx="101">
                <c:v>21066</c:v>
              </c:pt>
              <c:pt idx="102">
                <c:v>20910</c:v>
              </c:pt>
              <c:pt idx="103">
                <c:v>20999</c:v>
              </c:pt>
              <c:pt idx="104">
                <c:v>19951</c:v>
              </c:pt>
              <c:pt idx="105">
                <c:v>20228</c:v>
              </c:pt>
              <c:pt idx="106">
                <c:v>20616</c:v>
              </c:pt>
              <c:pt idx="107">
                <c:v>20676</c:v>
              </c:pt>
              <c:pt idx="108">
                <c:v>21033</c:v>
              </c:pt>
              <c:pt idx="109">
                <c:v>19732</c:v>
              </c:pt>
              <c:pt idx="110">
                <c:v>20239</c:v>
              </c:pt>
              <c:pt idx="111">
                <c:v>19368</c:v>
              </c:pt>
              <c:pt idx="112">
                <c:v>19383</c:v>
              </c:pt>
              <c:pt idx="113">
                <c:v>19197</c:v>
              </c:pt>
              <c:pt idx="114">
                <c:v>18748</c:v>
              </c:pt>
              <c:pt idx="115">
                <c:v>18546</c:v>
              </c:pt>
              <c:pt idx="116">
                <c:v>17071</c:v>
              </c:pt>
              <c:pt idx="117">
                <c:v>17487</c:v>
              </c:pt>
              <c:pt idx="118">
                <c:v>18444</c:v>
              </c:pt>
              <c:pt idx="119">
                <c:v>18413</c:v>
              </c:pt>
              <c:pt idx="120">
                <c:v>18832</c:v>
              </c:pt>
              <c:pt idx="121">
                <c:v>18483</c:v>
              </c:pt>
              <c:pt idx="122">
                <c:v>18297</c:v>
              </c:pt>
              <c:pt idx="123">
                <c:v>18561</c:v>
              </c:pt>
              <c:pt idx="124">
                <c:v>18226</c:v>
              </c:pt>
              <c:pt idx="125">
                <c:v>17850</c:v>
              </c:pt>
              <c:pt idx="126">
                <c:v>17691</c:v>
              </c:pt>
              <c:pt idx="127">
                <c:v>18223</c:v>
              </c:pt>
              <c:pt idx="128">
                <c:v>16965</c:v>
              </c:pt>
              <c:pt idx="129">
                <c:v>16847</c:v>
              </c:pt>
              <c:pt idx="130">
                <c:v>17546</c:v>
              </c:pt>
              <c:pt idx="131">
                <c:v>17348</c:v>
              </c:pt>
              <c:pt idx="132">
                <c:v>17615</c:v>
              </c:pt>
              <c:pt idx="133">
                <c:v>16797</c:v>
              </c:pt>
              <c:pt idx="134">
                <c:v>17497</c:v>
              </c:pt>
              <c:pt idx="135">
                <c:v>17373</c:v>
              </c:pt>
              <c:pt idx="136">
                <c:v>17466</c:v>
              </c:pt>
              <c:pt idx="137">
                <c:v>17339</c:v>
              </c:pt>
              <c:pt idx="138">
                <c:v>17586</c:v>
              </c:pt>
              <c:pt idx="139">
                <c:v>17495</c:v>
              </c:pt>
              <c:pt idx="140">
                <c:v>16572</c:v>
              </c:pt>
              <c:pt idx="141">
                <c:v>16731</c:v>
              </c:pt>
              <c:pt idx="142">
                <c:v>16738</c:v>
              </c:pt>
              <c:pt idx="143">
                <c:v>16852</c:v>
              </c:pt>
              <c:pt idx="144">
                <c:v>16793</c:v>
              </c:pt>
              <c:pt idx="145">
                <c:v>15933</c:v>
              </c:pt>
              <c:pt idx="146">
                <c:v>16471</c:v>
              </c:pt>
              <c:pt idx="147">
                <c:v>16331</c:v>
              </c:pt>
              <c:pt idx="148">
                <c:v>16220</c:v>
              </c:pt>
              <c:pt idx="149">
                <c:v>16311</c:v>
              </c:pt>
              <c:pt idx="150">
                <c:v>16412</c:v>
              </c:pt>
              <c:pt idx="151">
                <c:v>16174</c:v>
              </c:pt>
              <c:pt idx="152">
                <c:v>15384</c:v>
              </c:pt>
              <c:pt idx="153">
                <c:v>15461</c:v>
              </c:pt>
              <c:pt idx="154">
                <c:v>15602</c:v>
              </c:pt>
              <c:pt idx="155">
                <c:v>15777</c:v>
              </c:pt>
              <c:pt idx="156">
                <c:v>15963</c:v>
              </c:pt>
              <c:pt idx="157">
                <c:v>15395</c:v>
              </c:pt>
              <c:pt idx="158">
                <c:v>15853</c:v>
              </c:pt>
              <c:pt idx="159">
                <c:v>15680</c:v>
              </c:pt>
              <c:pt idx="160">
                <c:v>15797</c:v>
              </c:pt>
              <c:pt idx="161">
                <c:v>15963</c:v>
              </c:pt>
              <c:pt idx="162">
                <c:v>15942</c:v>
              </c:pt>
              <c:pt idx="163">
                <c:v>15963</c:v>
              </c:pt>
              <c:pt idx="164">
                <c:v>15388</c:v>
              </c:pt>
              <c:pt idx="165">
                <c:v>15226</c:v>
              </c:pt>
              <c:pt idx="166">
                <c:v>15851</c:v>
              </c:pt>
              <c:pt idx="167">
                <c:v>16057</c:v>
              </c:pt>
              <c:pt idx="168">
                <c:v>16170</c:v>
              </c:pt>
              <c:pt idx="169">
                <c:v>15702</c:v>
              </c:pt>
              <c:pt idx="170">
                <c:v>16361</c:v>
              </c:pt>
              <c:pt idx="171">
                <c:v>16750</c:v>
              </c:pt>
              <c:pt idx="172">
                <c:v>16956</c:v>
              </c:pt>
              <c:pt idx="173">
                <c:v>16882</c:v>
              </c:pt>
              <c:pt idx="174">
                <c:v>16113</c:v>
              </c:pt>
              <c:pt idx="175">
                <c:v>16056</c:v>
              </c:pt>
              <c:pt idx="176">
                <c:v>16457</c:v>
              </c:pt>
              <c:pt idx="177">
                <c:v>16456</c:v>
              </c:pt>
              <c:pt idx="178">
                <c:v>16587</c:v>
              </c:pt>
              <c:pt idx="179">
                <c:v>16279</c:v>
              </c:pt>
              <c:pt idx="180">
                <c:v>16463</c:v>
              </c:pt>
              <c:pt idx="181">
                <c:v>16512</c:v>
              </c:pt>
              <c:pt idx="182">
                <c:v>17027</c:v>
              </c:pt>
              <c:pt idx="183">
                <c:v>16773</c:v>
              </c:pt>
              <c:pt idx="184">
                <c:v>16756</c:v>
              </c:pt>
              <c:pt idx="185">
                <c:v>17138</c:v>
              </c:pt>
              <c:pt idx="186">
                <c:v>16467</c:v>
              </c:pt>
              <c:pt idx="187">
                <c:v>16266</c:v>
              </c:pt>
              <c:pt idx="188">
                <c:v>16915</c:v>
              </c:pt>
              <c:pt idx="189">
                <c:v>16821</c:v>
              </c:pt>
              <c:pt idx="190">
                <c:v>16945</c:v>
              </c:pt>
              <c:pt idx="191">
                <c:v>16454</c:v>
              </c:pt>
              <c:pt idx="192">
                <c:v>16754</c:v>
              </c:pt>
              <c:pt idx="193">
                <c:v>16799</c:v>
              </c:pt>
              <c:pt idx="194">
                <c:v>17166</c:v>
              </c:pt>
              <c:pt idx="195">
                <c:v>16987</c:v>
              </c:pt>
              <c:pt idx="196">
                <c:v>17195</c:v>
              </c:pt>
              <c:pt idx="197">
                <c:v>17318</c:v>
              </c:pt>
              <c:pt idx="198">
                <c:v>16454</c:v>
              </c:pt>
              <c:pt idx="199">
                <c:v>16604</c:v>
              </c:pt>
              <c:pt idx="200">
                <c:v>16795</c:v>
              </c:pt>
              <c:pt idx="201">
                <c:v>17057</c:v>
              </c:pt>
              <c:pt idx="202">
                <c:v>17192</c:v>
              </c:pt>
              <c:pt idx="203">
                <c:v>16622</c:v>
              </c:pt>
              <c:pt idx="204">
                <c:v>17363</c:v>
              </c:pt>
              <c:pt idx="205">
                <c:v>17589</c:v>
              </c:pt>
              <c:pt idx="206">
                <c:v>17846</c:v>
              </c:pt>
              <c:pt idx="207">
                <c:v>17495</c:v>
              </c:pt>
              <c:pt idx="208">
                <c:v>17677</c:v>
              </c:pt>
              <c:pt idx="209">
                <c:v>17773</c:v>
              </c:pt>
              <c:pt idx="210">
                <c:v>16938</c:v>
              </c:pt>
              <c:pt idx="211">
                <c:v>16900</c:v>
              </c:pt>
              <c:pt idx="212">
                <c:v>17090</c:v>
              </c:pt>
              <c:pt idx="213">
                <c:v>17115</c:v>
              </c:pt>
              <c:pt idx="214">
                <c:v>17526</c:v>
              </c:pt>
              <c:pt idx="215">
                <c:v>16549</c:v>
              </c:pt>
              <c:pt idx="216">
                <c:v>17291</c:v>
              </c:pt>
              <c:pt idx="217">
                <c:v>17100</c:v>
              </c:pt>
              <c:pt idx="218">
                <c:v>17580</c:v>
              </c:pt>
              <c:pt idx="219">
                <c:v>17660</c:v>
              </c:pt>
              <c:pt idx="220">
                <c:v>17602</c:v>
              </c:pt>
              <c:pt idx="221">
                <c:v>17304</c:v>
              </c:pt>
              <c:pt idx="222">
                <c:v>17398</c:v>
              </c:pt>
              <c:pt idx="223">
                <c:v>17614</c:v>
              </c:pt>
              <c:pt idx="224">
                <c:v>18388</c:v>
              </c:pt>
              <c:pt idx="225">
                <c:v>18583</c:v>
              </c:pt>
              <c:pt idx="226">
                <c:v>18158</c:v>
              </c:pt>
              <c:pt idx="227">
                <c:v>18915</c:v>
              </c:pt>
              <c:pt idx="228">
                <c:v>17118</c:v>
              </c:pt>
              <c:pt idx="229">
                <c:v>18897</c:v>
              </c:pt>
              <c:pt idx="230">
                <c:v>19306</c:v>
              </c:pt>
              <c:pt idx="231">
                <c:v>19628</c:v>
              </c:pt>
              <c:pt idx="232">
                <c:v>19410</c:v>
              </c:pt>
              <c:pt idx="233">
                <c:v>20035</c:v>
              </c:pt>
              <c:pt idx="234">
                <c:v>19297</c:v>
              </c:pt>
              <c:pt idx="235">
                <c:v>19384</c:v>
              </c:pt>
              <c:pt idx="236">
                <c:v>19615</c:v>
              </c:pt>
              <c:pt idx="237">
                <c:v>19851</c:v>
              </c:pt>
              <c:pt idx="238">
                <c:v>19925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35400</c:v>
              </c:pt>
              <c:pt idx="1">
                <c:v>35431</c:v>
              </c:pt>
              <c:pt idx="2">
                <c:v>35462</c:v>
              </c:pt>
              <c:pt idx="3">
                <c:v>35490</c:v>
              </c:pt>
              <c:pt idx="4">
                <c:v>35521</c:v>
              </c:pt>
              <c:pt idx="5">
                <c:v>35551</c:v>
              </c:pt>
              <c:pt idx="6">
                <c:v>35582</c:v>
              </c:pt>
              <c:pt idx="7">
                <c:v>35612</c:v>
              </c:pt>
              <c:pt idx="8">
                <c:v>35643</c:v>
              </c:pt>
              <c:pt idx="9">
                <c:v>35674</c:v>
              </c:pt>
              <c:pt idx="10">
                <c:v>35704</c:v>
              </c:pt>
              <c:pt idx="11">
                <c:v>35735</c:v>
              </c:pt>
              <c:pt idx="12">
                <c:v>35765</c:v>
              </c:pt>
              <c:pt idx="13">
                <c:v>35796</c:v>
              </c:pt>
              <c:pt idx="14">
                <c:v>35827</c:v>
              </c:pt>
              <c:pt idx="15">
                <c:v>35855</c:v>
              </c:pt>
              <c:pt idx="16">
                <c:v>35886</c:v>
              </c:pt>
              <c:pt idx="17">
                <c:v>35916</c:v>
              </c:pt>
              <c:pt idx="18">
                <c:v>35947</c:v>
              </c:pt>
              <c:pt idx="19">
                <c:v>35977</c:v>
              </c:pt>
              <c:pt idx="20">
                <c:v>36008</c:v>
              </c:pt>
              <c:pt idx="21">
                <c:v>36039</c:v>
              </c:pt>
              <c:pt idx="22">
                <c:v>36069</c:v>
              </c:pt>
              <c:pt idx="23">
                <c:v>36100</c:v>
              </c:pt>
              <c:pt idx="24">
                <c:v>36130</c:v>
              </c:pt>
              <c:pt idx="25">
                <c:v>36161</c:v>
              </c:pt>
              <c:pt idx="26">
                <c:v>36192</c:v>
              </c:pt>
              <c:pt idx="27">
                <c:v>36220</c:v>
              </c:pt>
              <c:pt idx="28">
                <c:v>36251</c:v>
              </c:pt>
              <c:pt idx="29">
                <c:v>36281</c:v>
              </c:pt>
              <c:pt idx="30">
                <c:v>36312</c:v>
              </c:pt>
              <c:pt idx="31">
                <c:v>36342</c:v>
              </c:pt>
              <c:pt idx="32">
                <c:v>36373</c:v>
              </c:pt>
              <c:pt idx="33">
                <c:v>36404</c:v>
              </c:pt>
              <c:pt idx="34">
                <c:v>36434</c:v>
              </c:pt>
              <c:pt idx="35">
                <c:v>36465</c:v>
              </c:pt>
              <c:pt idx="36">
                <c:v>36495</c:v>
              </c:pt>
              <c:pt idx="37">
                <c:v>36526</c:v>
              </c:pt>
              <c:pt idx="38">
                <c:v>36557</c:v>
              </c:pt>
              <c:pt idx="39">
                <c:v>36586</c:v>
              </c:pt>
              <c:pt idx="40">
                <c:v>36617</c:v>
              </c:pt>
              <c:pt idx="41">
                <c:v>36647</c:v>
              </c:pt>
              <c:pt idx="42">
                <c:v>36678</c:v>
              </c:pt>
              <c:pt idx="43">
                <c:v>36708</c:v>
              </c:pt>
              <c:pt idx="44">
                <c:v>36739</c:v>
              </c:pt>
              <c:pt idx="45">
                <c:v>36770</c:v>
              </c:pt>
              <c:pt idx="46">
                <c:v>36800</c:v>
              </c:pt>
              <c:pt idx="47">
                <c:v>36831</c:v>
              </c:pt>
              <c:pt idx="48">
                <c:v>36861</c:v>
              </c:pt>
              <c:pt idx="49">
                <c:v>36892</c:v>
              </c:pt>
              <c:pt idx="50">
                <c:v>36923</c:v>
              </c:pt>
              <c:pt idx="51">
                <c:v>36951</c:v>
              </c:pt>
              <c:pt idx="52">
                <c:v>36982</c:v>
              </c:pt>
              <c:pt idx="53">
                <c:v>37012</c:v>
              </c:pt>
              <c:pt idx="54">
                <c:v>37043</c:v>
              </c:pt>
              <c:pt idx="55">
                <c:v>37073</c:v>
              </c:pt>
              <c:pt idx="56">
                <c:v>37104</c:v>
              </c:pt>
              <c:pt idx="57">
                <c:v>37135</c:v>
              </c:pt>
              <c:pt idx="58">
                <c:v>37165</c:v>
              </c:pt>
              <c:pt idx="59">
                <c:v>37196</c:v>
              </c:pt>
              <c:pt idx="60">
                <c:v>37226</c:v>
              </c:pt>
              <c:pt idx="61">
                <c:v>37257</c:v>
              </c:pt>
              <c:pt idx="62">
                <c:v>37288</c:v>
              </c:pt>
              <c:pt idx="63">
                <c:v>37316</c:v>
              </c:pt>
              <c:pt idx="64">
                <c:v>37347</c:v>
              </c:pt>
              <c:pt idx="65">
                <c:v>37377</c:v>
              </c:pt>
              <c:pt idx="66">
                <c:v>37408</c:v>
              </c:pt>
              <c:pt idx="67">
                <c:v>37438</c:v>
              </c:pt>
              <c:pt idx="68">
                <c:v>37469</c:v>
              </c:pt>
              <c:pt idx="69">
                <c:v>37500</c:v>
              </c:pt>
              <c:pt idx="70">
                <c:v>37530</c:v>
              </c:pt>
              <c:pt idx="71">
                <c:v>37561</c:v>
              </c:pt>
              <c:pt idx="72">
                <c:v>37591</c:v>
              </c:pt>
              <c:pt idx="73">
                <c:v>37622</c:v>
              </c:pt>
              <c:pt idx="74">
                <c:v>37653</c:v>
              </c:pt>
              <c:pt idx="75">
                <c:v>37681</c:v>
              </c:pt>
              <c:pt idx="76">
                <c:v>37712</c:v>
              </c:pt>
              <c:pt idx="77">
                <c:v>37742</c:v>
              </c:pt>
              <c:pt idx="78">
                <c:v>37773</c:v>
              </c:pt>
              <c:pt idx="79">
                <c:v>37803</c:v>
              </c:pt>
              <c:pt idx="80">
                <c:v>37834</c:v>
              </c:pt>
              <c:pt idx="81">
                <c:v>37865</c:v>
              </c:pt>
              <c:pt idx="82">
                <c:v>37895</c:v>
              </c:pt>
              <c:pt idx="83">
                <c:v>37926</c:v>
              </c:pt>
              <c:pt idx="84">
                <c:v>37956</c:v>
              </c:pt>
              <c:pt idx="85">
                <c:v>37987</c:v>
              </c:pt>
              <c:pt idx="86">
                <c:v>38018</c:v>
              </c:pt>
              <c:pt idx="87">
                <c:v>38047</c:v>
              </c:pt>
              <c:pt idx="88">
                <c:v>38078</c:v>
              </c:pt>
              <c:pt idx="89">
                <c:v>38108</c:v>
              </c:pt>
              <c:pt idx="90">
                <c:v>38139</c:v>
              </c:pt>
              <c:pt idx="91">
                <c:v>38169</c:v>
              </c:pt>
              <c:pt idx="92">
                <c:v>38200</c:v>
              </c:pt>
              <c:pt idx="93">
                <c:v>38231</c:v>
              </c:pt>
              <c:pt idx="94">
                <c:v>38261</c:v>
              </c:pt>
              <c:pt idx="95">
                <c:v>38292</c:v>
              </c:pt>
              <c:pt idx="96">
                <c:v>38322</c:v>
              </c:pt>
              <c:pt idx="97">
                <c:v>38353</c:v>
              </c:pt>
              <c:pt idx="98">
                <c:v>38384</c:v>
              </c:pt>
              <c:pt idx="99">
                <c:v>38412</c:v>
              </c:pt>
              <c:pt idx="100">
                <c:v>38443</c:v>
              </c:pt>
              <c:pt idx="101">
                <c:v>38473</c:v>
              </c:pt>
              <c:pt idx="102">
                <c:v>38504</c:v>
              </c:pt>
              <c:pt idx="103">
                <c:v>38534</c:v>
              </c:pt>
              <c:pt idx="104">
                <c:v>38565</c:v>
              </c:pt>
              <c:pt idx="105">
                <c:v>38596</c:v>
              </c:pt>
              <c:pt idx="106">
                <c:v>38626</c:v>
              </c:pt>
              <c:pt idx="107">
                <c:v>38657</c:v>
              </c:pt>
              <c:pt idx="108">
                <c:v>38687</c:v>
              </c:pt>
              <c:pt idx="109">
                <c:v>38718</c:v>
              </c:pt>
              <c:pt idx="110">
                <c:v>38749</c:v>
              </c:pt>
              <c:pt idx="111">
                <c:v>38777</c:v>
              </c:pt>
              <c:pt idx="112">
                <c:v>38808</c:v>
              </c:pt>
              <c:pt idx="113">
                <c:v>38838</c:v>
              </c:pt>
              <c:pt idx="114">
                <c:v>38869</c:v>
              </c:pt>
              <c:pt idx="115">
                <c:v>38899</c:v>
              </c:pt>
              <c:pt idx="116">
                <c:v>38930</c:v>
              </c:pt>
              <c:pt idx="117">
                <c:v>38961</c:v>
              </c:pt>
              <c:pt idx="118">
                <c:v>38991</c:v>
              </c:pt>
              <c:pt idx="119">
                <c:v>39022</c:v>
              </c:pt>
              <c:pt idx="120">
                <c:v>39052</c:v>
              </c:pt>
              <c:pt idx="121">
                <c:v>39083</c:v>
              </c:pt>
              <c:pt idx="122">
                <c:v>39114</c:v>
              </c:pt>
              <c:pt idx="123">
                <c:v>39142</c:v>
              </c:pt>
              <c:pt idx="124">
                <c:v>39173</c:v>
              </c:pt>
              <c:pt idx="125">
                <c:v>39203</c:v>
              </c:pt>
              <c:pt idx="126">
                <c:v>39234</c:v>
              </c:pt>
              <c:pt idx="127">
                <c:v>39264</c:v>
              </c:pt>
              <c:pt idx="128">
                <c:v>39295</c:v>
              </c:pt>
              <c:pt idx="129">
                <c:v>39326</c:v>
              </c:pt>
              <c:pt idx="130">
                <c:v>39356</c:v>
              </c:pt>
              <c:pt idx="131">
                <c:v>39387</c:v>
              </c:pt>
              <c:pt idx="132">
                <c:v>39417</c:v>
              </c:pt>
              <c:pt idx="133">
                <c:v>39448</c:v>
              </c:pt>
              <c:pt idx="134">
                <c:v>39479</c:v>
              </c:pt>
              <c:pt idx="135">
                <c:v>39508</c:v>
              </c:pt>
              <c:pt idx="136">
                <c:v>39539</c:v>
              </c:pt>
              <c:pt idx="137">
                <c:v>39569</c:v>
              </c:pt>
              <c:pt idx="138">
                <c:v>39600</c:v>
              </c:pt>
              <c:pt idx="139">
                <c:v>39630</c:v>
              </c:pt>
              <c:pt idx="140">
                <c:v>39661</c:v>
              </c:pt>
              <c:pt idx="141">
                <c:v>39692</c:v>
              </c:pt>
              <c:pt idx="142">
                <c:v>39722</c:v>
              </c:pt>
              <c:pt idx="143">
                <c:v>39753</c:v>
              </c:pt>
              <c:pt idx="144">
                <c:v>39783</c:v>
              </c:pt>
              <c:pt idx="145">
                <c:v>39814</c:v>
              </c:pt>
              <c:pt idx="146">
                <c:v>39845</c:v>
              </c:pt>
              <c:pt idx="147">
                <c:v>39873</c:v>
              </c:pt>
              <c:pt idx="148">
                <c:v>39904</c:v>
              </c:pt>
              <c:pt idx="149">
                <c:v>39934</c:v>
              </c:pt>
              <c:pt idx="150">
                <c:v>39965</c:v>
              </c:pt>
              <c:pt idx="151">
                <c:v>39995</c:v>
              </c:pt>
              <c:pt idx="152">
                <c:v>40026</c:v>
              </c:pt>
              <c:pt idx="153">
                <c:v>40057</c:v>
              </c:pt>
              <c:pt idx="154">
                <c:v>40087</c:v>
              </c:pt>
              <c:pt idx="155">
                <c:v>40118</c:v>
              </c:pt>
              <c:pt idx="156">
                <c:v>40148</c:v>
              </c:pt>
              <c:pt idx="157">
                <c:v>40179</c:v>
              </c:pt>
              <c:pt idx="158">
                <c:v>40210</c:v>
              </c:pt>
              <c:pt idx="159">
                <c:v>40238</c:v>
              </c:pt>
              <c:pt idx="160">
                <c:v>40269</c:v>
              </c:pt>
              <c:pt idx="161">
                <c:v>40299</c:v>
              </c:pt>
              <c:pt idx="162">
                <c:v>40330</c:v>
              </c:pt>
              <c:pt idx="163">
                <c:v>40360</c:v>
              </c:pt>
              <c:pt idx="164">
                <c:v>40391</c:v>
              </c:pt>
              <c:pt idx="165">
                <c:v>40422</c:v>
              </c:pt>
              <c:pt idx="166">
                <c:v>40452</c:v>
              </c:pt>
              <c:pt idx="167">
                <c:v>40483</c:v>
              </c:pt>
              <c:pt idx="168">
                <c:v>40513</c:v>
              </c:pt>
              <c:pt idx="169">
                <c:v>40544</c:v>
              </c:pt>
              <c:pt idx="170">
                <c:v>40575</c:v>
              </c:pt>
              <c:pt idx="171">
                <c:v>40603</c:v>
              </c:pt>
              <c:pt idx="172">
                <c:v>40634</c:v>
              </c:pt>
              <c:pt idx="173">
                <c:v>40664</c:v>
              </c:pt>
              <c:pt idx="174">
                <c:v>40756</c:v>
              </c:pt>
              <c:pt idx="175">
                <c:v>40787</c:v>
              </c:pt>
              <c:pt idx="176">
                <c:v>40817</c:v>
              </c:pt>
              <c:pt idx="177">
                <c:v>40848</c:v>
              </c:pt>
              <c:pt idx="178">
                <c:v>40878</c:v>
              </c:pt>
              <c:pt idx="179">
                <c:v>40909</c:v>
              </c:pt>
              <c:pt idx="180">
                <c:v>40940</c:v>
              </c:pt>
              <c:pt idx="181">
                <c:v>40969</c:v>
              </c:pt>
              <c:pt idx="182">
                <c:v>41000</c:v>
              </c:pt>
              <c:pt idx="183">
                <c:v>41030</c:v>
              </c:pt>
              <c:pt idx="184">
                <c:v>41061</c:v>
              </c:pt>
              <c:pt idx="185">
                <c:v>41091</c:v>
              </c:pt>
              <c:pt idx="186">
                <c:v>41122</c:v>
              </c:pt>
              <c:pt idx="187">
                <c:v>41153</c:v>
              </c:pt>
              <c:pt idx="188">
                <c:v>41183</c:v>
              </c:pt>
              <c:pt idx="189">
                <c:v>41214</c:v>
              </c:pt>
              <c:pt idx="190">
                <c:v>41244</c:v>
              </c:pt>
              <c:pt idx="191">
                <c:v>41275</c:v>
              </c:pt>
              <c:pt idx="192">
                <c:v>41306</c:v>
              </c:pt>
              <c:pt idx="193">
                <c:v>41334</c:v>
              </c:pt>
              <c:pt idx="194">
                <c:v>41365</c:v>
              </c:pt>
              <c:pt idx="195">
                <c:v>41395</c:v>
              </c:pt>
              <c:pt idx="196">
                <c:v>41426</c:v>
              </c:pt>
              <c:pt idx="197">
                <c:v>41456</c:v>
              </c:pt>
              <c:pt idx="198">
                <c:v>41487</c:v>
              </c:pt>
              <c:pt idx="199">
                <c:v>41518</c:v>
              </c:pt>
              <c:pt idx="200">
                <c:v>41548</c:v>
              </c:pt>
              <c:pt idx="201">
                <c:v>41579</c:v>
              </c:pt>
              <c:pt idx="202">
                <c:v>41609</c:v>
              </c:pt>
              <c:pt idx="203">
                <c:v>41640</c:v>
              </c:pt>
              <c:pt idx="204">
                <c:v>41671</c:v>
              </c:pt>
              <c:pt idx="205">
                <c:v>41699</c:v>
              </c:pt>
              <c:pt idx="206">
                <c:v>41730</c:v>
              </c:pt>
              <c:pt idx="207">
                <c:v>41760</c:v>
              </c:pt>
              <c:pt idx="208">
                <c:v>41791</c:v>
              </c:pt>
              <c:pt idx="209">
                <c:v>41821</c:v>
              </c:pt>
              <c:pt idx="210">
                <c:v>41852</c:v>
              </c:pt>
              <c:pt idx="211">
                <c:v>41883</c:v>
              </c:pt>
              <c:pt idx="212">
                <c:v>41913</c:v>
              </c:pt>
              <c:pt idx="213">
                <c:v>41944</c:v>
              </c:pt>
              <c:pt idx="214">
                <c:v>41974</c:v>
              </c:pt>
              <c:pt idx="215">
                <c:v>42005</c:v>
              </c:pt>
              <c:pt idx="216">
                <c:v>42036</c:v>
              </c:pt>
              <c:pt idx="217">
                <c:v>42095</c:v>
              </c:pt>
              <c:pt idx="218">
                <c:v>42125</c:v>
              </c:pt>
              <c:pt idx="219">
                <c:v>42156</c:v>
              </c:pt>
              <c:pt idx="220">
                <c:v>42186</c:v>
              </c:pt>
              <c:pt idx="221">
                <c:v>42217</c:v>
              </c:pt>
              <c:pt idx="222">
                <c:v>42248</c:v>
              </c:pt>
              <c:pt idx="223">
                <c:v>42278</c:v>
              </c:pt>
              <c:pt idx="224">
                <c:v>42309</c:v>
              </c:pt>
              <c:pt idx="225">
                <c:v>42339</c:v>
              </c:pt>
              <c:pt idx="226">
                <c:v>42370</c:v>
              </c:pt>
              <c:pt idx="227">
                <c:v>42401</c:v>
              </c:pt>
              <c:pt idx="228">
                <c:v>42064</c:v>
              </c:pt>
              <c:pt idx="229">
                <c:v>42430</c:v>
              </c:pt>
              <c:pt idx="230">
                <c:v>42461</c:v>
              </c:pt>
              <c:pt idx="231">
                <c:v>42491</c:v>
              </c:pt>
              <c:pt idx="232">
                <c:v>42522</c:v>
              </c:pt>
              <c:pt idx="233">
                <c:v>42552</c:v>
              </c:pt>
              <c:pt idx="234">
                <c:v>42583</c:v>
              </c:pt>
              <c:pt idx="235">
                <c:v>42614</c:v>
              </c:pt>
              <c:pt idx="236">
                <c:v>42644</c:v>
              </c:pt>
              <c:pt idx="237">
                <c:v>42675</c:v>
              </c:pt>
              <c:pt idx="238">
                <c:v>42705</c:v>
              </c:pt>
            </c:numLit>
          </c:cat>
          <c:val>
            <c:numLit>
              <c:formatCode>General</c:formatCode>
              <c:ptCount val="241"/>
              <c:pt idx="0">
                <c:v>32108</c:v>
              </c:pt>
              <c:pt idx="1">
                <c:v>31893</c:v>
              </c:pt>
              <c:pt idx="2">
                <c:v>32213</c:v>
              </c:pt>
              <c:pt idx="3">
                <c:v>32840</c:v>
              </c:pt>
              <c:pt idx="4">
                <c:v>34530</c:v>
              </c:pt>
              <c:pt idx="5">
                <c:v>34748</c:v>
              </c:pt>
              <c:pt idx="6">
                <c:v>34762</c:v>
              </c:pt>
              <c:pt idx="7">
                <c:v>35667</c:v>
              </c:pt>
              <c:pt idx="8">
                <c:v>34779</c:v>
              </c:pt>
              <c:pt idx="9">
                <c:v>32468</c:v>
              </c:pt>
              <c:pt idx="10">
                <c:v>32136</c:v>
              </c:pt>
              <c:pt idx="11">
                <c:v>32035</c:v>
              </c:pt>
              <c:pt idx="12">
                <c:v>32241</c:v>
              </c:pt>
              <c:pt idx="13">
                <c:v>32168</c:v>
              </c:pt>
              <c:pt idx="14">
                <c:v>33181</c:v>
              </c:pt>
              <c:pt idx="15">
                <c:v>33625</c:v>
              </c:pt>
              <c:pt idx="16">
                <c:v>34718</c:v>
              </c:pt>
              <c:pt idx="17">
                <c:v>34911</c:v>
              </c:pt>
              <c:pt idx="18">
                <c:v>35045</c:v>
              </c:pt>
              <c:pt idx="19">
                <c:v>35918</c:v>
              </c:pt>
              <c:pt idx="20">
                <c:v>35038</c:v>
              </c:pt>
              <c:pt idx="21">
                <c:v>33440</c:v>
              </c:pt>
              <c:pt idx="22">
                <c:v>32960</c:v>
              </c:pt>
              <c:pt idx="23">
                <c:v>32559</c:v>
              </c:pt>
              <c:pt idx="24">
                <c:v>33017</c:v>
              </c:pt>
              <c:pt idx="25">
                <c:v>32445</c:v>
              </c:pt>
              <c:pt idx="26">
                <c:v>33220</c:v>
              </c:pt>
              <c:pt idx="27">
                <c:v>34190</c:v>
              </c:pt>
              <c:pt idx="28">
                <c:v>35382</c:v>
              </c:pt>
              <c:pt idx="29">
                <c:v>35411</c:v>
              </c:pt>
              <c:pt idx="30">
                <c:v>35971</c:v>
              </c:pt>
              <c:pt idx="31">
                <c:v>36027</c:v>
              </c:pt>
              <c:pt idx="32">
                <c:v>35209</c:v>
              </c:pt>
              <c:pt idx="33">
                <c:v>33633</c:v>
              </c:pt>
              <c:pt idx="34">
                <c:v>32968</c:v>
              </c:pt>
              <c:pt idx="35">
                <c:v>32863</c:v>
              </c:pt>
              <c:pt idx="36">
                <c:v>32727</c:v>
              </c:pt>
              <c:pt idx="37">
                <c:v>31376</c:v>
              </c:pt>
              <c:pt idx="38">
                <c:v>30628</c:v>
              </c:pt>
              <c:pt idx="39">
                <c:v>32400</c:v>
              </c:pt>
              <c:pt idx="40">
                <c:v>32198</c:v>
              </c:pt>
              <c:pt idx="41">
                <c:v>32006</c:v>
              </c:pt>
              <c:pt idx="42">
                <c:v>33676</c:v>
              </c:pt>
              <c:pt idx="43">
                <c:v>34288</c:v>
              </c:pt>
              <c:pt idx="44">
                <c:v>33773</c:v>
              </c:pt>
              <c:pt idx="45">
                <c:v>31852</c:v>
              </c:pt>
              <c:pt idx="46">
                <c:v>31990</c:v>
              </c:pt>
              <c:pt idx="47">
                <c:v>31980</c:v>
              </c:pt>
              <c:pt idx="48">
                <c:v>32312</c:v>
              </c:pt>
              <c:pt idx="49">
                <c:v>31730</c:v>
              </c:pt>
              <c:pt idx="50">
                <c:v>32719</c:v>
              </c:pt>
              <c:pt idx="51">
                <c:v>33074</c:v>
              </c:pt>
              <c:pt idx="52">
                <c:v>33284</c:v>
              </c:pt>
              <c:pt idx="53">
                <c:v>33786</c:v>
              </c:pt>
              <c:pt idx="54">
                <c:v>34245</c:v>
              </c:pt>
              <c:pt idx="55">
                <c:v>34773</c:v>
              </c:pt>
              <c:pt idx="56">
                <c:v>33860</c:v>
              </c:pt>
              <c:pt idx="57">
                <c:v>32078</c:v>
              </c:pt>
              <c:pt idx="58">
                <c:v>31270</c:v>
              </c:pt>
              <c:pt idx="59">
                <c:v>31624</c:v>
              </c:pt>
              <c:pt idx="60">
                <c:v>32173</c:v>
              </c:pt>
              <c:pt idx="61">
                <c:v>32470</c:v>
              </c:pt>
              <c:pt idx="62">
                <c:v>32992</c:v>
              </c:pt>
              <c:pt idx="63">
                <c:v>33901</c:v>
              </c:pt>
              <c:pt idx="64">
                <c:v>34855</c:v>
              </c:pt>
              <c:pt idx="65">
                <c:v>36085</c:v>
              </c:pt>
              <c:pt idx="66">
                <c:v>36352</c:v>
              </c:pt>
              <c:pt idx="67">
                <c:v>37916</c:v>
              </c:pt>
              <c:pt idx="68">
                <c:v>37758</c:v>
              </c:pt>
              <c:pt idx="69">
                <c:v>34986</c:v>
              </c:pt>
              <c:pt idx="70">
                <c:v>34278</c:v>
              </c:pt>
              <c:pt idx="71">
                <c:v>34442</c:v>
              </c:pt>
              <c:pt idx="72">
                <c:v>34256</c:v>
              </c:pt>
              <c:pt idx="73">
                <c:v>34555</c:v>
              </c:pt>
              <c:pt idx="74">
                <c:v>35268</c:v>
              </c:pt>
              <c:pt idx="75">
                <c:v>35735</c:v>
              </c:pt>
              <c:pt idx="76">
                <c:v>36870</c:v>
              </c:pt>
              <c:pt idx="77">
                <c:v>37757</c:v>
              </c:pt>
              <c:pt idx="78">
                <c:v>38072</c:v>
              </c:pt>
              <c:pt idx="79">
                <c:v>39038</c:v>
              </c:pt>
              <c:pt idx="80">
                <c:v>38141</c:v>
              </c:pt>
              <c:pt idx="81">
                <c:v>36162</c:v>
              </c:pt>
              <c:pt idx="82">
                <c:v>35692</c:v>
              </c:pt>
              <c:pt idx="83">
                <c:v>36640</c:v>
              </c:pt>
              <c:pt idx="84">
                <c:v>37441</c:v>
              </c:pt>
              <c:pt idx="85">
                <c:v>37497</c:v>
              </c:pt>
              <c:pt idx="86">
                <c:v>38106</c:v>
              </c:pt>
              <c:pt idx="87">
                <c:v>39107</c:v>
              </c:pt>
              <c:pt idx="88">
                <c:v>40736</c:v>
              </c:pt>
              <c:pt idx="89">
                <c:v>41106</c:v>
              </c:pt>
              <c:pt idx="90">
                <c:v>42138</c:v>
              </c:pt>
              <c:pt idx="91">
                <c:v>42703</c:v>
              </c:pt>
              <c:pt idx="92">
                <c:v>38458</c:v>
              </c:pt>
              <c:pt idx="93">
                <c:v>37211</c:v>
              </c:pt>
              <c:pt idx="94">
                <c:v>36756</c:v>
              </c:pt>
              <c:pt idx="95">
                <c:v>38011</c:v>
              </c:pt>
              <c:pt idx="96">
                <c:v>39132</c:v>
              </c:pt>
              <c:pt idx="97">
                <c:v>39063</c:v>
              </c:pt>
              <c:pt idx="98">
                <c:v>38464</c:v>
              </c:pt>
              <c:pt idx="99">
                <c:v>38559</c:v>
              </c:pt>
              <c:pt idx="100">
                <c:v>39779</c:v>
              </c:pt>
              <c:pt idx="101">
                <c:v>39709</c:v>
              </c:pt>
              <c:pt idx="102">
                <c:v>40185</c:v>
              </c:pt>
              <c:pt idx="103">
                <c:v>41439</c:v>
              </c:pt>
              <c:pt idx="104">
                <c:v>39317</c:v>
              </c:pt>
              <c:pt idx="105">
                <c:v>37354</c:v>
              </c:pt>
              <c:pt idx="106">
                <c:v>37475</c:v>
              </c:pt>
              <c:pt idx="107">
                <c:v>38435</c:v>
              </c:pt>
              <c:pt idx="108">
                <c:v>39410</c:v>
              </c:pt>
              <c:pt idx="109">
                <c:v>39790</c:v>
              </c:pt>
              <c:pt idx="110">
                <c:v>40395</c:v>
              </c:pt>
              <c:pt idx="111">
                <c:v>41299</c:v>
              </c:pt>
              <c:pt idx="112">
                <c:v>41724</c:v>
              </c:pt>
              <c:pt idx="113">
                <c:v>41561</c:v>
              </c:pt>
              <c:pt idx="114">
                <c:v>40555</c:v>
              </c:pt>
              <c:pt idx="115">
                <c:v>40942</c:v>
              </c:pt>
              <c:pt idx="116">
                <c:v>39735</c:v>
              </c:pt>
              <c:pt idx="117">
                <c:v>38267</c:v>
              </c:pt>
              <c:pt idx="118">
                <c:v>37867</c:v>
              </c:pt>
              <c:pt idx="119">
                <c:v>39199</c:v>
              </c:pt>
              <c:pt idx="120">
                <c:v>40183</c:v>
              </c:pt>
              <c:pt idx="121">
                <c:v>39919</c:v>
              </c:pt>
              <c:pt idx="122">
                <c:v>40991</c:v>
              </c:pt>
              <c:pt idx="123">
                <c:v>41331</c:v>
              </c:pt>
              <c:pt idx="124">
                <c:v>42545</c:v>
              </c:pt>
              <c:pt idx="125">
                <c:v>42848</c:v>
              </c:pt>
              <c:pt idx="126">
                <c:v>43179</c:v>
              </c:pt>
              <c:pt idx="127">
                <c:v>43557</c:v>
              </c:pt>
              <c:pt idx="128">
                <c:v>44324</c:v>
              </c:pt>
              <c:pt idx="129">
                <c:v>43830</c:v>
              </c:pt>
              <c:pt idx="130">
                <c:v>43517</c:v>
              </c:pt>
              <c:pt idx="131">
                <c:v>44415</c:v>
              </c:pt>
              <c:pt idx="132">
                <c:v>44394</c:v>
              </c:pt>
              <c:pt idx="133">
                <c:v>44279</c:v>
              </c:pt>
              <c:pt idx="134">
                <c:v>44597</c:v>
              </c:pt>
              <c:pt idx="135">
                <c:v>45213</c:v>
              </c:pt>
              <c:pt idx="136">
                <c:v>45745</c:v>
              </c:pt>
              <c:pt idx="137">
                <c:v>46306</c:v>
              </c:pt>
              <c:pt idx="138">
                <c:v>46252</c:v>
              </c:pt>
              <c:pt idx="139">
                <c:v>46755</c:v>
              </c:pt>
              <c:pt idx="140">
                <c:v>47211</c:v>
              </c:pt>
              <c:pt idx="141">
                <c:v>46112</c:v>
              </c:pt>
              <c:pt idx="142">
                <c:v>46447</c:v>
              </c:pt>
              <c:pt idx="143">
                <c:v>46898</c:v>
              </c:pt>
              <c:pt idx="144">
                <c:v>46826</c:v>
              </c:pt>
              <c:pt idx="145">
                <c:v>46319</c:v>
              </c:pt>
              <c:pt idx="146">
                <c:v>46273</c:v>
              </c:pt>
              <c:pt idx="147">
                <c:v>46369</c:v>
              </c:pt>
              <c:pt idx="148">
                <c:v>47131</c:v>
              </c:pt>
              <c:pt idx="149">
                <c:v>47086</c:v>
              </c:pt>
              <c:pt idx="150">
                <c:v>46865</c:v>
              </c:pt>
              <c:pt idx="151">
                <c:v>47015</c:v>
              </c:pt>
              <c:pt idx="152">
                <c:v>47036</c:v>
              </c:pt>
              <c:pt idx="153">
                <c:v>46326</c:v>
              </c:pt>
              <c:pt idx="154">
                <c:v>46179</c:v>
              </c:pt>
              <c:pt idx="155">
                <c:v>46296</c:v>
              </c:pt>
              <c:pt idx="156">
                <c:v>46218</c:v>
              </c:pt>
              <c:pt idx="157">
                <c:v>45583</c:v>
              </c:pt>
              <c:pt idx="158">
                <c:v>45510</c:v>
              </c:pt>
              <c:pt idx="159">
                <c:v>45673</c:v>
              </c:pt>
              <c:pt idx="160">
                <c:v>45909</c:v>
              </c:pt>
              <c:pt idx="161">
                <c:v>45641</c:v>
              </c:pt>
              <c:pt idx="162">
                <c:v>45714</c:v>
              </c:pt>
              <c:pt idx="163">
                <c:v>46150</c:v>
              </c:pt>
              <c:pt idx="164">
                <c:v>45493</c:v>
              </c:pt>
              <c:pt idx="165">
                <c:v>45563</c:v>
              </c:pt>
              <c:pt idx="166">
                <c:v>45291</c:v>
              </c:pt>
              <c:pt idx="167">
                <c:v>45371</c:v>
              </c:pt>
              <c:pt idx="168">
                <c:v>45303</c:v>
              </c:pt>
              <c:pt idx="169">
                <c:v>44842</c:v>
              </c:pt>
              <c:pt idx="170">
                <c:v>45410</c:v>
              </c:pt>
              <c:pt idx="171">
                <c:v>45935</c:v>
              </c:pt>
              <c:pt idx="172">
                <c:v>47192</c:v>
              </c:pt>
              <c:pt idx="173">
                <c:v>47702</c:v>
              </c:pt>
              <c:pt idx="174">
                <c:v>47940</c:v>
              </c:pt>
              <c:pt idx="175">
                <c:v>47546</c:v>
              </c:pt>
              <c:pt idx="176">
                <c:v>47690</c:v>
              </c:pt>
              <c:pt idx="177">
                <c:v>48255</c:v>
              </c:pt>
              <c:pt idx="178">
                <c:v>48675</c:v>
              </c:pt>
              <c:pt idx="179">
                <c:v>48508</c:v>
              </c:pt>
              <c:pt idx="180">
                <c:v>49236</c:v>
              </c:pt>
              <c:pt idx="181">
                <c:v>49933</c:v>
              </c:pt>
              <c:pt idx="182">
                <c:v>50134</c:v>
              </c:pt>
              <c:pt idx="183">
                <c:v>50300</c:v>
              </c:pt>
              <c:pt idx="184">
                <c:v>50159</c:v>
              </c:pt>
              <c:pt idx="185">
                <c:v>50235</c:v>
              </c:pt>
              <c:pt idx="186">
                <c:v>50281</c:v>
              </c:pt>
              <c:pt idx="187">
                <c:v>49859</c:v>
              </c:pt>
              <c:pt idx="188">
                <c:v>49789</c:v>
              </c:pt>
              <c:pt idx="189">
                <c:v>50404</c:v>
              </c:pt>
              <c:pt idx="190">
                <c:v>50729</c:v>
              </c:pt>
              <c:pt idx="191">
                <c:v>50118</c:v>
              </c:pt>
              <c:pt idx="192">
                <c:v>49992</c:v>
              </c:pt>
              <c:pt idx="193">
                <c:v>50196</c:v>
              </c:pt>
              <c:pt idx="194">
                <c:v>50327</c:v>
              </c:pt>
              <c:pt idx="195">
                <c:v>50852</c:v>
              </c:pt>
              <c:pt idx="196">
                <c:v>50779</c:v>
              </c:pt>
              <c:pt idx="197">
                <c:v>51251</c:v>
              </c:pt>
              <c:pt idx="198">
                <c:v>51229</c:v>
              </c:pt>
              <c:pt idx="199">
                <c:v>50484</c:v>
              </c:pt>
              <c:pt idx="200">
                <c:v>50515</c:v>
              </c:pt>
              <c:pt idx="201">
                <c:v>49993</c:v>
              </c:pt>
              <c:pt idx="202">
                <c:v>50546</c:v>
              </c:pt>
              <c:pt idx="203">
                <c:v>50453</c:v>
              </c:pt>
              <c:pt idx="204">
                <c:v>50457</c:v>
              </c:pt>
              <c:pt idx="205">
                <c:v>50831</c:v>
              </c:pt>
              <c:pt idx="206">
                <c:v>51013</c:v>
              </c:pt>
              <c:pt idx="207">
                <c:v>51150</c:v>
              </c:pt>
              <c:pt idx="208">
                <c:v>50971</c:v>
              </c:pt>
              <c:pt idx="209">
                <c:v>50522</c:v>
              </c:pt>
              <c:pt idx="210">
                <c:v>50132</c:v>
              </c:pt>
              <c:pt idx="211">
                <c:v>49454</c:v>
              </c:pt>
              <c:pt idx="212">
                <c:v>49404</c:v>
              </c:pt>
              <c:pt idx="213">
                <c:v>49415</c:v>
              </c:pt>
              <c:pt idx="214">
                <c:v>49579</c:v>
              </c:pt>
              <c:pt idx="215">
                <c:v>49721</c:v>
              </c:pt>
              <c:pt idx="216">
                <c:v>49019</c:v>
              </c:pt>
              <c:pt idx="217">
                <c:v>49661</c:v>
              </c:pt>
              <c:pt idx="218">
                <c:v>49387</c:v>
              </c:pt>
              <c:pt idx="219">
                <c:v>49014</c:v>
              </c:pt>
              <c:pt idx="220">
                <c:v>49262</c:v>
              </c:pt>
              <c:pt idx="221">
                <c:v>48817</c:v>
              </c:pt>
              <c:pt idx="222">
                <c:v>48146</c:v>
              </c:pt>
              <c:pt idx="223">
                <c:v>48071</c:v>
              </c:pt>
              <c:pt idx="224">
                <c:v>47810</c:v>
              </c:pt>
              <c:pt idx="225">
                <c:v>48235</c:v>
              </c:pt>
              <c:pt idx="226">
                <c:v>48520</c:v>
              </c:pt>
              <c:pt idx="227">
                <c:v>48447</c:v>
              </c:pt>
              <c:pt idx="228">
                <c:v>49316</c:v>
              </c:pt>
              <c:pt idx="229">
                <c:v>48683</c:v>
              </c:pt>
              <c:pt idx="230">
                <c:v>49055</c:v>
              </c:pt>
              <c:pt idx="231">
                <c:v>49057</c:v>
              </c:pt>
              <c:pt idx="232">
                <c:v>48668</c:v>
              </c:pt>
              <c:pt idx="233">
                <c:v>49340</c:v>
              </c:pt>
              <c:pt idx="234">
                <c:v>49522</c:v>
              </c:pt>
              <c:pt idx="235">
                <c:v>48869</c:v>
              </c:pt>
              <c:pt idx="236">
                <c:v>48899</c:v>
              </c:pt>
              <c:pt idx="237">
                <c:v>48709</c:v>
              </c:pt>
              <c:pt idx="238">
                <c:v>49087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35400</c:v>
              </c:pt>
              <c:pt idx="1">
                <c:v>35431</c:v>
              </c:pt>
              <c:pt idx="2">
                <c:v>35462</c:v>
              </c:pt>
              <c:pt idx="3">
                <c:v>35490</c:v>
              </c:pt>
              <c:pt idx="4">
                <c:v>35521</c:v>
              </c:pt>
              <c:pt idx="5">
                <c:v>35551</c:v>
              </c:pt>
              <c:pt idx="6">
                <c:v>35582</c:v>
              </c:pt>
              <c:pt idx="7">
                <c:v>35612</c:v>
              </c:pt>
              <c:pt idx="8">
                <c:v>35643</c:v>
              </c:pt>
              <c:pt idx="9">
                <c:v>35674</c:v>
              </c:pt>
              <c:pt idx="10">
                <c:v>35704</c:v>
              </c:pt>
              <c:pt idx="11">
                <c:v>35735</c:v>
              </c:pt>
              <c:pt idx="12">
                <c:v>35765</c:v>
              </c:pt>
              <c:pt idx="13">
                <c:v>35796</c:v>
              </c:pt>
              <c:pt idx="14">
                <c:v>35827</c:v>
              </c:pt>
              <c:pt idx="15">
                <c:v>35855</c:v>
              </c:pt>
              <c:pt idx="16">
                <c:v>35886</c:v>
              </c:pt>
              <c:pt idx="17">
                <c:v>35916</c:v>
              </c:pt>
              <c:pt idx="18">
                <c:v>35947</c:v>
              </c:pt>
              <c:pt idx="19">
                <c:v>35977</c:v>
              </c:pt>
              <c:pt idx="20">
                <c:v>36008</c:v>
              </c:pt>
              <c:pt idx="21">
                <c:v>36039</c:v>
              </c:pt>
              <c:pt idx="22">
                <c:v>36069</c:v>
              </c:pt>
              <c:pt idx="23">
                <c:v>36100</c:v>
              </c:pt>
              <c:pt idx="24">
                <c:v>36130</c:v>
              </c:pt>
              <c:pt idx="25">
                <c:v>36161</c:v>
              </c:pt>
              <c:pt idx="26">
                <c:v>36192</c:v>
              </c:pt>
              <c:pt idx="27">
                <c:v>36220</c:v>
              </c:pt>
              <c:pt idx="28">
                <c:v>36251</c:v>
              </c:pt>
              <c:pt idx="29">
                <c:v>36281</c:v>
              </c:pt>
              <c:pt idx="30">
                <c:v>36312</c:v>
              </c:pt>
              <c:pt idx="31">
                <c:v>36342</c:v>
              </c:pt>
              <c:pt idx="32">
                <c:v>36373</c:v>
              </c:pt>
              <c:pt idx="33">
                <c:v>36404</c:v>
              </c:pt>
              <c:pt idx="34">
                <c:v>36434</c:v>
              </c:pt>
              <c:pt idx="35">
                <c:v>36465</c:v>
              </c:pt>
              <c:pt idx="36">
                <c:v>36495</c:v>
              </c:pt>
              <c:pt idx="37">
                <c:v>36526</c:v>
              </c:pt>
              <c:pt idx="38">
                <c:v>36557</c:v>
              </c:pt>
              <c:pt idx="39">
                <c:v>36586</c:v>
              </c:pt>
              <c:pt idx="40">
                <c:v>36617</c:v>
              </c:pt>
              <c:pt idx="41">
                <c:v>36647</c:v>
              </c:pt>
              <c:pt idx="42">
                <c:v>36678</c:v>
              </c:pt>
              <c:pt idx="43">
                <c:v>36708</c:v>
              </c:pt>
              <c:pt idx="44">
                <c:v>36739</c:v>
              </c:pt>
              <c:pt idx="45">
                <c:v>36770</c:v>
              </c:pt>
              <c:pt idx="46">
                <c:v>36800</c:v>
              </c:pt>
              <c:pt idx="47">
                <c:v>36831</c:v>
              </c:pt>
              <c:pt idx="48">
                <c:v>36861</c:v>
              </c:pt>
              <c:pt idx="49">
                <c:v>36892</c:v>
              </c:pt>
              <c:pt idx="50">
                <c:v>36923</c:v>
              </c:pt>
              <c:pt idx="51">
                <c:v>36951</c:v>
              </c:pt>
              <c:pt idx="52">
                <c:v>36982</c:v>
              </c:pt>
              <c:pt idx="53">
                <c:v>37012</c:v>
              </c:pt>
              <c:pt idx="54">
                <c:v>37043</c:v>
              </c:pt>
              <c:pt idx="55">
                <c:v>37073</c:v>
              </c:pt>
              <c:pt idx="56">
                <c:v>37104</c:v>
              </c:pt>
              <c:pt idx="57">
                <c:v>37135</c:v>
              </c:pt>
              <c:pt idx="58">
                <c:v>37165</c:v>
              </c:pt>
              <c:pt idx="59">
                <c:v>37196</c:v>
              </c:pt>
              <c:pt idx="60">
                <c:v>37226</c:v>
              </c:pt>
              <c:pt idx="61">
                <c:v>37257</c:v>
              </c:pt>
              <c:pt idx="62">
                <c:v>37288</c:v>
              </c:pt>
              <c:pt idx="63">
                <c:v>37316</c:v>
              </c:pt>
              <c:pt idx="64">
                <c:v>37347</c:v>
              </c:pt>
              <c:pt idx="65">
                <c:v>37377</c:v>
              </c:pt>
              <c:pt idx="66">
                <c:v>37408</c:v>
              </c:pt>
              <c:pt idx="67">
                <c:v>37438</c:v>
              </c:pt>
              <c:pt idx="68">
                <c:v>37469</c:v>
              </c:pt>
              <c:pt idx="69">
                <c:v>37500</c:v>
              </c:pt>
              <c:pt idx="70">
                <c:v>37530</c:v>
              </c:pt>
              <c:pt idx="71">
                <c:v>37561</c:v>
              </c:pt>
              <c:pt idx="72">
                <c:v>37591</c:v>
              </c:pt>
              <c:pt idx="73">
                <c:v>37622</c:v>
              </c:pt>
              <c:pt idx="74">
                <c:v>37653</c:v>
              </c:pt>
              <c:pt idx="75">
                <c:v>37681</c:v>
              </c:pt>
              <c:pt idx="76">
                <c:v>37712</c:v>
              </c:pt>
              <c:pt idx="77">
                <c:v>37742</c:v>
              </c:pt>
              <c:pt idx="78">
                <c:v>37773</c:v>
              </c:pt>
              <c:pt idx="79">
                <c:v>37803</c:v>
              </c:pt>
              <c:pt idx="80">
                <c:v>37834</c:v>
              </c:pt>
              <c:pt idx="81">
                <c:v>37865</c:v>
              </c:pt>
              <c:pt idx="82">
                <c:v>37895</c:v>
              </c:pt>
              <c:pt idx="83">
                <c:v>37926</c:v>
              </c:pt>
              <c:pt idx="84">
                <c:v>37956</c:v>
              </c:pt>
              <c:pt idx="85">
                <c:v>37987</c:v>
              </c:pt>
              <c:pt idx="86">
                <c:v>38018</c:v>
              </c:pt>
              <c:pt idx="87">
                <c:v>38047</c:v>
              </c:pt>
              <c:pt idx="88">
                <c:v>38078</c:v>
              </c:pt>
              <c:pt idx="89">
                <c:v>38108</c:v>
              </c:pt>
              <c:pt idx="90">
                <c:v>38139</c:v>
              </c:pt>
              <c:pt idx="91">
                <c:v>38169</c:v>
              </c:pt>
              <c:pt idx="92">
                <c:v>38200</c:v>
              </c:pt>
              <c:pt idx="93">
                <c:v>38231</c:v>
              </c:pt>
              <c:pt idx="94">
                <c:v>38261</c:v>
              </c:pt>
              <c:pt idx="95">
                <c:v>38292</c:v>
              </c:pt>
              <c:pt idx="96">
                <c:v>38322</c:v>
              </c:pt>
              <c:pt idx="97">
                <c:v>38353</c:v>
              </c:pt>
              <c:pt idx="98">
                <c:v>38384</c:v>
              </c:pt>
              <c:pt idx="99">
                <c:v>38412</c:v>
              </c:pt>
              <c:pt idx="100">
                <c:v>38443</c:v>
              </c:pt>
              <c:pt idx="101">
                <c:v>38473</c:v>
              </c:pt>
              <c:pt idx="102">
                <c:v>38504</c:v>
              </c:pt>
              <c:pt idx="103">
                <c:v>38534</c:v>
              </c:pt>
              <c:pt idx="104">
                <c:v>38565</c:v>
              </c:pt>
              <c:pt idx="105">
                <c:v>38596</c:v>
              </c:pt>
              <c:pt idx="106">
                <c:v>38626</c:v>
              </c:pt>
              <c:pt idx="107">
                <c:v>38657</c:v>
              </c:pt>
              <c:pt idx="108">
                <c:v>38687</c:v>
              </c:pt>
              <c:pt idx="109">
                <c:v>38718</c:v>
              </c:pt>
              <c:pt idx="110">
                <c:v>38749</c:v>
              </c:pt>
              <c:pt idx="111">
                <c:v>38777</c:v>
              </c:pt>
              <c:pt idx="112">
                <c:v>38808</c:v>
              </c:pt>
              <c:pt idx="113">
                <c:v>38838</c:v>
              </c:pt>
              <c:pt idx="114">
                <c:v>38869</c:v>
              </c:pt>
              <c:pt idx="115">
                <c:v>38899</c:v>
              </c:pt>
              <c:pt idx="116">
                <c:v>38930</c:v>
              </c:pt>
              <c:pt idx="117">
                <c:v>38961</c:v>
              </c:pt>
              <c:pt idx="118">
                <c:v>38991</c:v>
              </c:pt>
              <c:pt idx="119">
                <c:v>39022</c:v>
              </c:pt>
              <c:pt idx="120">
                <c:v>39052</c:v>
              </c:pt>
              <c:pt idx="121">
                <c:v>39083</c:v>
              </c:pt>
              <c:pt idx="122">
                <c:v>39114</c:v>
              </c:pt>
              <c:pt idx="123">
                <c:v>39142</c:v>
              </c:pt>
              <c:pt idx="124">
                <c:v>39173</c:v>
              </c:pt>
              <c:pt idx="125">
                <c:v>39203</c:v>
              </c:pt>
              <c:pt idx="126">
                <c:v>39234</c:v>
              </c:pt>
              <c:pt idx="127">
                <c:v>39264</c:v>
              </c:pt>
              <c:pt idx="128">
                <c:v>39295</c:v>
              </c:pt>
              <c:pt idx="129">
                <c:v>39326</c:v>
              </c:pt>
              <c:pt idx="130">
                <c:v>39356</c:v>
              </c:pt>
              <c:pt idx="131">
                <c:v>39387</c:v>
              </c:pt>
              <c:pt idx="132">
                <c:v>39417</c:v>
              </c:pt>
              <c:pt idx="133">
                <c:v>39448</c:v>
              </c:pt>
              <c:pt idx="134">
                <c:v>39479</c:v>
              </c:pt>
              <c:pt idx="135">
                <c:v>39508</c:v>
              </c:pt>
              <c:pt idx="136">
                <c:v>39539</c:v>
              </c:pt>
              <c:pt idx="137">
                <c:v>39569</c:v>
              </c:pt>
              <c:pt idx="138">
                <c:v>39600</c:v>
              </c:pt>
              <c:pt idx="139">
                <c:v>39630</c:v>
              </c:pt>
              <c:pt idx="140">
                <c:v>39661</c:v>
              </c:pt>
              <c:pt idx="141">
                <c:v>39692</c:v>
              </c:pt>
              <c:pt idx="142">
                <c:v>39722</c:v>
              </c:pt>
              <c:pt idx="143">
                <c:v>39753</c:v>
              </c:pt>
              <c:pt idx="144">
                <c:v>39783</c:v>
              </c:pt>
              <c:pt idx="145">
                <c:v>39814</c:v>
              </c:pt>
              <c:pt idx="146">
                <c:v>39845</c:v>
              </c:pt>
              <c:pt idx="147">
                <c:v>39873</c:v>
              </c:pt>
              <c:pt idx="148">
                <c:v>39904</c:v>
              </c:pt>
              <c:pt idx="149">
                <c:v>39934</c:v>
              </c:pt>
              <c:pt idx="150">
                <c:v>39965</c:v>
              </c:pt>
              <c:pt idx="151">
                <c:v>39995</c:v>
              </c:pt>
              <c:pt idx="152">
                <c:v>40026</c:v>
              </c:pt>
              <c:pt idx="153">
                <c:v>40057</c:v>
              </c:pt>
              <c:pt idx="154">
                <c:v>40087</c:v>
              </c:pt>
              <c:pt idx="155">
                <c:v>40118</c:v>
              </c:pt>
              <c:pt idx="156">
                <c:v>40148</c:v>
              </c:pt>
              <c:pt idx="157">
                <c:v>40179</c:v>
              </c:pt>
              <c:pt idx="158">
                <c:v>40210</c:v>
              </c:pt>
              <c:pt idx="159">
                <c:v>40238</c:v>
              </c:pt>
              <c:pt idx="160">
                <c:v>40269</c:v>
              </c:pt>
              <c:pt idx="161">
                <c:v>40299</c:v>
              </c:pt>
              <c:pt idx="162">
                <c:v>40330</c:v>
              </c:pt>
              <c:pt idx="163">
                <c:v>40360</c:v>
              </c:pt>
              <c:pt idx="164">
                <c:v>40391</c:v>
              </c:pt>
              <c:pt idx="165">
                <c:v>40422</c:v>
              </c:pt>
              <c:pt idx="166">
                <c:v>40452</c:v>
              </c:pt>
              <c:pt idx="167">
                <c:v>40483</c:v>
              </c:pt>
              <c:pt idx="168">
                <c:v>40513</c:v>
              </c:pt>
              <c:pt idx="169">
                <c:v>40544</c:v>
              </c:pt>
              <c:pt idx="170">
                <c:v>40575</c:v>
              </c:pt>
              <c:pt idx="171">
                <c:v>40603</c:v>
              </c:pt>
              <c:pt idx="172">
                <c:v>40634</c:v>
              </c:pt>
              <c:pt idx="173">
                <c:v>40664</c:v>
              </c:pt>
              <c:pt idx="174">
                <c:v>40756</c:v>
              </c:pt>
              <c:pt idx="175">
                <c:v>40787</c:v>
              </c:pt>
              <c:pt idx="176">
                <c:v>40817</c:v>
              </c:pt>
              <c:pt idx="177">
                <c:v>40848</c:v>
              </c:pt>
              <c:pt idx="178">
                <c:v>40878</c:v>
              </c:pt>
              <c:pt idx="179">
                <c:v>40909</c:v>
              </c:pt>
              <c:pt idx="180">
                <c:v>40940</c:v>
              </c:pt>
              <c:pt idx="181">
                <c:v>40969</c:v>
              </c:pt>
              <c:pt idx="182">
                <c:v>41000</c:v>
              </c:pt>
              <c:pt idx="183">
                <c:v>41030</c:v>
              </c:pt>
              <c:pt idx="184">
                <c:v>41061</c:v>
              </c:pt>
              <c:pt idx="185">
                <c:v>41091</c:v>
              </c:pt>
              <c:pt idx="186">
                <c:v>41122</c:v>
              </c:pt>
              <c:pt idx="187">
                <c:v>41153</c:v>
              </c:pt>
              <c:pt idx="188">
                <c:v>41183</c:v>
              </c:pt>
              <c:pt idx="189">
                <c:v>41214</c:v>
              </c:pt>
              <c:pt idx="190">
                <c:v>41244</c:v>
              </c:pt>
              <c:pt idx="191">
                <c:v>41275</c:v>
              </c:pt>
              <c:pt idx="192">
                <c:v>41306</c:v>
              </c:pt>
              <c:pt idx="193">
                <c:v>41334</c:v>
              </c:pt>
              <c:pt idx="194">
                <c:v>41365</c:v>
              </c:pt>
              <c:pt idx="195">
                <c:v>41395</c:v>
              </c:pt>
              <c:pt idx="196">
                <c:v>41426</c:v>
              </c:pt>
              <c:pt idx="197">
                <c:v>41456</c:v>
              </c:pt>
              <c:pt idx="198">
                <c:v>41487</c:v>
              </c:pt>
              <c:pt idx="199">
                <c:v>41518</c:v>
              </c:pt>
              <c:pt idx="200">
                <c:v>41548</c:v>
              </c:pt>
              <c:pt idx="201">
                <c:v>41579</c:v>
              </c:pt>
              <c:pt idx="202">
                <c:v>41609</c:v>
              </c:pt>
              <c:pt idx="203">
                <c:v>41640</c:v>
              </c:pt>
              <c:pt idx="204">
                <c:v>41671</c:v>
              </c:pt>
              <c:pt idx="205">
                <c:v>41699</c:v>
              </c:pt>
              <c:pt idx="206">
                <c:v>41730</c:v>
              </c:pt>
              <c:pt idx="207">
                <c:v>41760</c:v>
              </c:pt>
              <c:pt idx="208">
                <c:v>41791</c:v>
              </c:pt>
              <c:pt idx="209">
                <c:v>41821</c:v>
              </c:pt>
              <c:pt idx="210">
                <c:v>41852</c:v>
              </c:pt>
              <c:pt idx="211">
                <c:v>41883</c:v>
              </c:pt>
              <c:pt idx="212">
                <c:v>41913</c:v>
              </c:pt>
              <c:pt idx="213">
                <c:v>41944</c:v>
              </c:pt>
              <c:pt idx="214">
                <c:v>41974</c:v>
              </c:pt>
              <c:pt idx="215">
                <c:v>42005</c:v>
              </c:pt>
              <c:pt idx="216">
                <c:v>42036</c:v>
              </c:pt>
              <c:pt idx="217">
                <c:v>42095</c:v>
              </c:pt>
              <c:pt idx="218">
                <c:v>42125</c:v>
              </c:pt>
              <c:pt idx="219">
                <c:v>42156</c:v>
              </c:pt>
              <c:pt idx="220">
                <c:v>42186</c:v>
              </c:pt>
              <c:pt idx="221">
                <c:v>42217</c:v>
              </c:pt>
              <c:pt idx="222">
                <c:v>42248</c:v>
              </c:pt>
              <c:pt idx="223">
                <c:v>42278</c:v>
              </c:pt>
              <c:pt idx="224">
                <c:v>42309</c:v>
              </c:pt>
              <c:pt idx="225">
                <c:v>42339</c:v>
              </c:pt>
              <c:pt idx="226">
                <c:v>42370</c:v>
              </c:pt>
              <c:pt idx="227">
                <c:v>42401</c:v>
              </c:pt>
              <c:pt idx="228">
                <c:v>42064</c:v>
              </c:pt>
              <c:pt idx="229">
                <c:v>42430</c:v>
              </c:pt>
              <c:pt idx="230">
                <c:v>42461</c:v>
              </c:pt>
              <c:pt idx="231">
                <c:v>42491</c:v>
              </c:pt>
              <c:pt idx="232">
                <c:v>42522</c:v>
              </c:pt>
              <c:pt idx="233">
                <c:v>42552</c:v>
              </c:pt>
              <c:pt idx="234">
                <c:v>42583</c:v>
              </c:pt>
              <c:pt idx="235">
                <c:v>42614</c:v>
              </c:pt>
              <c:pt idx="236">
                <c:v>42644</c:v>
              </c:pt>
              <c:pt idx="237">
                <c:v>42675</c:v>
              </c:pt>
              <c:pt idx="238">
                <c:v>42705</c:v>
              </c:pt>
            </c:numLit>
          </c:cat>
          <c:val>
            <c:numLit>
              <c:formatCode>General</c:formatCode>
              <c:ptCount val="241"/>
              <c:pt idx="0">
                <c:v>55096</c:v>
              </c:pt>
              <c:pt idx="1">
                <c:v>54496</c:v>
              </c:pt>
              <c:pt idx="2">
                <c:v>55584</c:v>
              </c:pt>
              <c:pt idx="3">
                <c:v>56625</c:v>
              </c:pt>
              <c:pt idx="4">
                <c:v>57836</c:v>
              </c:pt>
              <c:pt idx="5">
                <c:v>57379</c:v>
              </c:pt>
              <c:pt idx="6">
                <c:v>57620</c:v>
              </c:pt>
              <c:pt idx="7">
                <c:v>58366</c:v>
              </c:pt>
              <c:pt idx="8">
                <c:v>56411</c:v>
              </c:pt>
              <c:pt idx="9">
                <c:v>54442</c:v>
              </c:pt>
              <c:pt idx="10">
                <c:v>53976</c:v>
              </c:pt>
              <c:pt idx="11">
                <c:v>54294</c:v>
              </c:pt>
              <c:pt idx="12">
                <c:v>55061</c:v>
              </c:pt>
              <c:pt idx="13">
                <c:v>53844</c:v>
              </c:pt>
              <c:pt idx="14">
                <c:v>55393</c:v>
              </c:pt>
              <c:pt idx="15">
                <c:v>56230</c:v>
              </c:pt>
              <c:pt idx="16">
                <c:v>57386</c:v>
              </c:pt>
              <c:pt idx="17">
                <c:v>57093</c:v>
              </c:pt>
              <c:pt idx="18">
                <c:v>56957</c:v>
              </c:pt>
              <c:pt idx="19">
                <c:v>57458</c:v>
              </c:pt>
              <c:pt idx="20">
                <c:v>55416</c:v>
              </c:pt>
              <c:pt idx="21">
                <c:v>53607</c:v>
              </c:pt>
              <c:pt idx="22">
                <c:v>53259</c:v>
              </c:pt>
              <c:pt idx="23">
                <c:v>53650</c:v>
              </c:pt>
              <c:pt idx="24">
                <c:v>54103</c:v>
              </c:pt>
              <c:pt idx="25">
                <c:v>53055</c:v>
              </c:pt>
              <c:pt idx="26">
                <c:v>54509</c:v>
              </c:pt>
              <c:pt idx="27">
                <c:v>55677</c:v>
              </c:pt>
              <c:pt idx="28">
                <c:v>56837</c:v>
              </c:pt>
              <c:pt idx="29">
                <c:v>56608</c:v>
              </c:pt>
              <c:pt idx="30">
                <c:v>57360</c:v>
              </c:pt>
              <c:pt idx="31">
                <c:v>57918</c:v>
              </c:pt>
              <c:pt idx="32">
                <c:v>55948</c:v>
              </c:pt>
              <c:pt idx="33">
                <c:v>53948</c:v>
              </c:pt>
              <c:pt idx="34">
                <c:v>53543</c:v>
              </c:pt>
              <c:pt idx="35">
                <c:v>53629</c:v>
              </c:pt>
              <c:pt idx="36">
                <c:v>53926</c:v>
              </c:pt>
              <c:pt idx="37">
                <c:v>51903</c:v>
              </c:pt>
              <c:pt idx="38">
                <c:v>51364</c:v>
              </c:pt>
              <c:pt idx="39">
                <c:v>51152</c:v>
              </c:pt>
              <c:pt idx="40">
                <c:v>51528</c:v>
              </c:pt>
              <c:pt idx="41">
                <c:v>51534</c:v>
              </c:pt>
              <c:pt idx="42">
                <c:v>51518</c:v>
              </c:pt>
              <c:pt idx="43">
                <c:v>52070</c:v>
              </c:pt>
              <c:pt idx="44">
                <c:v>50480</c:v>
              </c:pt>
              <c:pt idx="45">
                <c:v>48835</c:v>
              </c:pt>
              <c:pt idx="46">
                <c:v>48831</c:v>
              </c:pt>
              <c:pt idx="47">
                <c:v>48912</c:v>
              </c:pt>
              <c:pt idx="48">
                <c:v>49380</c:v>
              </c:pt>
              <c:pt idx="49">
                <c:v>47837</c:v>
              </c:pt>
              <c:pt idx="50">
                <c:v>47992</c:v>
              </c:pt>
              <c:pt idx="51">
                <c:v>48092</c:v>
              </c:pt>
              <c:pt idx="52">
                <c:v>48955</c:v>
              </c:pt>
              <c:pt idx="53">
                <c:v>49018</c:v>
              </c:pt>
              <c:pt idx="54">
                <c:v>49364</c:v>
              </c:pt>
              <c:pt idx="55">
                <c:v>49718</c:v>
              </c:pt>
              <c:pt idx="56">
                <c:v>48397</c:v>
              </c:pt>
              <c:pt idx="57">
                <c:v>47005</c:v>
              </c:pt>
              <c:pt idx="58">
                <c:v>46968</c:v>
              </c:pt>
              <c:pt idx="59">
                <c:v>47727</c:v>
              </c:pt>
              <c:pt idx="60">
                <c:v>48741</c:v>
              </c:pt>
              <c:pt idx="61">
                <c:v>48594</c:v>
              </c:pt>
              <c:pt idx="62">
                <c:v>50310</c:v>
              </c:pt>
              <c:pt idx="63">
                <c:v>51549</c:v>
              </c:pt>
              <c:pt idx="64">
                <c:v>53183</c:v>
              </c:pt>
              <c:pt idx="65">
                <c:v>54113</c:v>
              </c:pt>
              <c:pt idx="66">
                <c:v>54950</c:v>
              </c:pt>
              <c:pt idx="67">
                <c:v>56385</c:v>
              </c:pt>
              <c:pt idx="68">
                <c:v>55879</c:v>
              </c:pt>
              <c:pt idx="69">
                <c:v>53463</c:v>
              </c:pt>
              <c:pt idx="70">
                <c:v>53680</c:v>
              </c:pt>
              <c:pt idx="71">
                <c:v>54545</c:v>
              </c:pt>
              <c:pt idx="72">
                <c:v>55471</c:v>
              </c:pt>
              <c:pt idx="73">
                <c:v>55407</c:v>
              </c:pt>
              <c:pt idx="74">
                <c:v>56770</c:v>
              </c:pt>
              <c:pt idx="75">
                <c:v>57621</c:v>
              </c:pt>
              <c:pt idx="76">
                <c:v>59155</c:v>
              </c:pt>
              <c:pt idx="77">
                <c:v>59871</c:v>
              </c:pt>
              <c:pt idx="78">
                <c:v>60513</c:v>
              </c:pt>
              <c:pt idx="79">
                <c:v>60963</c:v>
              </c:pt>
              <c:pt idx="80">
                <c:v>59169</c:v>
              </c:pt>
              <c:pt idx="81">
                <c:v>57440</c:v>
              </c:pt>
              <c:pt idx="82">
                <c:v>57573</c:v>
              </c:pt>
              <c:pt idx="83">
                <c:v>58661</c:v>
              </c:pt>
              <c:pt idx="84">
                <c:v>59741</c:v>
              </c:pt>
              <c:pt idx="85">
                <c:v>58942</c:v>
              </c:pt>
              <c:pt idx="86">
                <c:v>60536</c:v>
              </c:pt>
              <c:pt idx="87">
                <c:v>61032</c:v>
              </c:pt>
              <c:pt idx="88">
                <c:v>62569</c:v>
              </c:pt>
              <c:pt idx="89">
                <c:v>62902</c:v>
              </c:pt>
              <c:pt idx="90">
                <c:v>63448</c:v>
              </c:pt>
              <c:pt idx="91">
                <c:v>63652</c:v>
              </c:pt>
              <c:pt idx="92">
                <c:v>58308</c:v>
              </c:pt>
              <c:pt idx="93">
                <c:v>56271</c:v>
              </c:pt>
              <c:pt idx="94">
                <c:v>56620</c:v>
              </c:pt>
              <c:pt idx="95">
                <c:v>57950</c:v>
              </c:pt>
              <c:pt idx="96">
                <c:v>58989</c:v>
              </c:pt>
              <c:pt idx="97">
                <c:v>58231</c:v>
              </c:pt>
              <c:pt idx="98">
                <c:v>58275</c:v>
              </c:pt>
              <c:pt idx="99">
                <c:v>58652</c:v>
              </c:pt>
              <c:pt idx="100">
                <c:v>59372</c:v>
              </c:pt>
              <c:pt idx="101">
                <c:v>59563</c:v>
              </c:pt>
              <c:pt idx="102">
                <c:v>59786</c:v>
              </c:pt>
              <c:pt idx="103">
                <c:v>60925</c:v>
              </c:pt>
              <c:pt idx="104">
                <c:v>58033</c:v>
              </c:pt>
              <c:pt idx="105">
                <c:v>56595</c:v>
              </c:pt>
              <c:pt idx="106">
                <c:v>57163</c:v>
              </c:pt>
              <c:pt idx="107">
                <c:v>58082</c:v>
              </c:pt>
              <c:pt idx="108">
                <c:v>59241</c:v>
              </c:pt>
              <c:pt idx="109">
                <c:v>58344</c:v>
              </c:pt>
              <c:pt idx="110">
                <c:v>59248</c:v>
              </c:pt>
              <c:pt idx="111">
                <c:v>59167</c:v>
              </c:pt>
              <c:pt idx="112">
                <c:v>59456</c:v>
              </c:pt>
              <c:pt idx="113">
                <c:v>59035</c:v>
              </c:pt>
              <c:pt idx="114">
                <c:v>59303</c:v>
              </c:pt>
              <c:pt idx="115">
                <c:v>59488</c:v>
              </c:pt>
              <c:pt idx="116">
                <c:v>56806</c:v>
              </c:pt>
              <c:pt idx="117">
                <c:v>55754</c:v>
              </c:pt>
              <c:pt idx="118">
                <c:v>56311</c:v>
              </c:pt>
              <c:pt idx="119">
                <c:v>57612</c:v>
              </c:pt>
              <c:pt idx="120">
                <c:v>59015</c:v>
              </c:pt>
              <c:pt idx="121">
                <c:v>58402</c:v>
              </c:pt>
              <c:pt idx="122">
                <c:v>59288</c:v>
              </c:pt>
              <c:pt idx="123">
                <c:v>59892</c:v>
              </c:pt>
              <c:pt idx="124">
                <c:v>60771</c:v>
              </c:pt>
              <c:pt idx="125">
                <c:v>60698</c:v>
              </c:pt>
              <c:pt idx="126">
                <c:v>60870</c:v>
              </c:pt>
              <c:pt idx="127">
                <c:v>61780</c:v>
              </c:pt>
              <c:pt idx="128">
                <c:v>61289</c:v>
              </c:pt>
              <c:pt idx="129">
                <c:v>60677</c:v>
              </c:pt>
              <c:pt idx="130">
                <c:v>61063</c:v>
              </c:pt>
              <c:pt idx="131">
                <c:v>61763</c:v>
              </c:pt>
              <c:pt idx="132">
                <c:v>62009</c:v>
              </c:pt>
              <c:pt idx="133">
                <c:v>61076</c:v>
              </c:pt>
              <c:pt idx="134">
                <c:v>62094</c:v>
              </c:pt>
              <c:pt idx="135">
                <c:v>62586</c:v>
              </c:pt>
              <c:pt idx="136">
                <c:v>63211</c:v>
              </c:pt>
              <c:pt idx="137">
                <c:v>63645</c:v>
              </c:pt>
              <c:pt idx="138">
                <c:v>63838</c:v>
              </c:pt>
              <c:pt idx="139">
                <c:v>64250</c:v>
              </c:pt>
              <c:pt idx="140">
                <c:v>63783</c:v>
              </c:pt>
              <c:pt idx="141">
                <c:v>62843</c:v>
              </c:pt>
              <c:pt idx="142">
                <c:v>63185</c:v>
              </c:pt>
              <c:pt idx="143">
                <c:v>63750</c:v>
              </c:pt>
              <c:pt idx="144">
                <c:v>63619</c:v>
              </c:pt>
              <c:pt idx="145">
                <c:v>62252</c:v>
              </c:pt>
              <c:pt idx="146">
                <c:v>62744</c:v>
              </c:pt>
              <c:pt idx="147">
                <c:v>62700</c:v>
              </c:pt>
              <c:pt idx="148">
                <c:v>63351</c:v>
              </c:pt>
              <c:pt idx="149">
                <c:v>63397</c:v>
              </c:pt>
              <c:pt idx="150">
                <c:v>63277</c:v>
              </c:pt>
              <c:pt idx="151">
                <c:v>63189</c:v>
              </c:pt>
              <c:pt idx="152">
                <c:v>62420</c:v>
              </c:pt>
              <c:pt idx="153">
                <c:v>61787</c:v>
              </c:pt>
              <c:pt idx="154">
                <c:v>61781</c:v>
              </c:pt>
              <c:pt idx="155">
                <c:v>62073</c:v>
              </c:pt>
              <c:pt idx="156">
                <c:v>62181</c:v>
              </c:pt>
              <c:pt idx="157">
                <c:v>60978</c:v>
              </c:pt>
              <c:pt idx="158">
                <c:v>61363</c:v>
              </c:pt>
              <c:pt idx="159">
                <c:v>61353</c:v>
              </c:pt>
              <c:pt idx="160">
                <c:v>61706</c:v>
              </c:pt>
              <c:pt idx="161">
                <c:v>61604</c:v>
              </c:pt>
              <c:pt idx="162">
                <c:v>61656</c:v>
              </c:pt>
              <c:pt idx="163">
                <c:v>62113</c:v>
              </c:pt>
              <c:pt idx="164">
                <c:v>60881</c:v>
              </c:pt>
              <c:pt idx="165">
                <c:v>60789</c:v>
              </c:pt>
              <c:pt idx="166">
                <c:v>61142</c:v>
              </c:pt>
              <c:pt idx="167">
                <c:v>61428</c:v>
              </c:pt>
              <c:pt idx="168">
                <c:v>61473</c:v>
              </c:pt>
              <c:pt idx="169">
                <c:v>60544</c:v>
              </c:pt>
              <c:pt idx="170">
                <c:v>61771</c:v>
              </c:pt>
              <c:pt idx="171">
                <c:v>62685</c:v>
              </c:pt>
              <c:pt idx="172">
                <c:v>64148</c:v>
              </c:pt>
              <c:pt idx="173">
                <c:v>64584</c:v>
              </c:pt>
              <c:pt idx="174">
                <c:v>64053</c:v>
              </c:pt>
              <c:pt idx="175">
                <c:v>63602</c:v>
              </c:pt>
              <c:pt idx="176">
                <c:v>64147</c:v>
              </c:pt>
              <c:pt idx="177">
                <c:v>64711</c:v>
              </c:pt>
              <c:pt idx="178">
                <c:v>65262</c:v>
              </c:pt>
              <c:pt idx="179">
                <c:v>64787</c:v>
              </c:pt>
              <c:pt idx="180">
                <c:v>65699</c:v>
              </c:pt>
              <c:pt idx="181">
                <c:v>66445</c:v>
              </c:pt>
              <c:pt idx="182">
                <c:v>67161</c:v>
              </c:pt>
              <c:pt idx="183">
                <c:v>67073</c:v>
              </c:pt>
              <c:pt idx="184">
                <c:v>66915</c:v>
              </c:pt>
              <c:pt idx="185">
                <c:v>67373</c:v>
              </c:pt>
              <c:pt idx="186">
                <c:v>66748</c:v>
              </c:pt>
              <c:pt idx="187">
                <c:v>66125</c:v>
              </c:pt>
              <c:pt idx="188">
                <c:v>66704</c:v>
              </c:pt>
              <c:pt idx="189">
                <c:v>67225</c:v>
              </c:pt>
              <c:pt idx="190">
                <c:v>67674</c:v>
              </c:pt>
              <c:pt idx="191">
                <c:v>66572</c:v>
              </c:pt>
              <c:pt idx="192">
                <c:v>66746</c:v>
              </c:pt>
              <c:pt idx="193">
                <c:v>66995</c:v>
              </c:pt>
              <c:pt idx="194">
                <c:v>67493</c:v>
              </c:pt>
              <c:pt idx="195">
                <c:v>67839</c:v>
              </c:pt>
              <c:pt idx="196">
                <c:v>67974</c:v>
              </c:pt>
              <c:pt idx="197">
                <c:v>68569</c:v>
              </c:pt>
              <c:pt idx="198">
                <c:v>67683</c:v>
              </c:pt>
              <c:pt idx="199">
                <c:v>67088</c:v>
              </c:pt>
              <c:pt idx="200">
                <c:v>67310</c:v>
              </c:pt>
              <c:pt idx="201">
                <c:v>67050</c:v>
              </c:pt>
              <c:pt idx="202">
                <c:v>67738</c:v>
              </c:pt>
              <c:pt idx="203">
                <c:v>67075</c:v>
              </c:pt>
              <c:pt idx="204">
                <c:v>67820</c:v>
              </c:pt>
              <c:pt idx="205">
                <c:v>68420</c:v>
              </c:pt>
              <c:pt idx="206">
                <c:v>68859</c:v>
              </c:pt>
              <c:pt idx="207">
                <c:v>68645</c:v>
              </c:pt>
              <c:pt idx="208">
                <c:v>68648</c:v>
              </c:pt>
              <c:pt idx="209">
                <c:v>68295</c:v>
              </c:pt>
              <c:pt idx="210">
                <c:v>67070</c:v>
              </c:pt>
              <c:pt idx="211">
                <c:v>66354</c:v>
              </c:pt>
              <c:pt idx="212">
                <c:v>66494</c:v>
              </c:pt>
              <c:pt idx="213">
                <c:v>66530</c:v>
              </c:pt>
              <c:pt idx="214">
                <c:v>67105</c:v>
              </c:pt>
              <c:pt idx="215">
                <c:v>66270</c:v>
              </c:pt>
              <c:pt idx="216">
                <c:v>66310</c:v>
              </c:pt>
              <c:pt idx="217">
                <c:v>66761</c:v>
              </c:pt>
              <c:pt idx="218">
                <c:v>66967</c:v>
              </c:pt>
              <c:pt idx="219">
                <c:v>66674</c:v>
              </c:pt>
              <c:pt idx="220">
                <c:v>66864</c:v>
              </c:pt>
              <c:pt idx="221">
                <c:v>66121</c:v>
              </c:pt>
              <c:pt idx="222">
                <c:v>65544</c:v>
              </c:pt>
              <c:pt idx="223">
                <c:v>65685</c:v>
              </c:pt>
              <c:pt idx="224">
                <c:v>66198</c:v>
              </c:pt>
              <c:pt idx="225">
                <c:v>66818</c:v>
              </c:pt>
              <c:pt idx="226">
                <c:v>66678</c:v>
              </c:pt>
              <c:pt idx="227">
                <c:v>67362</c:v>
              </c:pt>
              <c:pt idx="228">
                <c:v>66434</c:v>
              </c:pt>
              <c:pt idx="229">
                <c:v>67580</c:v>
              </c:pt>
              <c:pt idx="230">
                <c:v>68361</c:v>
              </c:pt>
              <c:pt idx="231">
                <c:v>68685</c:v>
              </c:pt>
              <c:pt idx="232">
                <c:v>68078</c:v>
              </c:pt>
              <c:pt idx="233">
                <c:v>69375</c:v>
              </c:pt>
              <c:pt idx="234">
                <c:v>68819</c:v>
              </c:pt>
              <c:pt idx="235">
                <c:v>68253</c:v>
              </c:pt>
              <c:pt idx="236">
                <c:v>68514</c:v>
              </c:pt>
              <c:pt idx="237">
                <c:v>68560</c:v>
              </c:pt>
              <c:pt idx="238">
                <c:v>69012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39648"/>
        <c:axId val="106141184"/>
      </c:lineChart>
      <c:catAx>
        <c:axId val="106139648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614118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06141184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6139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58368"/>
        <c:axId val="106859904"/>
      </c:lineChart>
      <c:catAx>
        <c:axId val="10685836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685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859904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197368455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68583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292142106"/>
          <c:y val="0.90812720848056538"/>
          <c:w val="0.54994800876476546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8282256084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31968"/>
        <c:axId val="107737856"/>
      </c:lineChart>
      <c:catAx>
        <c:axId val="10773196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773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3785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553182650723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77319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52359372345"/>
          <c:y val="0.95993104520471528"/>
          <c:w val="0.826997110972639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55866627782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26592"/>
        <c:axId val="108128128"/>
      </c:lineChart>
      <c:catAx>
        <c:axId val="10812659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81281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8128128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7141051812966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81265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14474579567"/>
          <c:y val="0.95965078049454344"/>
          <c:w val="0.85039447846796934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3392"/>
        <c:axId val="108284928"/>
      </c:lineChart>
      <c:catAx>
        <c:axId val="10828339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828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84928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824026865192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828339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003462928"/>
          <c:y val="0.92817853569408793"/>
          <c:w val="0.33263369342707527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96160"/>
        <c:axId val="110397696"/>
      </c:lineChart>
      <c:catAx>
        <c:axId val="11039616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039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397696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03961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2014</c:v>
            </c:pt>
          </c:strCache>
        </c:strRef>
      </c:tx>
      <c:layout>
        <c:manualLayout>
          <c:xMode val="edge"/>
          <c:yMode val="edge"/>
          <c:x val="0.197768677576870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11168"/>
        <c:axId val="110712704"/>
      </c:lineChart>
      <c:catAx>
        <c:axId val="110711168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071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12704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869554307621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071116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0948545387"/>
          <c:y val="0.91728018372703413"/>
          <c:w val="0.5304260198832698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10287</c:v>
                </c:pt>
                <c:pt idx="1">
                  <c:v>10030</c:v>
                </c:pt>
                <c:pt idx="2">
                  <c:v>10261</c:v>
                </c:pt>
                <c:pt idx="3">
                  <c:v>10485</c:v>
                </c:pt>
                <c:pt idx="4">
                  <c:v>10770</c:v>
                </c:pt>
                <c:pt idx="5">
                  <c:v>10801</c:v>
                </c:pt>
                <c:pt idx="6">
                  <c:v>10662</c:v>
                </c:pt>
                <c:pt idx="7">
                  <c:v>10692</c:v>
                </c:pt>
                <c:pt idx="8">
                  <c:v>10325</c:v>
                </c:pt>
                <c:pt idx="9">
                  <c:v>9555</c:v>
                </c:pt>
                <c:pt idx="10">
                  <c:v>9420</c:v>
                </c:pt>
                <c:pt idx="11">
                  <c:v>9350</c:v>
                </c:pt>
                <c:pt idx="12">
                  <c:v>9466</c:v>
                </c:pt>
                <c:pt idx="13">
                  <c:v>9081</c:v>
                </c:pt>
                <c:pt idx="14">
                  <c:v>9521</c:v>
                </c:pt>
                <c:pt idx="15">
                  <c:v>9868</c:v>
                </c:pt>
                <c:pt idx="16">
                  <c:v>10187</c:v>
                </c:pt>
                <c:pt idx="17">
                  <c:v>10278</c:v>
                </c:pt>
                <c:pt idx="18">
                  <c:v>10441</c:v>
                </c:pt>
                <c:pt idx="19">
                  <c:v>10642</c:v>
                </c:pt>
                <c:pt idx="20">
                  <c:v>10355</c:v>
                </c:pt>
                <c:pt idx="21">
                  <c:v>9712</c:v>
                </c:pt>
                <c:pt idx="22">
                  <c:v>9640</c:v>
                </c:pt>
                <c:pt idx="23">
                  <c:v>9484</c:v>
                </c:pt>
                <c:pt idx="24">
                  <c:v>9714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966</c:v>
                </c:pt>
                <c:pt idx="1">
                  <c:v>970</c:v>
                </c:pt>
                <c:pt idx="2">
                  <c:v>977</c:v>
                </c:pt>
                <c:pt idx="3">
                  <c:v>954</c:v>
                </c:pt>
                <c:pt idx="4">
                  <c:v>1003</c:v>
                </c:pt>
                <c:pt idx="5">
                  <c:v>1043</c:v>
                </c:pt>
                <c:pt idx="6">
                  <c:v>973</c:v>
                </c:pt>
                <c:pt idx="7">
                  <c:v>961</c:v>
                </c:pt>
                <c:pt idx="8">
                  <c:v>903</c:v>
                </c:pt>
                <c:pt idx="9">
                  <c:v>878</c:v>
                </c:pt>
                <c:pt idx="10">
                  <c:v>877</c:v>
                </c:pt>
                <c:pt idx="11">
                  <c:v>859</c:v>
                </c:pt>
                <c:pt idx="12">
                  <c:v>815</c:v>
                </c:pt>
                <c:pt idx="13">
                  <c:v>764</c:v>
                </c:pt>
                <c:pt idx="14">
                  <c:v>798</c:v>
                </c:pt>
                <c:pt idx="15">
                  <c:v>845</c:v>
                </c:pt>
                <c:pt idx="16">
                  <c:v>912</c:v>
                </c:pt>
                <c:pt idx="17">
                  <c:v>920</c:v>
                </c:pt>
                <c:pt idx="18">
                  <c:v>939</c:v>
                </c:pt>
                <c:pt idx="19">
                  <c:v>923</c:v>
                </c:pt>
                <c:pt idx="20">
                  <c:v>890</c:v>
                </c:pt>
                <c:pt idx="21">
                  <c:v>813</c:v>
                </c:pt>
                <c:pt idx="22">
                  <c:v>809</c:v>
                </c:pt>
                <c:pt idx="23">
                  <c:v>844</c:v>
                </c:pt>
                <c:pt idx="24">
                  <c:v>866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1794</c:v>
                </c:pt>
                <c:pt idx="1">
                  <c:v>1689</c:v>
                </c:pt>
                <c:pt idx="2">
                  <c:v>1726</c:v>
                </c:pt>
                <c:pt idx="3">
                  <c:v>1742</c:v>
                </c:pt>
                <c:pt idx="4">
                  <c:v>1789</c:v>
                </c:pt>
                <c:pt idx="5">
                  <c:v>1803</c:v>
                </c:pt>
                <c:pt idx="6">
                  <c:v>1785</c:v>
                </c:pt>
                <c:pt idx="7">
                  <c:v>1832</c:v>
                </c:pt>
                <c:pt idx="8">
                  <c:v>1694</c:v>
                </c:pt>
                <c:pt idx="9">
                  <c:v>1616</c:v>
                </c:pt>
                <c:pt idx="10">
                  <c:v>1542</c:v>
                </c:pt>
                <c:pt idx="11">
                  <c:v>1533</c:v>
                </c:pt>
                <c:pt idx="12">
                  <c:v>1539</c:v>
                </c:pt>
                <c:pt idx="13">
                  <c:v>1490</c:v>
                </c:pt>
                <c:pt idx="14">
                  <c:v>1510</c:v>
                </c:pt>
                <c:pt idx="15">
                  <c:v>1486</c:v>
                </c:pt>
                <c:pt idx="16">
                  <c:v>1572</c:v>
                </c:pt>
                <c:pt idx="17">
                  <c:v>1621</c:v>
                </c:pt>
                <c:pt idx="18">
                  <c:v>1625</c:v>
                </c:pt>
                <c:pt idx="19">
                  <c:v>1718</c:v>
                </c:pt>
                <c:pt idx="20">
                  <c:v>1658</c:v>
                </c:pt>
                <c:pt idx="21">
                  <c:v>1546</c:v>
                </c:pt>
                <c:pt idx="22">
                  <c:v>1607</c:v>
                </c:pt>
                <c:pt idx="23">
                  <c:v>1605</c:v>
                </c:pt>
                <c:pt idx="24">
                  <c:v>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4288"/>
        <c:axId val="110525824"/>
      </c:lineChart>
      <c:dateAx>
        <c:axId val="1105242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52582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052582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52428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69582968791E-2"/>
          <c:y val="0.90574143472707613"/>
          <c:w val="0.91932464582278106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36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0.25098</cdr:x>
      <cdr:y>0.21879</cdr:y>
    </cdr:from>
    <cdr:to>
      <cdr:x>0.45934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8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9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0.38109</cdr:y>
    </cdr:from>
    <cdr:to>
      <cdr:x>0.76753</cdr:x>
      <cdr:y>0.40516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0.60834</cdr:y>
    </cdr:from>
    <cdr:to>
      <cdr:x>0.81747</cdr:x>
      <cdr:y>0.65084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0.33762</cdr:x>
      <cdr:y>0.62844</cdr:y>
    </cdr:from>
    <cdr:to>
      <cdr:x>0.51499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0.74913</cdr:x>
      <cdr:y>0.14918</cdr:y>
    </cdr:from>
    <cdr:to>
      <cdr:x>0.91402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0.1292</cdr:x>
      <cdr:y>0.1325</cdr:y>
    </cdr:from>
    <cdr:to>
      <cdr:x>0.30331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0.75852</cdr:x>
      <cdr:y>0.14234</cdr:y>
    </cdr:from>
    <cdr:to>
      <cdr:x>0.91009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299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282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296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décembre 2016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283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7" t="s">
        <v>58</v>
      </c>
      <c r="C8" s="744" t="s">
        <v>174</v>
      </c>
      <c r="D8" s="745"/>
      <c r="E8" s="745"/>
      <c r="F8" s="746"/>
      <c r="G8" s="744" t="s">
        <v>175</v>
      </c>
      <c r="H8" s="745"/>
      <c r="I8" s="746"/>
    </row>
    <row r="9" spans="1:9" s="77" customFormat="1" ht="51" x14ac:dyDescent="0.2">
      <c r="B9" s="748"/>
      <c r="C9" s="420" t="s">
        <v>43</v>
      </c>
      <c r="D9" s="421" t="s">
        <v>176</v>
      </c>
      <c r="E9" s="421" t="s">
        <v>179</v>
      </c>
      <c r="F9" s="422" t="s">
        <v>178</v>
      </c>
      <c r="G9" s="420" t="s">
        <v>43</v>
      </c>
      <c r="H9" s="421" t="s">
        <v>176</v>
      </c>
      <c r="I9" s="422" t="s">
        <v>177</v>
      </c>
    </row>
    <row r="10" spans="1:9" s="77" customFormat="1" ht="14.25" customHeight="1" x14ac:dyDescent="0.25">
      <c r="B10" s="653" t="s">
        <v>517</v>
      </c>
      <c r="C10" s="423">
        <v>10701</v>
      </c>
      <c r="D10" s="451">
        <v>10287</v>
      </c>
      <c r="E10" s="451">
        <v>0</v>
      </c>
      <c r="F10" s="654">
        <v>414</v>
      </c>
      <c r="G10" s="655">
        <v>613</v>
      </c>
      <c r="H10" s="452">
        <f>G10-I10</f>
        <v>613</v>
      </c>
      <c r="I10" s="453">
        <v>0</v>
      </c>
    </row>
    <row r="11" spans="1:9" s="77" customFormat="1" ht="14.25" customHeight="1" x14ac:dyDescent="0.25">
      <c r="B11" s="653" t="s">
        <v>518</v>
      </c>
      <c r="C11" s="424">
        <v>10419</v>
      </c>
      <c r="D11" s="454">
        <v>10030</v>
      </c>
      <c r="E11" s="454">
        <v>0</v>
      </c>
      <c r="F11" s="656">
        <v>389</v>
      </c>
      <c r="G11" s="657">
        <v>602</v>
      </c>
      <c r="H11" s="455">
        <f t="shared" ref="H11:H34" si="0">G11-I11</f>
        <v>602</v>
      </c>
      <c r="I11" s="456">
        <v>0</v>
      </c>
    </row>
    <row r="12" spans="1:9" s="77" customFormat="1" ht="14.25" customHeight="1" x14ac:dyDescent="0.25">
      <c r="B12" s="653" t="s">
        <v>519</v>
      </c>
      <c r="C12" s="424">
        <v>10517</v>
      </c>
      <c r="D12" s="454">
        <v>10261</v>
      </c>
      <c r="E12" s="454">
        <v>41</v>
      </c>
      <c r="F12" s="656">
        <v>215</v>
      </c>
      <c r="G12" s="657">
        <v>605</v>
      </c>
      <c r="H12" s="455">
        <f t="shared" si="0"/>
        <v>602</v>
      </c>
      <c r="I12" s="456">
        <v>3</v>
      </c>
    </row>
    <row r="13" spans="1:9" s="77" customFormat="1" ht="14.25" customHeight="1" x14ac:dyDescent="0.25">
      <c r="B13" s="653" t="s">
        <v>520</v>
      </c>
      <c r="C13" s="424">
        <v>10752</v>
      </c>
      <c r="D13" s="454">
        <v>10485</v>
      </c>
      <c r="E13" s="454">
        <v>179</v>
      </c>
      <c r="F13" s="656">
        <v>88</v>
      </c>
      <c r="G13" s="657">
        <v>597</v>
      </c>
      <c r="H13" s="455">
        <f t="shared" si="0"/>
        <v>593</v>
      </c>
      <c r="I13" s="456">
        <v>4</v>
      </c>
    </row>
    <row r="14" spans="1:9" s="77" customFormat="1" ht="14.25" customHeight="1" x14ac:dyDescent="0.25">
      <c r="B14" s="653" t="s">
        <v>521</v>
      </c>
      <c r="C14" s="424">
        <v>11079</v>
      </c>
      <c r="D14" s="454">
        <v>10770</v>
      </c>
      <c r="E14" s="454">
        <v>285</v>
      </c>
      <c r="F14" s="656">
        <v>24</v>
      </c>
      <c r="G14" s="657">
        <v>616</v>
      </c>
      <c r="H14" s="455">
        <f t="shared" si="0"/>
        <v>601</v>
      </c>
      <c r="I14" s="456">
        <v>15</v>
      </c>
    </row>
    <row r="15" spans="1:9" s="77" customFormat="1" ht="14.25" customHeight="1" x14ac:dyDescent="0.25">
      <c r="B15" s="653" t="s">
        <v>522</v>
      </c>
      <c r="C15" s="424">
        <v>11142</v>
      </c>
      <c r="D15" s="454">
        <v>10801</v>
      </c>
      <c r="E15" s="454">
        <v>331</v>
      </c>
      <c r="F15" s="656">
        <v>10</v>
      </c>
      <c r="G15" s="657">
        <v>599</v>
      </c>
      <c r="H15" s="455">
        <f t="shared" si="0"/>
        <v>584</v>
      </c>
      <c r="I15" s="456">
        <v>15</v>
      </c>
    </row>
    <row r="16" spans="1:9" s="77" customFormat="1" ht="14.25" customHeight="1" x14ac:dyDescent="0.25">
      <c r="B16" s="653" t="s">
        <v>523</v>
      </c>
      <c r="C16" s="424">
        <v>11006</v>
      </c>
      <c r="D16" s="454">
        <v>10662</v>
      </c>
      <c r="E16" s="454">
        <v>338</v>
      </c>
      <c r="F16" s="656">
        <v>6</v>
      </c>
      <c r="G16" s="657">
        <v>566</v>
      </c>
      <c r="H16" s="455">
        <f t="shared" si="0"/>
        <v>551</v>
      </c>
      <c r="I16" s="456">
        <v>15</v>
      </c>
    </row>
    <row r="17" spans="2:9" s="77" customFormat="1" ht="14.25" customHeight="1" x14ac:dyDescent="0.25">
      <c r="B17" s="653" t="s">
        <v>524</v>
      </c>
      <c r="C17" s="424">
        <v>11075</v>
      </c>
      <c r="D17" s="454">
        <v>10692</v>
      </c>
      <c r="E17" s="454">
        <v>377</v>
      </c>
      <c r="F17" s="656">
        <v>6</v>
      </c>
      <c r="G17" s="657">
        <v>553</v>
      </c>
      <c r="H17" s="455">
        <f t="shared" si="0"/>
        <v>533</v>
      </c>
      <c r="I17" s="456">
        <v>20</v>
      </c>
    </row>
    <row r="18" spans="2:9" s="77" customFormat="1" ht="14.25" customHeight="1" x14ac:dyDescent="0.25">
      <c r="B18" s="653" t="s">
        <v>525</v>
      </c>
      <c r="C18" s="424">
        <v>10705</v>
      </c>
      <c r="D18" s="454">
        <v>10325</v>
      </c>
      <c r="E18" s="454">
        <v>380</v>
      </c>
      <c r="F18" s="656">
        <v>0</v>
      </c>
      <c r="G18" s="657">
        <v>492</v>
      </c>
      <c r="H18" s="455">
        <f t="shared" si="0"/>
        <v>475</v>
      </c>
      <c r="I18" s="456">
        <v>17</v>
      </c>
    </row>
    <row r="19" spans="2:9" s="77" customFormat="1" ht="14.25" customHeight="1" x14ac:dyDescent="0.25">
      <c r="B19" s="653" t="s">
        <v>526</v>
      </c>
      <c r="C19" s="424">
        <v>9938</v>
      </c>
      <c r="D19" s="454">
        <v>9555</v>
      </c>
      <c r="E19" s="454">
        <v>383</v>
      </c>
      <c r="F19" s="656">
        <v>0</v>
      </c>
      <c r="G19" s="657">
        <v>526</v>
      </c>
      <c r="H19" s="455">
        <f t="shared" si="0"/>
        <v>512</v>
      </c>
      <c r="I19" s="456">
        <v>14</v>
      </c>
    </row>
    <row r="20" spans="2:9" s="77" customFormat="1" ht="14.25" customHeight="1" x14ac:dyDescent="0.25">
      <c r="B20" s="653" t="s">
        <v>527</v>
      </c>
      <c r="C20" s="424">
        <v>9784</v>
      </c>
      <c r="D20" s="454">
        <v>9420</v>
      </c>
      <c r="E20" s="454">
        <v>364</v>
      </c>
      <c r="F20" s="656">
        <v>0</v>
      </c>
      <c r="G20" s="657">
        <v>562</v>
      </c>
      <c r="H20" s="455">
        <f t="shared" si="0"/>
        <v>541</v>
      </c>
      <c r="I20" s="456">
        <v>21</v>
      </c>
    </row>
    <row r="21" spans="2:9" s="77" customFormat="1" ht="14.25" customHeight="1" x14ac:dyDescent="0.25">
      <c r="B21" s="653" t="s">
        <v>528</v>
      </c>
      <c r="C21" s="424">
        <v>9706</v>
      </c>
      <c r="D21" s="454">
        <v>9350</v>
      </c>
      <c r="E21" s="454">
        <v>356</v>
      </c>
      <c r="F21" s="656">
        <v>0</v>
      </c>
      <c r="G21" s="657">
        <v>561</v>
      </c>
      <c r="H21" s="455">
        <f t="shared" si="0"/>
        <v>544</v>
      </c>
      <c r="I21" s="456">
        <v>17</v>
      </c>
    </row>
    <row r="22" spans="2:9" s="77" customFormat="1" ht="14.25" customHeight="1" x14ac:dyDescent="0.25">
      <c r="B22" s="653" t="s">
        <v>529</v>
      </c>
      <c r="C22" s="424">
        <v>9882</v>
      </c>
      <c r="D22" s="454">
        <v>9466</v>
      </c>
      <c r="E22" s="454">
        <v>416</v>
      </c>
      <c r="F22" s="656">
        <v>0</v>
      </c>
      <c r="G22" s="657">
        <v>527</v>
      </c>
      <c r="H22" s="455">
        <f t="shared" si="0"/>
        <v>488</v>
      </c>
      <c r="I22" s="456">
        <v>39</v>
      </c>
    </row>
    <row r="23" spans="2:9" s="77" customFormat="1" ht="14.25" customHeight="1" x14ac:dyDescent="0.25">
      <c r="B23" s="653" t="s">
        <v>530</v>
      </c>
      <c r="C23" s="424">
        <v>9429</v>
      </c>
      <c r="D23" s="454">
        <v>9081</v>
      </c>
      <c r="E23" s="454">
        <v>348</v>
      </c>
      <c r="F23" s="656">
        <v>0</v>
      </c>
      <c r="G23" s="657">
        <v>494</v>
      </c>
      <c r="H23" s="455">
        <f t="shared" si="0"/>
        <v>455</v>
      </c>
      <c r="I23" s="456">
        <v>39</v>
      </c>
    </row>
    <row r="24" spans="2:9" s="77" customFormat="1" ht="14.25" customHeight="1" x14ac:dyDescent="0.25">
      <c r="B24" s="653" t="s">
        <v>531</v>
      </c>
      <c r="C24" s="424">
        <v>9851</v>
      </c>
      <c r="D24" s="454">
        <v>9521</v>
      </c>
      <c r="E24" s="454">
        <v>330</v>
      </c>
      <c r="F24" s="656">
        <v>0</v>
      </c>
      <c r="G24" s="657">
        <v>515</v>
      </c>
      <c r="H24" s="455">
        <f t="shared" si="0"/>
        <v>493</v>
      </c>
      <c r="I24" s="456">
        <v>22</v>
      </c>
    </row>
    <row r="25" spans="2:9" s="77" customFormat="1" ht="14.25" customHeight="1" x14ac:dyDescent="0.25">
      <c r="B25" s="653" t="s">
        <v>532</v>
      </c>
      <c r="C25" s="424">
        <v>10187</v>
      </c>
      <c r="D25" s="454">
        <v>9868</v>
      </c>
      <c r="E25" s="454">
        <v>319</v>
      </c>
      <c r="F25" s="656">
        <v>0</v>
      </c>
      <c r="G25" s="657">
        <v>538</v>
      </c>
      <c r="H25" s="455">
        <f t="shared" si="0"/>
        <v>516</v>
      </c>
      <c r="I25" s="456">
        <v>22</v>
      </c>
    </row>
    <row r="26" spans="2:9" s="77" customFormat="1" ht="14.25" customHeight="1" x14ac:dyDescent="0.25">
      <c r="B26" s="653" t="s">
        <v>533</v>
      </c>
      <c r="C26" s="424">
        <v>10500</v>
      </c>
      <c r="D26" s="454">
        <v>10187</v>
      </c>
      <c r="E26" s="454">
        <v>313</v>
      </c>
      <c r="F26" s="656">
        <v>0</v>
      </c>
      <c r="G26" s="657">
        <v>561</v>
      </c>
      <c r="H26" s="455">
        <f t="shared" si="0"/>
        <v>541</v>
      </c>
      <c r="I26" s="456">
        <v>20</v>
      </c>
    </row>
    <row r="27" spans="2:9" s="77" customFormat="1" ht="14.25" customHeight="1" x14ac:dyDescent="0.25">
      <c r="B27" s="653" t="s">
        <v>534</v>
      </c>
      <c r="C27" s="424">
        <v>10571</v>
      </c>
      <c r="D27" s="454">
        <v>10278</v>
      </c>
      <c r="E27" s="454">
        <v>293</v>
      </c>
      <c r="F27" s="656">
        <v>0</v>
      </c>
      <c r="G27" s="657">
        <v>592</v>
      </c>
      <c r="H27" s="455">
        <f t="shared" si="0"/>
        <v>579</v>
      </c>
      <c r="I27" s="456">
        <v>13</v>
      </c>
    </row>
    <row r="28" spans="2:9" s="77" customFormat="1" ht="14.25" customHeight="1" x14ac:dyDescent="0.25">
      <c r="B28" s="653" t="s">
        <v>535</v>
      </c>
      <c r="C28" s="424">
        <v>10758</v>
      </c>
      <c r="D28" s="454">
        <v>10441</v>
      </c>
      <c r="E28" s="454">
        <v>317</v>
      </c>
      <c r="F28" s="656">
        <v>0</v>
      </c>
      <c r="G28" s="657">
        <v>602</v>
      </c>
      <c r="H28" s="455">
        <f t="shared" si="0"/>
        <v>585</v>
      </c>
      <c r="I28" s="456">
        <v>17</v>
      </c>
    </row>
    <row r="29" spans="2:9" s="77" customFormat="1" ht="14.25" customHeight="1" x14ac:dyDescent="0.25">
      <c r="B29" s="653" t="s">
        <v>536</v>
      </c>
      <c r="C29" s="424">
        <v>10957</v>
      </c>
      <c r="D29" s="454">
        <v>10642</v>
      </c>
      <c r="E29" s="454">
        <v>315</v>
      </c>
      <c r="F29" s="656">
        <v>0</v>
      </c>
      <c r="G29" s="657">
        <v>573</v>
      </c>
      <c r="H29" s="455">
        <f t="shared" si="0"/>
        <v>560</v>
      </c>
      <c r="I29" s="456">
        <v>13</v>
      </c>
    </row>
    <row r="30" spans="2:9" s="77" customFormat="1" ht="14.25" customHeight="1" x14ac:dyDescent="0.25">
      <c r="B30" s="653" t="s">
        <v>537</v>
      </c>
      <c r="C30" s="424">
        <v>10654</v>
      </c>
      <c r="D30" s="454">
        <v>10355</v>
      </c>
      <c r="E30" s="454">
        <v>299</v>
      </c>
      <c r="F30" s="656">
        <v>0</v>
      </c>
      <c r="G30" s="657">
        <v>550</v>
      </c>
      <c r="H30" s="455">
        <f t="shared" si="0"/>
        <v>534</v>
      </c>
      <c r="I30" s="456">
        <v>16</v>
      </c>
    </row>
    <row r="31" spans="2:9" s="77" customFormat="1" ht="14.25" customHeight="1" x14ac:dyDescent="0.25">
      <c r="B31" s="653" t="s">
        <v>538</v>
      </c>
      <c r="C31" s="424">
        <v>9994</v>
      </c>
      <c r="D31" s="454">
        <v>9712</v>
      </c>
      <c r="E31" s="454">
        <v>282</v>
      </c>
      <c r="F31" s="656">
        <v>0</v>
      </c>
      <c r="G31" s="657">
        <v>520</v>
      </c>
      <c r="H31" s="455">
        <f t="shared" si="0"/>
        <v>503</v>
      </c>
      <c r="I31" s="456">
        <v>17</v>
      </c>
    </row>
    <row r="32" spans="2:9" s="77" customFormat="1" ht="14.25" customHeight="1" x14ac:dyDescent="0.25">
      <c r="B32" s="653" t="s">
        <v>539</v>
      </c>
      <c r="C32" s="424">
        <v>9989</v>
      </c>
      <c r="D32" s="454">
        <v>9640</v>
      </c>
      <c r="E32" s="454">
        <v>349</v>
      </c>
      <c r="F32" s="656">
        <v>0</v>
      </c>
      <c r="G32" s="657">
        <v>479</v>
      </c>
      <c r="H32" s="455">
        <f t="shared" si="0"/>
        <v>455</v>
      </c>
      <c r="I32" s="456">
        <v>24</v>
      </c>
    </row>
    <row r="33" spans="2:9" s="77" customFormat="1" ht="14.25" customHeight="1" x14ac:dyDescent="0.25">
      <c r="B33" s="653" t="s">
        <v>540</v>
      </c>
      <c r="C33" s="424">
        <v>9826</v>
      </c>
      <c r="D33" s="454">
        <v>9484</v>
      </c>
      <c r="E33" s="454">
        <v>342</v>
      </c>
      <c r="F33" s="656">
        <v>0</v>
      </c>
      <c r="G33" s="657">
        <v>528</v>
      </c>
      <c r="H33" s="455">
        <f t="shared" si="0"/>
        <v>513</v>
      </c>
      <c r="I33" s="456">
        <v>15</v>
      </c>
    </row>
    <row r="34" spans="2:9" ht="14.25" customHeight="1" x14ac:dyDescent="0.25">
      <c r="B34" s="658" t="s">
        <v>541</v>
      </c>
      <c r="C34" s="659">
        <v>10043</v>
      </c>
      <c r="D34" s="660">
        <v>9714</v>
      </c>
      <c r="E34" s="660">
        <v>329</v>
      </c>
      <c r="F34" s="661">
        <v>0</v>
      </c>
      <c r="G34" s="662">
        <v>526</v>
      </c>
      <c r="H34" s="663">
        <f t="shared" si="0"/>
        <v>509</v>
      </c>
      <c r="I34" s="664">
        <v>17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décembre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283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304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190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décembre 2016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283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décembre 2016 </v>
      </c>
      <c r="C8" s="44"/>
      <c r="D8" s="44"/>
      <c r="E8" s="44"/>
      <c r="F8" s="45"/>
    </row>
    <row r="9" spans="1:7" ht="13.5" x14ac:dyDescent="0.2">
      <c r="A9" s="49"/>
      <c r="B9" s="111" t="s">
        <v>284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56005</v>
      </c>
      <c r="D12" s="56">
        <v>54594</v>
      </c>
      <c r="E12" s="56">
        <v>63884</v>
      </c>
      <c r="F12" s="113">
        <f>E12/D12*100</f>
        <v>117.01652196212038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4069</v>
      </c>
      <c r="D14" s="115">
        <v>4069</v>
      </c>
      <c r="E14" s="115">
        <v>5128</v>
      </c>
      <c r="F14" s="116">
        <f>E14/D14*100</f>
        <v>126.02605062668961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60074</v>
      </c>
      <c r="D16" s="67">
        <f>SUM(D12:D14)</f>
        <v>58663</v>
      </c>
      <c r="E16" s="67">
        <f>SUM(E12:E14)</f>
        <v>69012</v>
      </c>
      <c r="F16" s="120">
        <f>E16/D16*100</f>
        <v>117.6414434993096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180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191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décembre 2016 </v>
      </c>
      <c r="C6" s="44"/>
      <c r="D6" s="44"/>
      <c r="E6" s="45"/>
    </row>
    <row r="7" spans="1:5" x14ac:dyDescent="0.2">
      <c r="A7" s="42" t="s">
        <v>52</v>
      </c>
      <c r="B7" s="43" t="s">
        <v>283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4880</v>
      </c>
      <c r="D12" s="56">
        <v>679</v>
      </c>
      <c r="E12"/>
    </row>
    <row r="13" spans="1:5" x14ac:dyDescent="0.2">
      <c r="B13" s="123" t="s">
        <v>105</v>
      </c>
      <c r="C13" s="115">
        <v>4888</v>
      </c>
      <c r="D13" s="115">
        <v>844</v>
      </c>
      <c r="E13"/>
    </row>
    <row r="14" spans="1:5" x14ac:dyDescent="0.2">
      <c r="B14" s="123" t="s">
        <v>106</v>
      </c>
      <c r="C14" s="115">
        <v>8991</v>
      </c>
      <c r="D14" s="115">
        <v>1383</v>
      </c>
      <c r="E14"/>
    </row>
    <row r="15" spans="1:5" x14ac:dyDescent="0.2">
      <c r="B15" s="123" t="s">
        <v>107</v>
      </c>
      <c r="C15" s="115">
        <v>6128</v>
      </c>
      <c r="D15" s="115">
        <v>1271</v>
      </c>
      <c r="E15"/>
    </row>
    <row r="16" spans="1:5" x14ac:dyDescent="0.2">
      <c r="B16" s="123" t="s">
        <v>108</v>
      </c>
      <c r="C16" s="115">
        <v>7956</v>
      </c>
      <c r="D16" s="115">
        <v>1337</v>
      </c>
      <c r="E16"/>
    </row>
    <row r="17" spans="2:5" x14ac:dyDescent="0.2">
      <c r="B17" s="123" t="s">
        <v>109</v>
      </c>
      <c r="C17" s="115">
        <v>13741</v>
      </c>
      <c r="D17" s="115">
        <v>1816</v>
      </c>
      <c r="E17"/>
    </row>
    <row r="18" spans="2:5" x14ac:dyDescent="0.2">
      <c r="B18" s="123" t="s">
        <v>110</v>
      </c>
      <c r="C18" s="115">
        <v>5943</v>
      </c>
      <c r="D18" s="115">
        <v>942</v>
      </c>
      <c r="E18"/>
    </row>
    <row r="19" spans="2:5" x14ac:dyDescent="0.2">
      <c r="B19" s="123" t="s">
        <v>111</v>
      </c>
      <c r="C19" s="115">
        <v>5706</v>
      </c>
      <c r="D19" s="115">
        <v>942</v>
      </c>
      <c r="E19"/>
    </row>
    <row r="20" spans="2:5" x14ac:dyDescent="0.2">
      <c r="B20" s="123" t="s">
        <v>112</v>
      </c>
      <c r="C20" s="115">
        <v>5651</v>
      </c>
      <c r="D20" s="115">
        <v>844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63884</v>
      </c>
      <c r="D22" s="125">
        <v>10058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5128</v>
      </c>
      <c r="D24" s="115">
        <v>511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69012</v>
      </c>
      <c r="D27" s="67">
        <v>10569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192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décembre 2016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283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décembre 2016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5289</v>
      </c>
      <c r="D12" s="134">
        <v>4948</v>
      </c>
      <c r="E12" s="134">
        <v>4880</v>
      </c>
      <c r="F12" s="432">
        <f t="shared" ref="F12:F24" si="0">E12/D12*100</f>
        <v>98.625707356507675</v>
      </c>
    </row>
    <row r="13" spans="1:6" ht="15.6" customHeight="1" x14ac:dyDescent="0.25">
      <c r="B13" s="123" t="s">
        <v>105</v>
      </c>
      <c r="C13" s="134">
        <v>5424</v>
      </c>
      <c r="D13" s="134">
        <v>4997</v>
      </c>
      <c r="E13" s="134">
        <v>4888</v>
      </c>
      <c r="F13" s="433">
        <f t="shared" si="0"/>
        <v>97.81869121472883</v>
      </c>
    </row>
    <row r="14" spans="1:6" ht="15.6" customHeight="1" x14ac:dyDescent="0.25">
      <c r="B14" s="123" t="s">
        <v>106</v>
      </c>
      <c r="C14" s="134">
        <v>8828</v>
      </c>
      <c r="D14" s="134">
        <v>8705</v>
      </c>
      <c r="E14" s="134">
        <v>8991</v>
      </c>
      <c r="F14" s="433">
        <f t="shared" si="0"/>
        <v>103.28546812176911</v>
      </c>
    </row>
    <row r="15" spans="1:6" ht="15.6" customHeight="1" x14ac:dyDescent="0.25">
      <c r="B15" s="123" t="s">
        <v>107</v>
      </c>
      <c r="C15" s="134">
        <v>6050</v>
      </c>
      <c r="D15" s="134">
        <v>5887</v>
      </c>
      <c r="E15" s="134">
        <v>6128</v>
      </c>
      <c r="F15" s="433">
        <f t="shared" si="0"/>
        <v>104.09376592491932</v>
      </c>
    </row>
    <row r="16" spans="1:6" ht="15.6" customHeight="1" x14ac:dyDescent="0.25">
      <c r="B16" s="123" t="s">
        <v>108</v>
      </c>
      <c r="C16" s="134">
        <v>6184</v>
      </c>
      <c r="D16" s="134">
        <v>6142</v>
      </c>
      <c r="E16" s="134">
        <v>7956</v>
      </c>
      <c r="F16" s="433">
        <f t="shared" si="0"/>
        <v>129.53435363073916</v>
      </c>
    </row>
    <row r="17" spans="2:6" ht="15.6" customHeight="1" x14ac:dyDescent="0.25">
      <c r="B17" s="123" t="s">
        <v>109</v>
      </c>
      <c r="C17" s="134">
        <v>9233</v>
      </c>
      <c r="D17" s="134">
        <v>9189</v>
      </c>
      <c r="E17" s="134">
        <v>13741</v>
      </c>
      <c r="F17" s="433">
        <f t="shared" si="0"/>
        <v>149.53749047774514</v>
      </c>
    </row>
    <row r="18" spans="2:6" ht="15.6" customHeight="1" x14ac:dyDescent="0.25">
      <c r="B18" s="123" t="s">
        <v>110</v>
      </c>
      <c r="C18" s="134">
        <v>5438</v>
      </c>
      <c r="D18" s="134">
        <v>5379</v>
      </c>
      <c r="E18" s="134">
        <v>5943</v>
      </c>
      <c r="F18" s="433">
        <f t="shared" si="0"/>
        <v>110.48522030117122</v>
      </c>
    </row>
    <row r="19" spans="2:6" ht="15.6" customHeight="1" x14ac:dyDescent="0.25">
      <c r="B19" s="123" t="s">
        <v>111</v>
      </c>
      <c r="C19" s="134">
        <v>4990</v>
      </c>
      <c r="D19" s="134">
        <v>4926</v>
      </c>
      <c r="E19" s="134">
        <v>5706</v>
      </c>
      <c r="F19" s="433">
        <f t="shared" si="0"/>
        <v>115.83434835566382</v>
      </c>
    </row>
    <row r="20" spans="2:6" ht="15.6" customHeight="1" x14ac:dyDescent="0.25">
      <c r="B20" s="123" t="s">
        <v>112</v>
      </c>
      <c r="C20" s="134">
        <v>4569</v>
      </c>
      <c r="D20" s="134">
        <v>4421</v>
      </c>
      <c r="E20" s="134">
        <v>5651</v>
      </c>
      <c r="F20" s="433">
        <f t="shared" si="0"/>
        <v>127.82175978285454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56005</v>
      </c>
      <c r="D22" s="135">
        <v>54594</v>
      </c>
      <c r="E22" s="135">
        <v>63884</v>
      </c>
      <c r="F22" s="433">
        <f t="shared" si="0"/>
        <v>117.01652196212038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4069</v>
      </c>
      <c r="D24" s="134">
        <v>4069</v>
      </c>
      <c r="E24" s="134">
        <v>5128</v>
      </c>
      <c r="F24" s="433">
        <f t="shared" si="0"/>
        <v>126.02605062668961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60074</v>
      </c>
      <c r="D26" s="137">
        <f>SUM(D24:D24,D22)</f>
        <v>58663</v>
      </c>
      <c r="E26" s="137">
        <f>SUM(E24:E24,E22)</f>
        <v>69012</v>
      </c>
      <c r="F26" s="138">
        <f>E26/D26*100</f>
        <v>117.6414434993096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193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décembre 2016 </v>
      </c>
      <c r="C6" s="44"/>
      <c r="D6" s="45"/>
      <c r="E6" s="45"/>
    </row>
    <row r="7" spans="1:5" x14ac:dyDescent="0.2">
      <c r="A7" s="42" t="s">
        <v>52</v>
      </c>
      <c r="B7" s="43" t="s">
        <v>283</v>
      </c>
      <c r="C7" s="44"/>
      <c r="D7" s="45"/>
      <c r="E7" s="45"/>
    </row>
    <row r="10" spans="1:5" ht="85.5" customHeight="1" x14ac:dyDescent="0.2">
      <c r="B10" s="29"/>
      <c r="C10" s="52" t="s">
        <v>281</v>
      </c>
      <c r="D10" s="52" t="s">
        <v>264</v>
      </c>
      <c r="E10" s="52" t="s">
        <v>54</v>
      </c>
    </row>
    <row r="11" spans="1:5" ht="16.149999999999999" customHeight="1" x14ac:dyDescent="0.2">
      <c r="B11" s="133" t="s">
        <v>104</v>
      </c>
      <c r="C11" s="56">
        <v>655</v>
      </c>
      <c r="D11" s="56">
        <v>24</v>
      </c>
      <c r="E11" s="56">
        <v>679</v>
      </c>
    </row>
    <row r="12" spans="1:5" ht="16.149999999999999" customHeight="1" x14ac:dyDescent="0.2">
      <c r="B12" s="123" t="s">
        <v>105</v>
      </c>
      <c r="C12" s="115">
        <v>827</v>
      </c>
      <c r="D12" s="115">
        <v>17</v>
      </c>
      <c r="E12" s="115">
        <v>844</v>
      </c>
    </row>
    <row r="13" spans="1:5" ht="16.149999999999999" customHeight="1" x14ac:dyDescent="0.2">
      <c r="B13" s="123" t="s">
        <v>106</v>
      </c>
      <c r="C13" s="115">
        <v>1319</v>
      </c>
      <c r="D13" s="115">
        <v>64</v>
      </c>
      <c r="E13" s="115">
        <v>1383</v>
      </c>
    </row>
    <row r="14" spans="1:5" ht="16.149999999999999" customHeight="1" x14ac:dyDescent="0.2">
      <c r="B14" s="123" t="s">
        <v>107</v>
      </c>
      <c r="C14" s="115">
        <v>1194</v>
      </c>
      <c r="D14" s="115">
        <v>77</v>
      </c>
      <c r="E14" s="115">
        <v>1271</v>
      </c>
    </row>
    <row r="15" spans="1:5" ht="16.149999999999999" customHeight="1" x14ac:dyDescent="0.2">
      <c r="B15" s="123" t="s">
        <v>108</v>
      </c>
      <c r="C15" s="115">
        <v>1326</v>
      </c>
      <c r="D15" s="115">
        <v>11</v>
      </c>
      <c r="E15" s="115">
        <v>1337</v>
      </c>
    </row>
    <row r="16" spans="1:5" ht="16.149999999999999" customHeight="1" x14ac:dyDescent="0.2">
      <c r="B16" s="123" t="s">
        <v>109</v>
      </c>
      <c r="C16" s="115">
        <v>1682</v>
      </c>
      <c r="D16" s="115">
        <v>134</v>
      </c>
      <c r="E16" s="115">
        <v>1816</v>
      </c>
    </row>
    <row r="17" spans="2:5" ht="16.149999999999999" customHeight="1" x14ac:dyDescent="0.2">
      <c r="B17" s="123" t="s">
        <v>110</v>
      </c>
      <c r="C17" s="115">
        <v>882</v>
      </c>
      <c r="D17" s="115">
        <v>60</v>
      </c>
      <c r="E17" s="115">
        <v>942</v>
      </c>
    </row>
    <row r="18" spans="2:5" ht="16.149999999999999" customHeight="1" x14ac:dyDescent="0.2">
      <c r="B18" s="123" t="s">
        <v>111</v>
      </c>
      <c r="C18" s="115">
        <v>890</v>
      </c>
      <c r="D18" s="115">
        <v>52</v>
      </c>
      <c r="E18" s="115">
        <v>942</v>
      </c>
    </row>
    <row r="19" spans="2:5" ht="16.149999999999999" customHeight="1" x14ac:dyDescent="0.2">
      <c r="B19" s="123" t="s">
        <v>112</v>
      </c>
      <c r="C19" s="115">
        <v>802</v>
      </c>
      <c r="D19" s="115">
        <v>42</v>
      </c>
      <c r="E19" s="115">
        <v>844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9577</v>
      </c>
      <c r="D21" s="125">
        <v>481</v>
      </c>
      <c r="E21" s="125">
        <v>10058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466</v>
      </c>
      <c r="D23" s="115">
        <v>45</v>
      </c>
      <c r="E23" s="115">
        <v>511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10043</v>
      </c>
      <c r="D26" s="67">
        <f>SUM(D21,D23)</f>
        <v>526</v>
      </c>
      <c r="E26" s="67">
        <f>SUM(E21,E23:E24)</f>
        <v>10569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181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décembre 2016 </v>
      </c>
      <c r="C6" s="44"/>
      <c r="D6" s="44"/>
      <c r="E6" s="45"/>
    </row>
    <row r="7" spans="1:5" x14ac:dyDescent="0.2">
      <c r="A7" s="42" t="s">
        <v>52</v>
      </c>
      <c r="B7" s="43" t="s">
        <v>283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décembre 2016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1.180522565320665</v>
      </c>
      <c r="D12" s="143">
        <v>0.84241997889553288</v>
      </c>
      <c r="E12" s="143">
        <v>0.98625707356507675</v>
      </c>
    </row>
    <row r="13" spans="1:5" ht="15.6" customHeight="1" x14ac:dyDescent="0.2">
      <c r="B13" s="144" t="s">
        <v>105</v>
      </c>
      <c r="C13" s="143">
        <v>1.1733031674208145</v>
      </c>
      <c r="D13" s="143">
        <v>0.82346609257265879</v>
      </c>
      <c r="E13" s="143">
        <v>0.97818691214728837</v>
      </c>
    </row>
    <row r="14" spans="1:5" ht="15.6" customHeight="1" x14ac:dyDescent="0.2">
      <c r="B14" s="144" t="s">
        <v>106</v>
      </c>
      <c r="C14" s="143">
        <v>1.2109669317706153</v>
      </c>
      <c r="D14" s="143">
        <v>0.81614463967405149</v>
      </c>
      <c r="E14" s="143">
        <v>1.0328546812176911</v>
      </c>
    </row>
    <row r="15" spans="1:5" ht="15.6" customHeight="1" x14ac:dyDescent="0.2">
      <c r="B15" s="144" t="s">
        <v>107</v>
      </c>
      <c r="C15" s="143">
        <v>1.1307481978622917</v>
      </c>
      <c r="D15" s="143">
        <v>0.84710300429184548</v>
      </c>
      <c r="E15" s="143">
        <v>1.0409376592491932</v>
      </c>
    </row>
    <row r="16" spans="1:5" ht="15.6" customHeight="1" x14ac:dyDescent="0.2">
      <c r="B16" s="144" t="s">
        <v>108</v>
      </c>
      <c r="C16" s="143">
        <v>1.5147134744450181</v>
      </c>
      <c r="D16" s="143">
        <v>0.92063492063492058</v>
      </c>
      <c r="E16" s="143">
        <v>1.2953435363073917</v>
      </c>
    </row>
    <row r="17" spans="2:5" ht="15.6" customHeight="1" x14ac:dyDescent="0.2">
      <c r="B17" s="144" t="s">
        <v>109</v>
      </c>
      <c r="C17" s="143">
        <v>1.6556962025316455</v>
      </c>
      <c r="D17" s="143">
        <v>0.94708994708994709</v>
      </c>
      <c r="E17" s="143">
        <v>1.4953749047774514</v>
      </c>
    </row>
    <row r="18" spans="2:5" ht="15.6" customHeight="1" x14ac:dyDescent="0.2">
      <c r="B18" s="144" t="s">
        <v>110</v>
      </c>
      <c r="C18" s="143">
        <v>1.347609561752988</v>
      </c>
      <c r="D18" s="143">
        <v>0.79594423320659058</v>
      </c>
      <c r="E18" s="143">
        <v>1.1048522030117123</v>
      </c>
    </row>
    <row r="19" spans="2:5" ht="15.6" customHeight="1" x14ac:dyDescent="0.2">
      <c r="B19" s="144" t="s">
        <v>111</v>
      </c>
      <c r="C19" s="143">
        <v>1.4258823529411764</v>
      </c>
      <c r="D19" s="143">
        <v>0.87121212121212122</v>
      </c>
      <c r="E19" s="143">
        <v>1.1583434835566382</v>
      </c>
    </row>
    <row r="20" spans="2:5" ht="15.6" customHeight="1" x14ac:dyDescent="0.2">
      <c r="B20" s="144" t="s">
        <v>112</v>
      </c>
      <c r="C20" s="143">
        <v>1.5264511388684792</v>
      </c>
      <c r="D20" s="143">
        <v>0.88051795173631553</v>
      </c>
      <c r="E20" s="143">
        <v>1.2782175978285455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1.3865797924901186</v>
      </c>
      <c r="D22" s="146">
        <v>0.85461503827104912</v>
      </c>
      <c r="E22" s="146">
        <v>1.1701652196212038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1.4124001878816346</v>
      </c>
      <c r="D24" s="143">
        <v>1.0932989690721648</v>
      </c>
      <c r="E24" s="143">
        <v>1.2602605062668961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1.3881725726537826</v>
      </c>
      <c r="D27" s="150">
        <v>0.87378881987577639</v>
      </c>
      <c r="E27" s="150">
        <v>1.1764144349930961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215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décembre 2016 </v>
      </c>
      <c r="C6" s="44"/>
      <c r="D6" s="44"/>
      <c r="E6" s="44"/>
    </row>
    <row r="7" spans="1:8" x14ac:dyDescent="0.25">
      <c r="A7" s="42" t="s">
        <v>52</v>
      </c>
      <c r="B7" s="43" t="s">
        <v>283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décembre 2016 </v>
      </c>
      <c r="C8" s="44"/>
      <c r="D8" s="44"/>
      <c r="E8" s="44"/>
      <c r="F8" s="108"/>
    </row>
    <row r="9" spans="1:8" x14ac:dyDescent="0.25">
      <c r="B9" s="132" t="s">
        <v>285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182</v>
      </c>
      <c r="C14" s="153">
        <v>33369</v>
      </c>
      <c r="D14" s="153">
        <v>47152</v>
      </c>
      <c r="E14" s="529">
        <f t="shared" ref="E14:E19" si="0">D14/C14*100</f>
        <v>141.30480385986993</v>
      </c>
      <c r="G14" s="154"/>
      <c r="H14" s="152"/>
    </row>
    <row r="15" spans="1:8" ht="15" customHeight="1" x14ac:dyDescent="0.25">
      <c r="B15" s="155" t="s">
        <v>82</v>
      </c>
      <c r="C15" s="153">
        <v>19586</v>
      </c>
      <c r="D15" s="153">
        <v>17790</v>
      </c>
      <c r="E15" s="156">
        <f t="shared" si="0"/>
        <v>90.83018482589604</v>
      </c>
      <c r="G15" s="154"/>
      <c r="H15" s="152"/>
    </row>
    <row r="16" spans="1:8" ht="15" customHeight="1" x14ac:dyDescent="0.25">
      <c r="B16" s="155" t="s">
        <v>83</v>
      </c>
      <c r="C16" s="153">
        <v>2385</v>
      </c>
      <c r="D16" s="153">
        <v>1726</v>
      </c>
      <c r="E16" s="156">
        <f t="shared" si="0"/>
        <v>72.368972746331238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469</v>
      </c>
      <c r="E17" s="156">
        <f t="shared" si="0"/>
        <v>77.011494252873561</v>
      </c>
      <c r="G17" s="154"/>
      <c r="H17" s="152"/>
    </row>
    <row r="18" spans="2:8" ht="15" customHeight="1" x14ac:dyDescent="0.25">
      <c r="B18" s="157" t="s">
        <v>85</v>
      </c>
      <c r="C18" s="153">
        <v>1253</v>
      </c>
      <c r="D18" s="153">
        <v>873</v>
      </c>
      <c r="E18" s="156">
        <f t="shared" si="0"/>
        <v>69.672785315243416</v>
      </c>
      <c r="G18" s="154"/>
      <c r="H18" s="152"/>
    </row>
    <row r="19" spans="2:8" ht="15" customHeight="1" x14ac:dyDescent="0.25">
      <c r="B19" s="157" t="s">
        <v>183</v>
      </c>
      <c r="C19" s="153">
        <v>1144</v>
      </c>
      <c r="D19" s="153">
        <v>758</v>
      </c>
      <c r="E19" s="156">
        <f t="shared" si="0"/>
        <v>66.258741258741267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244</v>
      </c>
      <c r="E20" s="156">
        <f>D20/C20*100</f>
        <v>76.971608832807576</v>
      </c>
    </row>
    <row r="21" spans="2:8" x14ac:dyDescent="0.25">
      <c r="B21" s="158" t="s">
        <v>61</v>
      </c>
      <c r="C21" s="159">
        <f>SUM(C14:C20)</f>
        <v>58663</v>
      </c>
      <c r="D21" s="159">
        <f>SUM(D14:D20)</f>
        <v>69012</v>
      </c>
      <c r="E21" s="160">
        <f>D21/C21*100</f>
        <v>117.6414434993096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184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décembre 2016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283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9" t="s">
        <v>88</v>
      </c>
      <c r="B10" s="751" t="s">
        <v>55</v>
      </c>
      <c r="C10" s="752"/>
      <c r="D10" s="753"/>
      <c r="E10" s="751" t="s">
        <v>89</v>
      </c>
      <c r="F10" s="752"/>
      <c r="G10" s="753"/>
      <c r="H10" s="754" t="s">
        <v>90</v>
      </c>
      <c r="I10" s="755"/>
      <c r="J10" s="756"/>
    </row>
    <row r="11" spans="1:10" s="73" customFormat="1" ht="15" x14ac:dyDescent="0.2">
      <c r="A11" s="750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17865</v>
      </c>
      <c r="C14" s="173">
        <v>823</v>
      </c>
      <c r="D14" s="174">
        <f>SUM(B14:C14)</f>
        <v>18688</v>
      </c>
      <c r="E14" s="173">
        <v>1178</v>
      </c>
      <c r="F14" s="173">
        <v>59</v>
      </c>
      <c r="G14" s="174">
        <f>SUM(E14:F14)</f>
        <v>1237</v>
      </c>
      <c r="H14" s="171">
        <f>+B14+E14</f>
        <v>19043</v>
      </c>
      <c r="I14" s="171">
        <f>+C14+F14</f>
        <v>882</v>
      </c>
      <c r="J14" s="174">
        <f>+H14+I14</f>
        <v>19925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43907</v>
      </c>
      <c r="C19" s="173">
        <v>1289</v>
      </c>
      <c r="D19" s="174">
        <f>SUM(B19:C19)</f>
        <v>45196</v>
      </c>
      <c r="E19" s="173">
        <v>3769</v>
      </c>
      <c r="F19" s="173">
        <v>122</v>
      </c>
      <c r="G19" s="174">
        <f>SUM(E19:F19)</f>
        <v>3891</v>
      </c>
      <c r="H19" s="171">
        <f>+B19+E19</f>
        <v>47676</v>
      </c>
      <c r="I19" s="171">
        <f>+C19+F19</f>
        <v>1411</v>
      </c>
      <c r="J19" s="174">
        <f>+H19+I19</f>
        <v>49087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61772</v>
      </c>
      <c r="C22" s="180">
        <f t="shared" si="0"/>
        <v>2112</v>
      </c>
      <c r="D22" s="180">
        <f t="shared" si="0"/>
        <v>63884</v>
      </c>
      <c r="E22" s="180">
        <f t="shared" si="0"/>
        <v>4947</v>
      </c>
      <c r="F22" s="180">
        <f t="shared" si="0"/>
        <v>181</v>
      </c>
      <c r="G22" s="180">
        <f t="shared" si="0"/>
        <v>5128</v>
      </c>
      <c r="H22" s="180">
        <f t="shared" si="0"/>
        <v>66719</v>
      </c>
      <c r="I22" s="180">
        <f t="shared" si="0"/>
        <v>2293</v>
      </c>
      <c r="J22" s="180">
        <f t="shared" si="0"/>
        <v>69012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185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décembre 2016 </v>
      </c>
      <c r="C6" s="44"/>
      <c r="D6" s="44"/>
      <c r="E6" s="44"/>
      <c r="F6" s="45"/>
    </row>
    <row r="7" spans="1:6" x14ac:dyDescent="0.2">
      <c r="A7" s="42" t="s">
        <v>52</v>
      </c>
      <c r="B7" s="43" t="s">
        <v>283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1221</v>
      </c>
      <c r="D12" s="184">
        <v>3659</v>
      </c>
      <c r="E12" s="184">
        <f t="shared" ref="E12:E20" si="0">SUM(C12:D12)</f>
        <v>4880</v>
      </c>
      <c r="F12" s="116">
        <f t="shared" ref="F12:F20" si="1">C12/E12*100</f>
        <v>25.020491803278688</v>
      </c>
    </row>
    <row r="13" spans="1:6" ht="15" customHeight="1" x14ac:dyDescent="0.2">
      <c r="B13" s="144" t="s">
        <v>105</v>
      </c>
      <c r="C13" s="184">
        <v>1093</v>
      </c>
      <c r="D13" s="184">
        <v>3795</v>
      </c>
      <c r="E13" s="184">
        <f t="shared" si="0"/>
        <v>4888</v>
      </c>
      <c r="F13" s="116">
        <f t="shared" si="1"/>
        <v>22.360883797054008</v>
      </c>
    </row>
    <row r="14" spans="1:6" ht="15" customHeight="1" x14ac:dyDescent="0.2">
      <c r="B14" s="144" t="s">
        <v>106</v>
      </c>
      <c r="C14" s="184">
        <v>2059</v>
      </c>
      <c r="D14" s="184">
        <v>6932</v>
      </c>
      <c r="E14" s="184">
        <f t="shared" si="0"/>
        <v>8991</v>
      </c>
      <c r="F14" s="116">
        <f t="shared" si="1"/>
        <v>22.900678456234012</v>
      </c>
    </row>
    <row r="15" spans="1:6" ht="15" customHeight="1" x14ac:dyDescent="0.2">
      <c r="B15" s="144" t="s">
        <v>107</v>
      </c>
      <c r="C15" s="184">
        <v>1766</v>
      </c>
      <c r="D15" s="184">
        <v>4362</v>
      </c>
      <c r="E15" s="184">
        <f t="shared" si="0"/>
        <v>6128</v>
      </c>
      <c r="F15" s="116">
        <f t="shared" si="1"/>
        <v>28.818537859007833</v>
      </c>
    </row>
    <row r="16" spans="1:6" ht="15" customHeight="1" x14ac:dyDescent="0.2">
      <c r="B16" s="144" t="s">
        <v>108</v>
      </c>
      <c r="C16" s="184">
        <v>2851</v>
      </c>
      <c r="D16" s="184">
        <v>5105</v>
      </c>
      <c r="E16" s="184">
        <f t="shared" si="0"/>
        <v>7956</v>
      </c>
      <c r="F16" s="116">
        <f t="shared" si="1"/>
        <v>35.834590246354949</v>
      </c>
    </row>
    <row r="17" spans="2:6" ht="15" customHeight="1" x14ac:dyDescent="0.2">
      <c r="B17" s="144" t="s">
        <v>109</v>
      </c>
      <c r="C17" s="184">
        <v>4663</v>
      </c>
      <c r="D17" s="184">
        <v>9078</v>
      </c>
      <c r="E17" s="184">
        <f t="shared" si="0"/>
        <v>13741</v>
      </c>
      <c r="F17" s="116">
        <f t="shared" si="1"/>
        <v>33.934939232952473</v>
      </c>
    </row>
    <row r="18" spans="2:6" ht="15" customHeight="1" x14ac:dyDescent="0.2">
      <c r="B18" s="144" t="s">
        <v>110</v>
      </c>
      <c r="C18" s="184">
        <v>1506</v>
      </c>
      <c r="D18" s="184">
        <v>4437</v>
      </c>
      <c r="E18" s="184">
        <f t="shared" si="0"/>
        <v>5943</v>
      </c>
      <c r="F18" s="116">
        <f t="shared" si="1"/>
        <v>25.340737001514384</v>
      </c>
    </row>
    <row r="19" spans="2:6" ht="15" customHeight="1" x14ac:dyDescent="0.2">
      <c r="B19" s="144" t="s">
        <v>111</v>
      </c>
      <c r="C19" s="184">
        <v>1577</v>
      </c>
      <c r="D19" s="184">
        <v>4129</v>
      </c>
      <c r="E19" s="184">
        <f t="shared" si="0"/>
        <v>5706</v>
      </c>
      <c r="F19" s="116">
        <f t="shared" si="1"/>
        <v>27.63757448300035</v>
      </c>
    </row>
    <row r="20" spans="2:6" ht="15" customHeight="1" x14ac:dyDescent="0.2">
      <c r="B20" s="144" t="s">
        <v>112</v>
      </c>
      <c r="C20" s="184">
        <v>1952</v>
      </c>
      <c r="D20" s="184">
        <v>3699</v>
      </c>
      <c r="E20" s="184">
        <f t="shared" si="0"/>
        <v>5651</v>
      </c>
      <c r="F20" s="116">
        <f t="shared" si="1"/>
        <v>34.542558839143517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18688</v>
      </c>
      <c r="D22" s="185">
        <f>SUM(D12:D20)</f>
        <v>45196</v>
      </c>
      <c r="E22" s="185">
        <f>SUM(C22:D22)</f>
        <v>63884</v>
      </c>
      <c r="F22" s="186">
        <f>C22/E22*100</f>
        <v>29.253021100745102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1237</v>
      </c>
      <c r="D24" s="184">
        <v>3891</v>
      </c>
      <c r="E24" s="184">
        <f>SUM(C24:D24)</f>
        <v>5128</v>
      </c>
      <c r="F24" s="116">
        <f>C24/E24*100</f>
        <v>24.122464898595943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19925</v>
      </c>
      <c r="D27" s="189">
        <f>SUM(D24:D25,D22)</f>
        <v>49087</v>
      </c>
      <c r="E27" s="189">
        <f>SUM(E24:E25,E22)</f>
        <v>69012</v>
      </c>
      <c r="F27" s="190">
        <f>C27/E27*100</f>
        <v>28.871790413261461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236</v>
      </c>
      <c r="D8" s="25" t="s">
        <v>173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237</v>
      </c>
      <c r="D9" s="26" t="str">
        <f>'tab3 courbeB'!B2</f>
        <v>Courbe d'évolution mensuelle des personnes détenues depuis le 1er janvier 2014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238</v>
      </c>
      <c r="D10" s="25" t="str">
        <f>'tab3 courbeC'!B2</f>
        <v>Courbe d'évolution mensuelle des personnes détenues selon la catégorie pénale depuis le 1er janvier 2014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2014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186</v>
      </c>
      <c r="C2" s="35"/>
      <c r="D2" s="35"/>
      <c r="E2" s="35"/>
      <c r="F2" s="35" t="s">
        <v>310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283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45"/>
      <c r="G6" s="45"/>
    </row>
    <row r="7" spans="1:7" ht="9" customHeight="1" x14ac:dyDescent="0.2">
      <c r="B7" s="140" t="s">
        <v>285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321</v>
      </c>
      <c r="D9" s="342">
        <v>145</v>
      </c>
      <c r="E9" s="342">
        <v>145</v>
      </c>
      <c r="F9" s="342">
        <v>140</v>
      </c>
      <c r="G9" s="343">
        <f t="shared" ref="G9" si="0">IF(E9=0,0,F9/E9*100)</f>
        <v>96.551724137931032</v>
      </c>
    </row>
    <row r="10" spans="1:7" x14ac:dyDescent="0.2">
      <c r="A10"/>
      <c r="B10" s="126" t="s">
        <v>311</v>
      </c>
      <c r="C10" s="341" t="s">
        <v>322</v>
      </c>
      <c r="D10" s="340">
        <v>236</v>
      </c>
      <c r="E10" s="340">
        <v>194</v>
      </c>
      <c r="F10" s="340">
        <v>179</v>
      </c>
      <c r="G10" s="118">
        <f t="shared" ref="G10:G37" si="1">IF(E10=0,0,F10/E10*100)</f>
        <v>92.268041237113408</v>
      </c>
    </row>
    <row r="11" spans="1:7" x14ac:dyDescent="0.2">
      <c r="A11"/>
      <c r="B11" s="126" t="s">
        <v>311</v>
      </c>
      <c r="C11" s="341" t="s">
        <v>323</v>
      </c>
      <c r="D11" s="340">
        <v>75</v>
      </c>
      <c r="E11" s="340">
        <v>75</v>
      </c>
      <c r="F11" s="340">
        <v>90</v>
      </c>
      <c r="G11" s="118">
        <f t="shared" si="1"/>
        <v>120</v>
      </c>
    </row>
    <row r="12" spans="1:7" x14ac:dyDescent="0.2">
      <c r="A12"/>
      <c r="B12" s="126" t="s">
        <v>311</v>
      </c>
      <c r="C12" s="341" t="s">
        <v>324</v>
      </c>
      <c r="D12" s="340">
        <v>37</v>
      </c>
      <c r="E12" s="340">
        <v>29</v>
      </c>
      <c r="F12" s="340">
        <v>33</v>
      </c>
      <c r="G12" s="118">
        <f t="shared" si="1"/>
        <v>113.79310344827587</v>
      </c>
    </row>
    <row r="13" spans="1:7" x14ac:dyDescent="0.2">
      <c r="A13"/>
      <c r="B13" s="126" t="s">
        <v>311</v>
      </c>
      <c r="C13" s="341" t="s">
        <v>325</v>
      </c>
      <c r="D13" s="340">
        <v>83</v>
      </c>
      <c r="E13" s="340">
        <v>83</v>
      </c>
      <c r="F13" s="340">
        <v>98</v>
      </c>
      <c r="G13" s="118">
        <f t="shared" si="1"/>
        <v>118.07228915662651</v>
      </c>
    </row>
    <row r="14" spans="1:7" x14ac:dyDescent="0.2">
      <c r="A14"/>
      <c r="B14" s="126" t="s">
        <v>311</v>
      </c>
      <c r="C14" s="341" t="s">
        <v>326</v>
      </c>
      <c r="D14" s="340">
        <v>66</v>
      </c>
      <c r="E14" s="340">
        <v>66</v>
      </c>
      <c r="F14" s="340">
        <v>104</v>
      </c>
      <c r="G14" s="118">
        <f t="shared" si="1"/>
        <v>157.57575757575756</v>
      </c>
    </row>
    <row r="15" spans="1:7" x14ac:dyDescent="0.2">
      <c r="A15"/>
      <c r="B15" s="126" t="s">
        <v>311</v>
      </c>
      <c r="C15" s="341" t="s">
        <v>327</v>
      </c>
      <c r="D15" s="340">
        <v>255</v>
      </c>
      <c r="E15" s="340">
        <v>250</v>
      </c>
      <c r="F15" s="340">
        <v>178</v>
      </c>
      <c r="G15" s="118">
        <f t="shared" si="1"/>
        <v>71.2</v>
      </c>
    </row>
    <row r="16" spans="1:7" x14ac:dyDescent="0.2">
      <c r="A16"/>
      <c r="B16" s="126" t="s">
        <v>311</v>
      </c>
      <c r="C16" s="341" t="s">
        <v>328</v>
      </c>
      <c r="D16" s="340">
        <v>91</v>
      </c>
      <c r="E16" s="340">
        <v>91</v>
      </c>
      <c r="F16" s="340">
        <v>117</v>
      </c>
      <c r="G16" s="118">
        <f t="shared" si="1"/>
        <v>128.57142857142858</v>
      </c>
    </row>
    <row r="17" spans="1:7" x14ac:dyDescent="0.2">
      <c r="A17"/>
      <c r="B17" s="126" t="s">
        <v>311</v>
      </c>
      <c r="C17" s="341" t="s">
        <v>329</v>
      </c>
      <c r="D17" s="340">
        <v>52</v>
      </c>
      <c r="E17" s="340">
        <v>52</v>
      </c>
      <c r="F17" s="340">
        <v>84</v>
      </c>
      <c r="G17" s="118">
        <f t="shared" si="1"/>
        <v>161.53846153846155</v>
      </c>
    </row>
    <row r="18" spans="1:7" x14ac:dyDescent="0.2">
      <c r="A18"/>
      <c r="B18" s="126" t="s">
        <v>311</v>
      </c>
      <c r="C18" s="341" t="s">
        <v>330</v>
      </c>
      <c r="D18" s="340">
        <v>85</v>
      </c>
      <c r="E18" s="340">
        <v>85</v>
      </c>
      <c r="F18" s="340">
        <v>118</v>
      </c>
      <c r="G18" s="118">
        <f t="shared" si="1"/>
        <v>138.8235294117647</v>
      </c>
    </row>
    <row r="19" spans="1:7" x14ac:dyDescent="0.2">
      <c r="A19"/>
      <c r="B19" s="126" t="s">
        <v>311</v>
      </c>
      <c r="C19" s="341" t="s">
        <v>331</v>
      </c>
      <c r="D19" s="340">
        <v>47</v>
      </c>
      <c r="E19" s="340">
        <v>47</v>
      </c>
      <c r="F19" s="340">
        <v>55</v>
      </c>
      <c r="G19" s="118">
        <f t="shared" si="1"/>
        <v>117.02127659574468</v>
      </c>
    </row>
    <row r="20" spans="1:7" x14ac:dyDescent="0.2">
      <c r="A20"/>
      <c r="B20" s="126" t="s">
        <v>312</v>
      </c>
      <c r="C20" s="341" t="s">
        <v>332</v>
      </c>
      <c r="D20" s="340">
        <v>354</v>
      </c>
      <c r="E20" s="340">
        <v>350</v>
      </c>
      <c r="F20" s="340">
        <v>597</v>
      </c>
      <c r="G20" s="118">
        <f t="shared" si="1"/>
        <v>170.57142857142858</v>
      </c>
    </row>
    <row r="21" spans="1:7" x14ac:dyDescent="0.2">
      <c r="A21"/>
      <c r="B21" s="126" t="s">
        <v>312</v>
      </c>
      <c r="C21" s="341" t="s">
        <v>333</v>
      </c>
      <c r="D21" s="340">
        <v>333</v>
      </c>
      <c r="E21" s="340">
        <v>333</v>
      </c>
      <c r="F21" s="340">
        <v>315</v>
      </c>
      <c r="G21" s="118">
        <f t="shared" si="1"/>
        <v>94.594594594594597</v>
      </c>
    </row>
    <row r="22" spans="1:7" x14ac:dyDescent="0.2">
      <c r="A22"/>
      <c r="B22" s="126" t="s">
        <v>312</v>
      </c>
      <c r="C22" s="341" t="s">
        <v>334</v>
      </c>
      <c r="D22" s="340">
        <v>305</v>
      </c>
      <c r="E22" s="340">
        <v>305</v>
      </c>
      <c r="F22" s="340">
        <v>377</v>
      </c>
      <c r="G22" s="118">
        <f t="shared" si="1"/>
        <v>123.60655737704917</v>
      </c>
    </row>
    <row r="23" spans="1:7" x14ac:dyDescent="0.2">
      <c r="A23"/>
      <c r="B23" s="348" t="s">
        <v>313</v>
      </c>
      <c r="C23" s="349"/>
      <c r="D23" s="350">
        <v>2164</v>
      </c>
      <c r="E23" s="350">
        <v>2105</v>
      </c>
      <c r="F23" s="350">
        <v>2485</v>
      </c>
      <c r="G23" s="351">
        <f t="shared" si="1"/>
        <v>118.05225653206651</v>
      </c>
    </row>
    <row r="24" spans="1:7" x14ac:dyDescent="0.2">
      <c r="A24"/>
      <c r="B24" s="344" t="s">
        <v>314</v>
      </c>
      <c r="C24" s="345" t="s">
        <v>335</v>
      </c>
      <c r="D24" s="346">
        <v>194</v>
      </c>
      <c r="E24" s="346">
        <v>194</v>
      </c>
      <c r="F24" s="346">
        <v>179</v>
      </c>
      <c r="G24" s="347">
        <f t="shared" si="1"/>
        <v>92.268041237113408</v>
      </c>
    </row>
    <row r="25" spans="1:7" x14ac:dyDescent="0.2">
      <c r="A25"/>
      <c r="B25" s="126" t="s">
        <v>314</v>
      </c>
      <c r="C25" s="341" t="s">
        <v>336</v>
      </c>
      <c r="D25" s="340">
        <v>294</v>
      </c>
      <c r="E25" s="340">
        <v>290</v>
      </c>
      <c r="F25" s="340">
        <v>221</v>
      </c>
      <c r="G25" s="118">
        <f t="shared" si="1"/>
        <v>76.206896551724128</v>
      </c>
    </row>
    <row r="26" spans="1:7" x14ac:dyDescent="0.2">
      <c r="A26"/>
      <c r="B26" s="126" t="s">
        <v>314</v>
      </c>
      <c r="C26" s="341" t="s">
        <v>337</v>
      </c>
      <c r="D26" s="340">
        <v>369</v>
      </c>
      <c r="E26" s="340">
        <v>369</v>
      </c>
      <c r="F26" s="340">
        <v>314</v>
      </c>
      <c r="G26" s="118">
        <f t="shared" si="1"/>
        <v>85.094850948509475</v>
      </c>
    </row>
    <row r="27" spans="1:7" x14ac:dyDescent="0.2">
      <c r="A27"/>
      <c r="B27" s="126" t="s">
        <v>314</v>
      </c>
      <c r="C27" s="341" t="s">
        <v>338</v>
      </c>
      <c r="D27" s="340">
        <v>399</v>
      </c>
      <c r="E27" s="340">
        <v>399</v>
      </c>
      <c r="F27" s="340">
        <v>378</v>
      </c>
      <c r="G27" s="118">
        <f t="shared" si="1"/>
        <v>94.73684210526315</v>
      </c>
    </row>
    <row r="28" spans="1:7" x14ac:dyDescent="0.2">
      <c r="A28"/>
      <c r="B28" s="126" t="s">
        <v>314</v>
      </c>
      <c r="C28" s="341" t="s">
        <v>339</v>
      </c>
      <c r="D28" s="340">
        <v>594</v>
      </c>
      <c r="E28" s="340">
        <v>590</v>
      </c>
      <c r="F28" s="340">
        <v>544</v>
      </c>
      <c r="G28" s="118">
        <f t="shared" si="1"/>
        <v>92.20338983050847</v>
      </c>
    </row>
    <row r="29" spans="1:7" x14ac:dyDescent="0.2">
      <c r="A29"/>
      <c r="B29" s="126" t="s">
        <v>315</v>
      </c>
      <c r="C29" s="341" t="s">
        <v>333</v>
      </c>
      <c r="D29" s="340">
        <v>368</v>
      </c>
      <c r="E29" s="340">
        <v>368</v>
      </c>
      <c r="F29" s="340">
        <v>297</v>
      </c>
      <c r="G29" s="118">
        <f t="shared" si="1"/>
        <v>80.706521739130437</v>
      </c>
    </row>
    <row r="30" spans="1:7" x14ac:dyDescent="0.2">
      <c r="A30"/>
      <c r="B30" s="126" t="s">
        <v>315</v>
      </c>
      <c r="C30" s="341" t="s">
        <v>334</v>
      </c>
      <c r="D30" s="340">
        <v>271</v>
      </c>
      <c r="E30" s="340">
        <v>15</v>
      </c>
      <c r="F30" s="340">
        <v>20</v>
      </c>
      <c r="G30" s="118">
        <f t="shared" si="1"/>
        <v>133.33333333333331</v>
      </c>
    </row>
    <row r="31" spans="1:7" x14ac:dyDescent="0.2">
      <c r="A31"/>
      <c r="B31" s="126" t="s">
        <v>316</v>
      </c>
      <c r="C31" s="341" t="s">
        <v>340</v>
      </c>
      <c r="D31" s="340">
        <v>478</v>
      </c>
      <c r="E31" s="340">
        <v>460</v>
      </c>
      <c r="F31" s="340">
        <v>357</v>
      </c>
      <c r="G31" s="118">
        <f t="shared" si="1"/>
        <v>77.608695652173907</v>
      </c>
    </row>
    <row r="32" spans="1:7" x14ac:dyDescent="0.2">
      <c r="A32"/>
      <c r="B32" s="126" t="s">
        <v>317</v>
      </c>
      <c r="C32" s="341" t="s">
        <v>332</v>
      </c>
      <c r="D32" s="340">
        <v>82</v>
      </c>
      <c r="E32" s="340">
        <v>82</v>
      </c>
      <c r="F32" s="340">
        <v>66</v>
      </c>
      <c r="G32" s="118">
        <f t="shared" si="1"/>
        <v>80.487804878048792</v>
      </c>
    </row>
    <row r="33" spans="1:7" x14ac:dyDescent="0.2">
      <c r="A33"/>
      <c r="B33" s="126" t="s">
        <v>317</v>
      </c>
      <c r="C33" s="341" t="s">
        <v>334</v>
      </c>
      <c r="D33" s="340">
        <v>27</v>
      </c>
      <c r="E33" s="340">
        <v>27</v>
      </c>
      <c r="F33" s="340">
        <v>3</v>
      </c>
      <c r="G33" s="118">
        <f t="shared" si="1"/>
        <v>11.111111111111111</v>
      </c>
    </row>
    <row r="34" spans="1:7" x14ac:dyDescent="0.2">
      <c r="A34"/>
      <c r="B34" s="126" t="s">
        <v>318</v>
      </c>
      <c r="C34" s="341" t="s">
        <v>333</v>
      </c>
      <c r="D34" s="340">
        <v>19</v>
      </c>
      <c r="E34" s="340">
        <v>19</v>
      </c>
      <c r="F34" s="340">
        <v>9</v>
      </c>
      <c r="G34" s="118">
        <f t="shared" si="1"/>
        <v>47.368421052631575</v>
      </c>
    </row>
    <row r="35" spans="1:7" x14ac:dyDescent="0.2">
      <c r="A35"/>
      <c r="B35" s="126" t="s">
        <v>318</v>
      </c>
      <c r="C35" s="341" t="s">
        <v>334</v>
      </c>
      <c r="D35" s="340">
        <v>30</v>
      </c>
      <c r="E35" s="340">
        <v>30</v>
      </c>
      <c r="F35" s="340">
        <v>7</v>
      </c>
      <c r="G35" s="118">
        <f t="shared" si="1"/>
        <v>23.333333333333332</v>
      </c>
    </row>
    <row r="36" spans="1:7" x14ac:dyDescent="0.2">
      <c r="A36"/>
      <c r="B36" s="348" t="s">
        <v>319</v>
      </c>
      <c r="C36" s="349"/>
      <c r="D36" s="350">
        <v>3125</v>
      </c>
      <c r="E36" s="350">
        <v>2843</v>
      </c>
      <c r="F36" s="350">
        <v>2395</v>
      </c>
      <c r="G36" s="351">
        <f t="shared" si="1"/>
        <v>84.241997889553289</v>
      </c>
    </row>
    <row r="37" spans="1:7" x14ac:dyDescent="0.2">
      <c r="A37"/>
      <c r="B37" s="348" t="s">
        <v>320</v>
      </c>
      <c r="C37" s="349"/>
      <c r="D37" s="350">
        <v>5289</v>
      </c>
      <c r="E37" s="350">
        <v>4948</v>
      </c>
      <c r="F37" s="350">
        <v>4880</v>
      </c>
      <c r="G37" s="351">
        <f t="shared" si="1"/>
        <v>98.625707356507675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4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311</v>
      </c>
      <c r="C9" s="338" t="s">
        <v>343</v>
      </c>
      <c r="D9" s="342">
        <v>101</v>
      </c>
      <c r="E9" s="342">
        <v>100</v>
      </c>
      <c r="F9" s="342">
        <v>182</v>
      </c>
      <c r="G9" s="343">
        <f t="shared" ref="G9" si="0">IF(E9=0,0,F9/E9*100)</f>
        <v>182</v>
      </c>
    </row>
    <row r="10" spans="1:7" ht="14.25" customHeight="1" x14ac:dyDescent="0.2">
      <c r="A10"/>
      <c r="B10" s="126" t="s">
        <v>311</v>
      </c>
      <c r="C10" s="126" t="s">
        <v>344</v>
      </c>
      <c r="D10" s="340">
        <v>114</v>
      </c>
      <c r="E10" s="340">
        <v>114</v>
      </c>
      <c r="F10" s="340">
        <v>134</v>
      </c>
      <c r="G10" s="118">
        <f t="shared" ref="G10:G35" si="1">IF(E10=0,0,F10/E10*100)</f>
        <v>117.54385964912282</v>
      </c>
    </row>
    <row r="11" spans="1:7" ht="14.25" customHeight="1" x14ac:dyDescent="0.2">
      <c r="A11"/>
      <c r="B11" s="126" t="s">
        <v>311</v>
      </c>
      <c r="C11" s="126" t="s">
        <v>345</v>
      </c>
      <c r="D11" s="340">
        <v>116</v>
      </c>
      <c r="E11" s="340">
        <v>116</v>
      </c>
      <c r="F11" s="340">
        <v>119</v>
      </c>
      <c r="G11" s="118">
        <f t="shared" si="1"/>
        <v>102.58620689655173</v>
      </c>
    </row>
    <row r="12" spans="1:7" ht="14.25" customHeight="1" x14ac:dyDescent="0.2">
      <c r="A12"/>
      <c r="B12" s="126" t="s">
        <v>311</v>
      </c>
      <c r="C12" s="126" t="s">
        <v>346</v>
      </c>
      <c r="D12" s="340">
        <v>313</v>
      </c>
      <c r="E12" s="340">
        <v>313</v>
      </c>
      <c r="F12" s="340">
        <v>319</v>
      </c>
      <c r="G12" s="118">
        <f t="shared" si="1"/>
        <v>101.91693290734824</v>
      </c>
    </row>
    <row r="13" spans="1:7" ht="14.25" customHeight="1" x14ac:dyDescent="0.2">
      <c r="A13"/>
      <c r="B13" s="126" t="s">
        <v>311</v>
      </c>
      <c r="C13" s="126" t="s">
        <v>347</v>
      </c>
      <c r="D13" s="340">
        <v>59</v>
      </c>
      <c r="E13" s="340">
        <v>59</v>
      </c>
      <c r="F13" s="340">
        <v>59</v>
      </c>
      <c r="G13" s="118">
        <f t="shared" si="1"/>
        <v>100</v>
      </c>
    </row>
    <row r="14" spans="1:7" ht="14.25" customHeight="1" x14ac:dyDescent="0.2">
      <c r="A14"/>
      <c r="B14" s="126" t="s">
        <v>311</v>
      </c>
      <c r="C14" s="126" t="s">
        <v>348</v>
      </c>
      <c r="D14" s="340">
        <v>78</v>
      </c>
      <c r="E14" s="340">
        <v>78</v>
      </c>
      <c r="F14" s="340">
        <v>104</v>
      </c>
      <c r="G14" s="118">
        <f t="shared" si="1"/>
        <v>133.33333333333331</v>
      </c>
    </row>
    <row r="15" spans="1:7" ht="14.25" customHeight="1" x14ac:dyDescent="0.2">
      <c r="A15"/>
      <c r="B15" s="126" t="s">
        <v>311</v>
      </c>
      <c r="C15" s="126" t="s">
        <v>105</v>
      </c>
      <c r="D15" s="340">
        <v>186</v>
      </c>
      <c r="E15" s="340">
        <v>186</v>
      </c>
      <c r="F15" s="340">
        <v>246</v>
      </c>
      <c r="G15" s="118">
        <f t="shared" si="1"/>
        <v>132.25806451612902</v>
      </c>
    </row>
    <row r="16" spans="1:7" ht="14.25" customHeight="1" x14ac:dyDescent="0.2">
      <c r="A16"/>
      <c r="B16" s="126" t="s">
        <v>311</v>
      </c>
      <c r="C16" s="126" t="s">
        <v>349</v>
      </c>
      <c r="D16" s="340">
        <v>118</v>
      </c>
      <c r="E16" s="340">
        <v>118</v>
      </c>
      <c r="F16" s="340">
        <v>109</v>
      </c>
      <c r="G16" s="118">
        <f t="shared" si="1"/>
        <v>92.372881355932208</v>
      </c>
    </row>
    <row r="17" spans="1:7" ht="14.25" customHeight="1" x14ac:dyDescent="0.2">
      <c r="A17"/>
      <c r="B17" s="126" t="s">
        <v>311</v>
      </c>
      <c r="C17" s="126" t="s">
        <v>350</v>
      </c>
      <c r="D17" s="340">
        <v>154</v>
      </c>
      <c r="E17" s="340">
        <v>154</v>
      </c>
      <c r="F17" s="340">
        <v>174</v>
      </c>
      <c r="G17" s="118">
        <f t="shared" si="1"/>
        <v>112.98701298701299</v>
      </c>
    </row>
    <row r="18" spans="1:7" ht="14.25" customHeight="1" x14ac:dyDescent="0.2">
      <c r="A18"/>
      <c r="B18" s="126" t="s">
        <v>311</v>
      </c>
      <c r="C18" s="126" t="s">
        <v>351</v>
      </c>
      <c r="D18" s="340">
        <v>145</v>
      </c>
      <c r="E18" s="340">
        <v>145</v>
      </c>
      <c r="F18" s="340">
        <v>231</v>
      </c>
      <c r="G18" s="118">
        <f t="shared" si="1"/>
        <v>159.31034482758622</v>
      </c>
    </row>
    <row r="19" spans="1:7" ht="14.25" customHeight="1" x14ac:dyDescent="0.2">
      <c r="A19"/>
      <c r="B19" s="126" t="s">
        <v>311</v>
      </c>
      <c r="C19" s="126" t="s">
        <v>352</v>
      </c>
      <c r="D19" s="340">
        <v>114</v>
      </c>
      <c r="E19" s="340">
        <v>114</v>
      </c>
      <c r="F19" s="340">
        <v>164</v>
      </c>
      <c r="G19" s="118">
        <f t="shared" si="1"/>
        <v>143.85964912280701</v>
      </c>
    </row>
    <row r="20" spans="1:7" ht="14.25" customHeight="1" x14ac:dyDescent="0.2">
      <c r="A20"/>
      <c r="B20" s="126" t="s">
        <v>312</v>
      </c>
      <c r="C20" s="126" t="s">
        <v>353</v>
      </c>
      <c r="D20" s="340">
        <v>105</v>
      </c>
      <c r="E20" s="340">
        <v>105</v>
      </c>
      <c r="F20" s="340">
        <v>104</v>
      </c>
      <c r="G20" s="118">
        <f t="shared" si="1"/>
        <v>99.047619047619051</v>
      </c>
    </row>
    <row r="21" spans="1:7" ht="14.25" customHeight="1" x14ac:dyDescent="0.2">
      <c r="A21"/>
      <c r="B21" s="126" t="s">
        <v>312</v>
      </c>
      <c r="C21" s="126" t="s">
        <v>354</v>
      </c>
      <c r="D21" s="340">
        <v>531</v>
      </c>
      <c r="E21" s="340">
        <v>415</v>
      </c>
      <c r="F21" s="340">
        <v>375</v>
      </c>
      <c r="G21" s="118">
        <f t="shared" si="1"/>
        <v>90.361445783132538</v>
      </c>
    </row>
    <row r="22" spans="1:7" ht="14.25" customHeight="1" x14ac:dyDescent="0.2">
      <c r="A22"/>
      <c r="B22" s="126" t="s">
        <v>312</v>
      </c>
      <c r="C22" s="126" t="s">
        <v>355</v>
      </c>
      <c r="D22" s="340">
        <v>193</v>
      </c>
      <c r="E22" s="340">
        <v>193</v>
      </c>
      <c r="F22" s="340">
        <v>273</v>
      </c>
      <c r="G22" s="118">
        <f t="shared" si="1"/>
        <v>141.45077720207254</v>
      </c>
    </row>
    <row r="23" spans="1:7" ht="14.25" customHeight="1" x14ac:dyDescent="0.2">
      <c r="A23"/>
      <c r="B23" s="348" t="s">
        <v>313</v>
      </c>
      <c r="C23" s="348"/>
      <c r="D23" s="350">
        <v>2327</v>
      </c>
      <c r="E23" s="350">
        <v>2210</v>
      </c>
      <c r="F23" s="350">
        <v>2593</v>
      </c>
      <c r="G23" s="351">
        <f t="shared" si="1"/>
        <v>117.33031674208145</v>
      </c>
    </row>
    <row r="24" spans="1:7" ht="14.25" customHeight="1" x14ac:dyDescent="0.2">
      <c r="A24"/>
      <c r="B24" s="344" t="s">
        <v>314</v>
      </c>
      <c r="C24" s="344" t="s">
        <v>356</v>
      </c>
      <c r="D24" s="346">
        <v>597</v>
      </c>
      <c r="E24" s="346">
        <v>597</v>
      </c>
      <c r="F24" s="346">
        <v>558</v>
      </c>
      <c r="G24" s="347">
        <f t="shared" si="1"/>
        <v>93.467336683417088</v>
      </c>
    </row>
    <row r="25" spans="1:7" ht="14.25" customHeight="1" x14ac:dyDescent="0.2">
      <c r="A25"/>
      <c r="B25" s="126" t="s">
        <v>314</v>
      </c>
      <c r="C25" s="126" t="s">
        <v>357</v>
      </c>
      <c r="D25" s="340">
        <v>601</v>
      </c>
      <c r="E25" s="340">
        <v>601</v>
      </c>
      <c r="F25" s="340">
        <v>540</v>
      </c>
      <c r="G25" s="118">
        <f t="shared" si="1"/>
        <v>89.850249584026614</v>
      </c>
    </row>
    <row r="26" spans="1:7" ht="14.25" customHeight="1" x14ac:dyDescent="0.2">
      <c r="A26"/>
      <c r="B26" s="126" t="s">
        <v>314</v>
      </c>
      <c r="C26" s="126" t="s">
        <v>358</v>
      </c>
      <c r="D26" s="340">
        <v>606</v>
      </c>
      <c r="E26" s="340">
        <v>606</v>
      </c>
      <c r="F26" s="340">
        <v>479</v>
      </c>
      <c r="G26" s="118">
        <f t="shared" si="1"/>
        <v>79.042904290429036</v>
      </c>
    </row>
    <row r="27" spans="1:7" ht="14.25" customHeight="1" x14ac:dyDescent="0.2">
      <c r="A27"/>
      <c r="B27" s="126" t="s">
        <v>315</v>
      </c>
      <c r="C27" s="126" t="s">
        <v>353</v>
      </c>
      <c r="D27" s="340">
        <v>270</v>
      </c>
      <c r="E27" s="340">
        <v>254</v>
      </c>
      <c r="F27" s="340">
        <v>237</v>
      </c>
      <c r="G27" s="118">
        <f t="shared" si="1"/>
        <v>93.30708661417323</v>
      </c>
    </row>
    <row r="28" spans="1:7" ht="14.25" customHeight="1" x14ac:dyDescent="0.2">
      <c r="A28"/>
      <c r="B28" s="126" t="s">
        <v>315</v>
      </c>
      <c r="C28" s="126" t="s">
        <v>354</v>
      </c>
      <c r="D28" s="340">
        <v>217</v>
      </c>
      <c r="E28" s="340">
        <v>0</v>
      </c>
      <c r="F28" s="340">
        <v>0</v>
      </c>
      <c r="G28" s="118">
        <f t="shared" si="1"/>
        <v>0</v>
      </c>
    </row>
    <row r="29" spans="1:7" ht="14.25" customHeight="1" x14ac:dyDescent="0.2">
      <c r="A29"/>
      <c r="B29" s="126" t="s">
        <v>315</v>
      </c>
      <c r="C29" s="126" t="s">
        <v>355</v>
      </c>
      <c r="D29" s="340">
        <v>191</v>
      </c>
      <c r="E29" s="340">
        <v>191</v>
      </c>
      <c r="F29" s="340">
        <v>175</v>
      </c>
      <c r="G29" s="118">
        <f t="shared" si="1"/>
        <v>91.623036649214669</v>
      </c>
    </row>
    <row r="30" spans="1:7" ht="14.25" customHeight="1" x14ac:dyDescent="0.2">
      <c r="A30"/>
      <c r="B30" s="126" t="s">
        <v>316</v>
      </c>
      <c r="C30" s="126" t="s">
        <v>359</v>
      </c>
      <c r="D30" s="340">
        <v>198</v>
      </c>
      <c r="E30" s="340">
        <v>198</v>
      </c>
      <c r="F30" s="340">
        <v>93</v>
      </c>
      <c r="G30" s="118">
        <f t="shared" si="1"/>
        <v>46.969696969696969</v>
      </c>
    </row>
    <row r="31" spans="1:7" ht="14.25" customHeight="1" x14ac:dyDescent="0.2">
      <c r="A31"/>
      <c r="B31" s="126" t="s">
        <v>316</v>
      </c>
      <c r="C31" s="126" t="s">
        <v>360</v>
      </c>
      <c r="D31" s="340">
        <v>337</v>
      </c>
      <c r="E31" s="340">
        <v>260</v>
      </c>
      <c r="F31" s="340">
        <v>180</v>
      </c>
      <c r="G31" s="118">
        <f t="shared" si="1"/>
        <v>69.230769230769226</v>
      </c>
    </row>
    <row r="32" spans="1:7" ht="14.25" customHeight="1" x14ac:dyDescent="0.2">
      <c r="A32"/>
      <c r="B32" s="126" t="s">
        <v>342</v>
      </c>
      <c r="C32" s="126" t="s">
        <v>361</v>
      </c>
      <c r="D32" s="340">
        <v>20</v>
      </c>
      <c r="E32" s="340">
        <v>20</v>
      </c>
      <c r="F32" s="340">
        <v>12</v>
      </c>
      <c r="G32" s="118">
        <f t="shared" si="1"/>
        <v>60</v>
      </c>
    </row>
    <row r="33" spans="1:7" ht="14.25" customHeight="1" x14ac:dyDescent="0.2">
      <c r="A33"/>
      <c r="B33" s="126" t="s">
        <v>318</v>
      </c>
      <c r="C33" s="126" t="s">
        <v>354</v>
      </c>
      <c r="D33" s="340">
        <v>60</v>
      </c>
      <c r="E33" s="340">
        <v>60</v>
      </c>
      <c r="F33" s="340">
        <v>21</v>
      </c>
      <c r="G33" s="118">
        <f t="shared" si="1"/>
        <v>35</v>
      </c>
    </row>
    <row r="34" spans="1:7" ht="14.25" customHeight="1" x14ac:dyDescent="0.2">
      <c r="A34"/>
      <c r="B34" s="348" t="s">
        <v>319</v>
      </c>
      <c r="C34" s="348"/>
      <c r="D34" s="350">
        <v>3097</v>
      </c>
      <c r="E34" s="350">
        <v>2787</v>
      </c>
      <c r="F34" s="350">
        <v>2295</v>
      </c>
      <c r="G34" s="351">
        <f t="shared" si="1"/>
        <v>82.346609257265882</v>
      </c>
    </row>
    <row r="35" spans="1:7" ht="14.25" customHeight="1" x14ac:dyDescent="0.2">
      <c r="A35"/>
      <c r="B35" s="348" t="s">
        <v>320</v>
      </c>
      <c r="C35" s="348"/>
      <c r="D35" s="350">
        <v>5424</v>
      </c>
      <c r="E35" s="350">
        <v>4997</v>
      </c>
      <c r="F35" s="350">
        <v>4888</v>
      </c>
      <c r="G35" s="351">
        <f t="shared" si="1"/>
        <v>97.81869121472883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362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366</v>
      </c>
      <c r="D9" s="342">
        <v>307</v>
      </c>
      <c r="E9" s="342">
        <v>270</v>
      </c>
      <c r="F9" s="342">
        <v>438</v>
      </c>
      <c r="G9" s="343">
        <f t="shared" ref="G9" si="0">IF(E9=0,0,F9/E9*100)</f>
        <v>162.22222222222223</v>
      </c>
    </row>
    <row r="10" spans="1:7" x14ac:dyDescent="0.2">
      <c r="A10"/>
      <c r="B10" s="126" t="s">
        <v>311</v>
      </c>
      <c r="C10" s="341" t="s">
        <v>367</v>
      </c>
      <c r="D10" s="340">
        <v>209</v>
      </c>
      <c r="E10" s="340">
        <v>209</v>
      </c>
      <c r="F10" s="340">
        <v>193</v>
      </c>
      <c r="G10" s="118">
        <f t="shared" ref="G10:G44" si="1">IF(E10=0,0,F10/E10*100)</f>
        <v>92.344497607655512</v>
      </c>
    </row>
    <row r="11" spans="1:7" x14ac:dyDescent="0.2">
      <c r="A11"/>
      <c r="B11" s="126" t="s">
        <v>311</v>
      </c>
      <c r="C11" s="341" t="s">
        <v>368</v>
      </c>
      <c r="D11" s="340">
        <v>180</v>
      </c>
      <c r="E11" s="340">
        <v>180</v>
      </c>
      <c r="F11" s="340">
        <v>324</v>
      </c>
      <c r="G11" s="118">
        <f t="shared" si="1"/>
        <v>180</v>
      </c>
    </row>
    <row r="12" spans="1:7" x14ac:dyDescent="0.2">
      <c r="A12"/>
      <c r="B12" s="126" t="s">
        <v>311</v>
      </c>
      <c r="C12" s="341" t="s">
        <v>369</v>
      </c>
      <c r="D12" s="340">
        <v>384</v>
      </c>
      <c r="E12" s="340">
        <v>368</v>
      </c>
      <c r="F12" s="340">
        <v>532</v>
      </c>
      <c r="G12" s="118">
        <f t="shared" si="1"/>
        <v>144.56521739130434</v>
      </c>
    </row>
    <row r="13" spans="1:7" x14ac:dyDescent="0.2">
      <c r="A13"/>
      <c r="B13" s="126" t="s">
        <v>311</v>
      </c>
      <c r="C13" s="341" t="s">
        <v>370</v>
      </c>
      <c r="D13" s="340">
        <v>123</v>
      </c>
      <c r="E13" s="340">
        <v>123</v>
      </c>
      <c r="F13" s="340">
        <v>132</v>
      </c>
      <c r="G13" s="118">
        <f t="shared" si="1"/>
        <v>107.31707317073172</v>
      </c>
    </row>
    <row r="14" spans="1:7" x14ac:dyDescent="0.2">
      <c r="A14"/>
      <c r="B14" s="126" t="s">
        <v>311</v>
      </c>
      <c r="C14" s="341" t="s">
        <v>371</v>
      </c>
      <c r="D14" s="340">
        <v>162</v>
      </c>
      <c r="E14" s="340">
        <v>162</v>
      </c>
      <c r="F14" s="340">
        <v>297</v>
      </c>
      <c r="G14" s="118">
        <f t="shared" si="1"/>
        <v>183.33333333333331</v>
      </c>
    </row>
    <row r="15" spans="1:7" x14ac:dyDescent="0.2">
      <c r="A15"/>
      <c r="B15" s="126" t="s">
        <v>311</v>
      </c>
      <c r="C15" s="341" t="s">
        <v>372</v>
      </c>
      <c r="D15" s="340">
        <v>649</v>
      </c>
      <c r="E15" s="340">
        <v>649</v>
      </c>
      <c r="F15" s="340">
        <v>531</v>
      </c>
      <c r="G15" s="118">
        <f t="shared" si="1"/>
        <v>81.818181818181827</v>
      </c>
    </row>
    <row r="16" spans="1:7" x14ac:dyDescent="0.2">
      <c r="A16"/>
      <c r="B16" s="126" t="s">
        <v>311</v>
      </c>
      <c r="C16" s="341" t="s">
        <v>373</v>
      </c>
      <c r="D16" s="340">
        <v>212</v>
      </c>
      <c r="E16" s="340">
        <v>212</v>
      </c>
      <c r="F16" s="340">
        <v>356</v>
      </c>
      <c r="G16" s="118">
        <f t="shared" si="1"/>
        <v>167.9245283018868</v>
      </c>
    </row>
    <row r="17" spans="1:7" x14ac:dyDescent="0.2">
      <c r="A17"/>
      <c r="B17" s="126" t="s">
        <v>312</v>
      </c>
      <c r="C17" s="341" t="s">
        <v>374</v>
      </c>
      <c r="D17" s="340">
        <v>585</v>
      </c>
      <c r="E17" s="340">
        <v>585</v>
      </c>
      <c r="F17" s="340">
        <v>633</v>
      </c>
      <c r="G17" s="118">
        <f t="shared" si="1"/>
        <v>108.2051282051282</v>
      </c>
    </row>
    <row r="18" spans="1:7" x14ac:dyDescent="0.2">
      <c r="A18"/>
      <c r="B18" s="126" t="s">
        <v>312</v>
      </c>
      <c r="C18" s="341" t="s">
        <v>375</v>
      </c>
      <c r="D18" s="340">
        <v>189</v>
      </c>
      <c r="E18" s="340">
        <v>189</v>
      </c>
      <c r="F18" s="340">
        <v>285</v>
      </c>
      <c r="G18" s="118">
        <f t="shared" si="1"/>
        <v>150.79365079365078</v>
      </c>
    </row>
    <row r="19" spans="1:7" x14ac:dyDescent="0.2">
      <c r="A19"/>
      <c r="B19" s="126" t="s">
        <v>312</v>
      </c>
      <c r="C19" s="341" t="s">
        <v>376</v>
      </c>
      <c r="D19" s="340">
        <v>298</v>
      </c>
      <c r="E19" s="340">
        <v>297</v>
      </c>
      <c r="F19" s="340">
        <v>277</v>
      </c>
      <c r="G19" s="118">
        <f t="shared" si="1"/>
        <v>93.265993265993259</v>
      </c>
    </row>
    <row r="20" spans="1:7" x14ac:dyDescent="0.2">
      <c r="A20"/>
      <c r="B20" s="126" t="s">
        <v>312</v>
      </c>
      <c r="C20" s="341" t="s">
        <v>377</v>
      </c>
      <c r="D20" s="340">
        <v>20</v>
      </c>
      <c r="E20" s="340">
        <v>20</v>
      </c>
      <c r="F20" s="340">
        <v>10</v>
      </c>
      <c r="G20" s="118">
        <f t="shared" si="1"/>
        <v>50</v>
      </c>
    </row>
    <row r="21" spans="1:7" x14ac:dyDescent="0.2">
      <c r="A21"/>
      <c r="B21" s="126" t="s">
        <v>312</v>
      </c>
      <c r="C21" s="341" t="s">
        <v>378</v>
      </c>
      <c r="D21" s="340">
        <v>477</v>
      </c>
      <c r="E21" s="340">
        <v>477</v>
      </c>
      <c r="F21" s="340">
        <v>507</v>
      </c>
      <c r="G21" s="118">
        <f t="shared" si="1"/>
        <v>106.28930817610063</v>
      </c>
    </row>
    <row r="22" spans="1:7" x14ac:dyDescent="0.2">
      <c r="A22"/>
      <c r="B22" s="126" t="s">
        <v>312</v>
      </c>
      <c r="C22" s="341" t="s">
        <v>379</v>
      </c>
      <c r="D22" s="340">
        <v>193</v>
      </c>
      <c r="E22" s="340">
        <v>193</v>
      </c>
      <c r="F22" s="340">
        <v>321</v>
      </c>
      <c r="G22" s="118">
        <f t="shared" si="1"/>
        <v>166.32124352331604</v>
      </c>
    </row>
    <row r="23" spans="1:7" x14ac:dyDescent="0.2">
      <c r="A23"/>
      <c r="B23" s="126" t="s">
        <v>312</v>
      </c>
      <c r="C23" s="341" t="s">
        <v>380</v>
      </c>
      <c r="D23" s="340">
        <v>201</v>
      </c>
      <c r="E23" s="340">
        <v>201</v>
      </c>
      <c r="F23" s="340">
        <v>237</v>
      </c>
      <c r="G23" s="118">
        <f t="shared" si="1"/>
        <v>117.91044776119404</v>
      </c>
    </row>
    <row r="24" spans="1:7" x14ac:dyDescent="0.2">
      <c r="A24"/>
      <c r="B24" s="126" t="s">
        <v>312</v>
      </c>
      <c r="C24" s="341" t="s">
        <v>381</v>
      </c>
      <c r="D24" s="340">
        <v>584</v>
      </c>
      <c r="E24" s="340">
        <v>584</v>
      </c>
      <c r="F24" s="340">
        <v>676</v>
      </c>
      <c r="G24" s="118">
        <f t="shared" si="1"/>
        <v>115.75342465753424</v>
      </c>
    </row>
    <row r="25" spans="1:7" ht="13.5" x14ac:dyDescent="0.2">
      <c r="A25"/>
      <c r="B25" s="348" t="s">
        <v>313</v>
      </c>
      <c r="C25" s="349"/>
      <c r="D25" s="350">
        <v>4773</v>
      </c>
      <c r="E25" s="350">
        <v>4719</v>
      </c>
      <c r="F25" s="350">
        <v>5749</v>
      </c>
      <c r="G25" s="351">
        <f t="shared" si="1"/>
        <v>121.82665819029455</v>
      </c>
    </row>
    <row r="26" spans="1:7" x14ac:dyDescent="0.2">
      <c r="A26"/>
      <c r="B26" s="344" t="s">
        <v>314</v>
      </c>
      <c r="C26" s="345" t="s">
        <v>382</v>
      </c>
      <c r="D26" s="346">
        <v>599</v>
      </c>
      <c r="E26" s="346">
        <v>599</v>
      </c>
      <c r="F26" s="346">
        <v>543</v>
      </c>
      <c r="G26" s="347">
        <f t="shared" si="1"/>
        <v>90.651085141903181</v>
      </c>
    </row>
    <row r="27" spans="1:7" x14ac:dyDescent="0.2">
      <c r="A27"/>
      <c r="B27" s="126" t="s">
        <v>314</v>
      </c>
      <c r="C27" s="341" t="s">
        <v>383</v>
      </c>
      <c r="D27" s="340">
        <v>819</v>
      </c>
      <c r="E27" s="340">
        <v>780</v>
      </c>
      <c r="F27" s="340">
        <v>717</v>
      </c>
      <c r="G27" s="118">
        <f t="shared" si="1"/>
        <v>91.92307692307692</v>
      </c>
    </row>
    <row r="28" spans="1:7" x14ac:dyDescent="0.2">
      <c r="A28"/>
      <c r="B28" s="126" t="s">
        <v>315</v>
      </c>
      <c r="C28" s="341" t="s">
        <v>384</v>
      </c>
      <c r="D28" s="340">
        <v>29</v>
      </c>
      <c r="E28" s="340">
        <v>29</v>
      </c>
      <c r="F28" s="340">
        <v>14</v>
      </c>
      <c r="G28" s="118">
        <f t="shared" si="1"/>
        <v>48.275862068965516</v>
      </c>
    </row>
    <row r="29" spans="1:7" x14ac:dyDescent="0.2">
      <c r="A29"/>
      <c r="B29" s="126" t="s">
        <v>315</v>
      </c>
      <c r="C29" s="341" t="s">
        <v>375</v>
      </c>
      <c r="D29" s="340">
        <v>199</v>
      </c>
      <c r="E29" s="340">
        <v>199</v>
      </c>
      <c r="F29" s="340">
        <v>189</v>
      </c>
      <c r="G29" s="118">
        <f t="shared" si="1"/>
        <v>94.9748743718593</v>
      </c>
    </row>
    <row r="30" spans="1:7" x14ac:dyDescent="0.2">
      <c r="A30"/>
      <c r="B30" s="126" t="s">
        <v>315</v>
      </c>
      <c r="C30" s="341" t="s">
        <v>376</v>
      </c>
      <c r="D30" s="340">
        <v>392</v>
      </c>
      <c r="E30" s="340">
        <v>391</v>
      </c>
      <c r="F30" s="340">
        <v>350</v>
      </c>
      <c r="G30" s="118">
        <f t="shared" si="1"/>
        <v>89.514066496163679</v>
      </c>
    </row>
    <row r="31" spans="1:7" x14ac:dyDescent="0.2">
      <c r="A31"/>
      <c r="B31" s="126" t="s">
        <v>315</v>
      </c>
      <c r="C31" s="341" t="s">
        <v>377</v>
      </c>
      <c r="D31" s="340">
        <v>594</v>
      </c>
      <c r="E31" s="340">
        <v>594</v>
      </c>
      <c r="F31" s="340">
        <v>370</v>
      </c>
      <c r="G31" s="118">
        <f t="shared" si="1"/>
        <v>62.289562289562298</v>
      </c>
    </row>
    <row r="32" spans="1:7" x14ac:dyDescent="0.2">
      <c r="A32"/>
      <c r="B32" s="126" t="s">
        <v>315</v>
      </c>
      <c r="C32" s="341" t="s">
        <v>378</v>
      </c>
      <c r="D32" s="340">
        <v>209</v>
      </c>
      <c r="E32" s="340">
        <v>209</v>
      </c>
      <c r="F32" s="340">
        <v>183</v>
      </c>
      <c r="G32" s="118">
        <f t="shared" si="1"/>
        <v>87.559808612440193</v>
      </c>
    </row>
    <row r="33" spans="1:7" x14ac:dyDescent="0.2">
      <c r="A33"/>
      <c r="B33" s="126" t="s">
        <v>315</v>
      </c>
      <c r="C33" s="341" t="s">
        <v>379</v>
      </c>
      <c r="D33" s="340">
        <v>399</v>
      </c>
      <c r="E33" s="340">
        <v>374</v>
      </c>
      <c r="F33" s="340">
        <v>365</v>
      </c>
      <c r="G33" s="118">
        <f t="shared" si="1"/>
        <v>97.593582887700535</v>
      </c>
    </row>
    <row r="34" spans="1:7" x14ac:dyDescent="0.2">
      <c r="A34"/>
      <c r="B34" s="126" t="s">
        <v>315</v>
      </c>
      <c r="C34" s="341" t="s">
        <v>380</v>
      </c>
      <c r="D34" s="340">
        <v>199</v>
      </c>
      <c r="E34" s="340">
        <v>199</v>
      </c>
      <c r="F34" s="340">
        <v>195</v>
      </c>
      <c r="G34" s="118">
        <f t="shared" si="1"/>
        <v>97.989949748743726</v>
      </c>
    </row>
    <row r="35" spans="1:7" x14ac:dyDescent="0.2">
      <c r="A35"/>
      <c r="B35" s="126" t="s">
        <v>315</v>
      </c>
      <c r="C35" s="341" t="s">
        <v>385</v>
      </c>
      <c r="D35" s="340">
        <v>33</v>
      </c>
      <c r="E35" s="340">
        <v>33</v>
      </c>
      <c r="F35" s="340">
        <v>3</v>
      </c>
      <c r="G35" s="118">
        <f t="shared" si="1"/>
        <v>9.0909090909090917</v>
      </c>
    </row>
    <row r="36" spans="1:7" x14ac:dyDescent="0.2">
      <c r="A36"/>
      <c r="B36" s="126" t="s">
        <v>363</v>
      </c>
      <c r="C36" s="341" t="s">
        <v>384</v>
      </c>
      <c r="D36" s="340">
        <v>101</v>
      </c>
      <c r="E36" s="340">
        <v>101</v>
      </c>
      <c r="F36" s="340">
        <v>74</v>
      </c>
      <c r="G36" s="118">
        <f t="shared" si="1"/>
        <v>73.267326732673268</v>
      </c>
    </row>
    <row r="37" spans="1:7" x14ac:dyDescent="0.2">
      <c r="A37"/>
      <c r="B37" s="126" t="s">
        <v>363</v>
      </c>
      <c r="C37" s="341" t="s">
        <v>385</v>
      </c>
      <c r="D37" s="340">
        <v>203</v>
      </c>
      <c r="E37" s="340">
        <v>203</v>
      </c>
      <c r="F37" s="340">
        <v>88</v>
      </c>
      <c r="G37" s="118">
        <f t="shared" si="1"/>
        <v>43.349753694581281</v>
      </c>
    </row>
    <row r="38" spans="1:7" x14ac:dyDescent="0.2">
      <c r="A38"/>
      <c r="B38" s="126" t="s">
        <v>317</v>
      </c>
      <c r="C38" s="341" t="s">
        <v>379</v>
      </c>
      <c r="D38" s="340">
        <v>96</v>
      </c>
      <c r="E38" s="340">
        <v>96</v>
      </c>
      <c r="F38" s="340">
        <v>39</v>
      </c>
      <c r="G38" s="118">
        <f t="shared" si="1"/>
        <v>40.625</v>
      </c>
    </row>
    <row r="39" spans="1:7" x14ac:dyDescent="0.2">
      <c r="A39"/>
      <c r="B39" s="126" t="s">
        <v>318</v>
      </c>
      <c r="C39" s="341" t="s">
        <v>374</v>
      </c>
      <c r="D39" s="340">
        <v>30</v>
      </c>
      <c r="E39" s="340">
        <v>30</v>
      </c>
      <c r="F39" s="340">
        <v>13</v>
      </c>
      <c r="G39" s="118">
        <f t="shared" si="1"/>
        <v>43.333333333333336</v>
      </c>
    </row>
    <row r="40" spans="1:7" x14ac:dyDescent="0.2">
      <c r="A40"/>
      <c r="B40" s="126" t="s">
        <v>318</v>
      </c>
      <c r="C40" s="341" t="s">
        <v>386</v>
      </c>
      <c r="D40" s="340">
        <v>60</v>
      </c>
      <c r="E40" s="340">
        <v>60</v>
      </c>
      <c r="F40" s="340">
        <v>33</v>
      </c>
      <c r="G40" s="118">
        <f t="shared" si="1"/>
        <v>55.000000000000007</v>
      </c>
    </row>
    <row r="41" spans="1:7" x14ac:dyDescent="0.2">
      <c r="A41"/>
      <c r="B41" s="126" t="s">
        <v>364</v>
      </c>
      <c r="C41" s="341" t="s">
        <v>387</v>
      </c>
      <c r="D41" s="340">
        <v>60</v>
      </c>
      <c r="E41" s="340">
        <v>59</v>
      </c>
      <c r="F41" s="340">
        <v>37</v>
      </c>
      <c r="G41" s="118">
        <f t="shared" si="1"/>
        <v>62.711864406779661</v>
      </c>
    </row>
    <row r="42" spans="1:7" x14ac:dyDescent="0.2">
      <c r="A42"/>
      <c r="B42" s="126" t="s">
        <v>365</v>
      </c>
      <c r="C42" s="341" t="s">
        <v>388</v>
      </c>
      <c r="D42" s="340">
        <v>33</v>
      </c>
      <c r="E42" s="340">
        <v>30</v>
      </c>
      <c r="F42" s="340">
        <v>29</v>
      </c>
      <c r="G42" s="118">
        <f t="shared" si="1"/>
        <v>96.666666666666671</v>
      </c>
    </row>
    <row r="43" spans="1:7" ht="13.5" x14ac:dyDescent="0.2">
      <c r="A43"/>
      <c r="B43" s="348" t="s">
        <v>319</v>
      </c>
      <c r="C43" s="349"/>
      <c r="D43" s="350">
        <v>4055</v>
      </c>
      <c r="E43" s="350">
        <v>3986</v>
      </c>
      <c r="F43" s="350">
        <v>3242</v>
      </c>
      <c r="G43" s="351">
        <f t="shared" si="1"/>
        <v>81.334671349724033</v>
      </c>
    </row>
    <row r="44" spans="1:7" ht="13.5" x14ac:dyDescent="0.2">
      <c r="A44"/>
      <c r="B44" s="348" t="s">
        <v>320</v>
      </c>
      <c r="C44" s="349"/>
      <c r="D44" s="350">
        <v>8828</v>
      </c>
      <c r="E44" s="350">
        <v>8705</v>
      </c>
      <c r="F44" s="350">
        <v>8991</v>
      </c>
      <c r="G44" s="351">
        <f t="shared" si="1"/>
        <v>103.28546812176911</v>
      </c>
    </row>
    <row r="45" spans="1:7" x14ac:dyDescent="0.2">
      <c r="A45"/>
      <c r="B45" s="352" t="s">
        <v>86</v>
      </c>
      <c r="C45" s="353"/>
      <c r="D45" s="353"/>
      <c r="E45" s="353"/>
      <c r="F45" s="353"/>
      <c r="G45" s="353"/>
    </row>
    <row r="46" spans="1:7" x14ac:dyDescent="0.2">
      <c r="A46"/>
      <c r="B46" s="354" t="s">
        <v>94</v>
      </c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389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284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390</v>
      </c>
      <c r="D9" s="342">
        <v>72</v>
      </c>
      <c r="E9" s="342">
        <v>72</v>
      </c>
      <c r="F9" s="342">
        <v>45</v>
      </c>
      <c r="G9" s="343">
        <f t="shared" ref="G9" si="0">IF(E9=0,0,F9/E9*100)</f>
        <v>62.5</v>
      </c>
    </row>
    <row r="10" spans="1:7" x14ac:dyDescent="0.2">
      <c r="A10"/>
      <c r="B10" s="126" t="s">
        <v>311</v>
      </c>
      <c r="C10" s="341" t="s">
        <v>391</v>
      </c>
      <c r="D10" s="340">
        <v>187</v>
      </c>
      <c r="E10" s="340">
        <v>187</v>
      </c>
      <c r="F10" s="340">
        <v>198</v>
      </c>
      <c r="G10" s="118">
        <f t="shared" ref="G10:G41" si="1">IF(E10=0,0,F10/E10*100)</f>
        <v>105.88235294117648</v>
      </c>
    </row>
    <row r="11" spans="1:7" x14ac:dyDescent="0.2">
      <c r="A11"/>
      <c r="B11" s="126" t="s">
        <v>311</v>
      </c>
      <c r="C11" s="341" t="s">
        <v>392</v>
      </c>
      <c r="D11" s="340">
        <v>93</v>
      </c>
      <c r="E11" s="340">
        <v>93</v>
      </c>
      <c r="F11" s="340">
        <v>122</v>
      </c>
      <c r="G11" s="118">
        <f t="shared" si="1"/>
        <v>131.18279569892474</v>
      </c>
    </row>
    <row r="12" spans="1:7" x14ac:dyDescent="0.2">
      <c r="A12"/>
      <c r="B12" s="126" t="s">
        <v>311</v>
      </c>
      <c r="C12" s="341" t="s">
        <v>393</v>
      </c>
      <c r="D12" s="340">
        <v>232</v>
      </c>
      <c r="E12" s="340">
        <v>232</v>
      </c>
      <c r="F12" s="340">
        <v>344</v>
      </c>
      <c r="G12" s="118">
        <f t="shared" si="1"/>
        <v>148.27586206896552</v>
      </c>
    </row>
    <row r="13" spans="1:7" x14ac:dyDescent="0.2">
      <c r="A13"/>
      <c r="B13" s="126" t="s">
        <v>311</v>
      </c>
      <c r="C13" s="341" t="s">
        <v>394</v>
      </c>
      <c r="D13" s="340">
        <v>36</v>
      </c>
      <c r="E13" s="340">
        <v>36</v>
      </c>
      <c r="F13" s="340">
        <v>50</v>
      </c>
      <c r="G13" s="118">
        <f t="shared" si="1"/>
        <v>138.88888888888889</v>
      </c>
    </row>
    <row r="14" spans="1:7" x14ac:dyDescent="0.2">
      <c r="A14"/>
      <c r="B14" s="126" t="s">
        <v>311</v>
      </c>
      <c r="C14" s="341" t="s">
        <v>395</v>
      </c>
      <c r="D14" s="340">
        <v>688</v>
      </c>
      <c r="E14" s="340">
        <v>688</v>
      </c>
      <c r="F14" s="340">
        <v>935</v>
      </c>
      <c r="G14" s="118">
        <f t="shared" si="1"/>
        <v>135.9011627906977</v>
      </c>
    </row>
    <row r="15" spans="1:7" x14ac:dyDescent="0.2">
      <c r="A15"/>
      <c r="B15" s="126" t="s">
        <v>311</v>
      </c>
      <c r="C15" s="341" t="s">
        <v>396</v>
      </c>
      <c r="D15" s="340">
        <v>21</v>
      </c>
      <c r="E15" s="340">
        <v>21</v>
      </c>
      <c r="F15" s="340">
        <v>27</v>
      </c>
      <c r="G15" s="118">
        <f t="shared" si="1"/>
        <v>128.57142857142858</v>
      </c>
    </row>
    <row r="16" spans="1:7" x14ac:dyDescent="0.2">
      <c r="A16"/>
      <c r="B16" s="126" t="s">
        <v>311</v>
      </c>
      <c r="C16" s="341" t="s">
        <v>397</v>
      </c>
      <c r="D16" s="340">
        <v>62</v>
      </c>
      <c r="E16" s="340">
        <v>62</v>
      </c>
      <c r="F16" s="340">
        <v>73</v>
      </c>
      <c r="G16" s="118">
        <f t="shared" si="1"/>
        <v>117.74193548387098</v>
      </c>
    </row>
    <row r="17" spans="1:7" x14ac:dyDescent="0.2">
      <c r="A17"/>
      <c r="B17" s="126" t="s">
        <v>312</v>
      </c>
      <c r="C17" s="341" t="s">
        <v>398</v>
      </c>
      <c r="D17" s="340">
        <v>227</v>
      </c>
      <c r="E17" s="340">
        <v>219</v>
      </c>
      <c r="F17" s="340">
        <v>282</v>
      </c>
      <c r="G17" s="118">
        <f t="shared" si="1"/>
        <v>128.76712328767124</v>
      </c>
    </row>
    <row r="18" spans="1:7" x14ac:dyDescent="0.2">
      <c r="A18"/>
      <c r="B18" s="126" t="s">
        <v>312</v>
      </c>
      <c r="C18" s="341" t="s">
        <v>399</v>
      </c>
      <c r="D18" s="340">
        <v>388</v>
      </c>
      <c r="E18" s="340">
        <v>388</v>
      </c>
      <c r="F18" s="340">
        <v>409</v>
      </c>
      <c r="G18" s="118">
        <f t="shared" si="1"/>
        <v>105.41237113402062</v>
      </c>
    </row>
    <row r="19" spans="1:7" x14ac:dyDescent="0.2">
      <c r="A19"/>
      <c r="B19" s="126" t="s">
        <v>312</v>
      </c>
      <c r="C19" s="341" t="s">
        <v>400</v>
      </c>
      <c r="D19" s="340">
        <v>136</v>
      </c>
      <c r="E19" s="340">
        <v>136</v>
      </c>
      <c r="F19" s="340">
        <v>155</v>
      </c>
      <c r="G19" s="118">
        <f t="shared" si="1"/>
        <v>113.97058823529412</v>
      </c>
    </row>
    <row r="20" spans="1:7" x14ac:dyDescent="0.2">
      <c r="A20"/>
      <c r="B20" s="126" t="s">
        <v>312</v>
      </c>
      <c r="C20" s="341" t="s">
        <v>401</v>
      </c>
      <c r="D20" s="340">
        <v>384</v>
      </c>
      <c r="E20" s="340">
        <v>384</v>
      </c>
      <c r="F20" s="340">
        <v>258</v>
      </c>
      <c r="G20" s="118">
        <f t="shared" si="1"/>
        <v>67.1875</v>
      </c>
    </row>
    <row r="21" spans="1:7" x14ac:dyDescent="0.2">
      <c r="A21"/>
      <c r="B21" s="126" t="s">
        <v>312</v>
      </c>
      <c r="C21" s="341" t="s">
        <v>402</v>
      </c>
      <c r="D21" s="340">
        <v>287</v>
      </c>
      <c r="E21" s="340">
        <v>275</v>
      </c>
      <c r="F21" s="340">
        <v>320</v>
      </c>
      <c r="G21" s="118">
        <f t="shared" si="1"/>
        <v>116.36363636363636</v>
      </c>
    </row>
    <row r="22" spans="1:7" x14ac:dyDescent="0.2">
      <c r="A22"/>
      <c r="B22" s="126" t="s">
        <v>312</v>
      </c>
      <c r="C22" s="341" t="s">
        <v>403</v>
      </c>
      <c r="D22" s="340">
        <v>237</v>
      </c>
      <c r="E22" s="340">
        <v>237</v>
      </c>
      <c r="F22" s="340">
        <v>291</v>
      </c>
      <c r="G22" s="118">
        <f t="shared" si="1"/>
        <v>122.78481012658229</v>
      </c>
    </row>
    <row r="23" spans="1:7" x14ac:dyDescent="0.2">
      <c r="A23"/>
      <c r="B23" s="126" t="s">
        <v>312</v>
      </c>
      <c r="C23" s="341" t="s">
        <v>404</v>
      </c>
      <c r="D23" s="340">
        <v>344</v>
      </c>
      <c r="E23" s="340">
        <v>344</v>
      </c>
      <c r="F23" s="340">
        <v>353</v>
      </c>
      <c r="G23" s="118">
        <f t="shared" si="1"/>
        <v>102.61627906976744</v>
      </c>
    </row>
    <row r="24" spans="1:7" x14ac:dyDescent="0.2">
      <c r="A24"/>
      <c r="B24" s="126" t="s">
        <v>312</v>
      </c>
      <c r="C24" s="341" t="s">
        <v>405</v>
      </c>
      <c r="D24" s="340">
        <v>599</v>
      </c>
      <c r="E24" s="340">
        <v>599</v>
      </c>
      <c r="F24" s="340">
        <v>650</v>
      </c>
      <c r="G24" s="118">
        <f t="shared" si="1"/>
        <v>108.51419031719533</v>
      </c>
    </row>
    <row r="25" spans="1:7" ht="13.5" x14ac:dyDescent="0.2">
      <c r="A25"/>
      <c r="B25" s="348" t="s">
        <v>313</v>
      </c>
      <c r="C25" s="349"/>
      <c r="D25" s="350">
        <v>3993</v>
      </c>
      <c r="E25" s="350">
        <v>3973</v>
      </c>
      <c r="F25" s="350">
        <v>4512</v>
      </c>
      <c r="G25" s="351">
        <f t="shared" si="1"/>
        <v>113.56657437704504</v>
      </c>
    </row>
    <row r="26" spans="1:7" x14ac:dyDescent="0.2">
      <c r="A26"/>
      <c r="B26" s="344" t="s">
        <v>314</v>
      </c>
      <c r="C26" s="345" t="s">
        <v>406</v>
      </c>
      <c r="D26" s="346">
        <v>599</v>
      </c>
      <c r="E26" s="346">
        <v>599</v>
      </c>
      <c r="F26" s="346">
        <v>527</v>
      </c>
      <c r="G26" s="347">
        <f t="shared" si="1"/>
        <v>87.979966611018369</v>
      </c>
    </row>
    <row r="27" spans="1:7" x14ac:dyDescent="0.2">
      <c r="A27"/>
      <c r="B27" s="126" t="s">
        <v>315</v>
      </c>
      <c r="C27" s="341" t="s">
        <v>398</v>
      </c>
      <c r="D27" s="340">
        <v>200</v>
      </c>
      <c r="E27" s="340">
        <v>150</v>
      </c>
      <c r="F27" s="340">
        <v>137</v>
      </c>
      <c r="G27" s="118">
        <f t="shared" si="1"/>
        <v>91.333333333333329</v>
      </c>
    </row>
    <row r="28" spans="1:7" x14ac:dyDescent="0.2">
      <c r="A28"/>
      <c r="B28" s="126" t="s">
        <v>315</v>
      </c>
      <c r="C28" s="341" t="s">
        <v>399</v>
      </c>
      <c r="D28" s="340">
        <v>300</v>
      </c>
      <c r="E28" s="340">
        <v>300</v>
      </c>
      <c r="F28" s="340">
        <v>285</v>
      </c>
      <c r="G28" s="118">
        <f t="shared" si="1"/>
        <v>95</v>
      </c>
    </row>
    <row r="29" spans="1:7" x14ac:dyDescent="0.2">
      <c r="A29"/>
      <c r="B29" s="126" t="s">
        <v>315</v>
      </c>
      <c r="C29" s="341" t="s">
        <v>401</v>
      </c>
      <c r="D29" s="340">
        <v>164</v>
      </c>
      <c r="E29" s="340">
        <v>164</v>
      </c>
      <c r="F29" s="340">
        <v>155</v>
      </c>
      <c r="G29" s="118">
        <f t="shared" si="1"/>
        <v>94.512195121951208</v>
      </c>
    </row>
    <row r="30" spans="1:7" x14ac:dyDescent="0.2">
      <c r="A30"/>
      <c r="B30" s="126" t="s">
        <v>315</v>
      </c>
      <c r="C30" s="341" t="s">
        <v>403</v>
      </c>
      <c r="D30" s="340">
        <v>192</v>
      </c>
      <c r="E30" s="340">
        <v>192</v>
      </c>
      <c r="F30" s="340">
        <v>175</v>
      </c>
      <c r="G30" s="118">
        <f t="shared" si="1"/>
        <v>91.145833333333343</v>
      </c>
    </row>
    <row r="31" spans="1:7" x14ac:dyDescent="0.2">
      <c r="A31"/>
      <c r="B31" s="126" t="s">
        <v>363</v>
      </c>
      <c r="C31" s="341" t="s">
        <v>400</v>
      </c>
      <c r="D31" s="340">
        <v>123</v>
      </c>
      <c r="E31" s="340">
        <v>105</v>
      </c>
      <c r="F31" s="340">
        <v>102</v>
      </c>
      <c r="G31" s="118">
        <f t="shared" si="1"/>
        <v>97.142857142857139</v>
      </c>
    </row>
    <row r="32" spans="1:7" x14ac:dyDescent="0.2">
      <c r="A32"/>
      <c r="B32" s="126" t="s">
        <v>363</v>
      </c>
      <c r="C32" s="341" t="s">
        <v>404</v>
      </c>
      <c r="D32" s="340">
        <v>128</v>
      </c>
      <c r="E32" s="340">
        <v>63</v>
      </c>
      <c r="F32" s="340">
        <v>46</v>
      </c>
      <c r="G32" s="118">
        <f t="shared" si="1"/>
        <v>73.015873015873012</v>
      </c>
    </row>
    <row r="33" spans="1:8" x14ac:dyDescent="0.2">
      <c r="A33"/>
      <c r="B33" s="126" t="s">
        <v>342</v>
      </c>
      <c r="C33" s="341" t="s">
        <v>393</v>
      </c>
      <c r="D33" s="340">
        <v>36</v>
      </c>
      <c r="E33" s="340">
        <v>36</v>
      </c>
      <c r="F33" s="340">
        <v>30</v>
      </c>
      <c r="G33" s="118">
        <f t="shared" si="1"/>
        <v>83.333333333333343</v>
      </c>
    </row>
    <row r="34" spans="1:8" x14ac:dyDescent="0.2">
      <c r="A34"/>
      <c r="B34" s="126" t="s">
        <v>342</v>
      </c>
      <c r="C34" s="341" t="s">
        <v>107</v>
      </c>
      <c r="D34" s="340">
        <v>116</v>
      </c>
      <c r="E34" s="340">
        <v>116</v>
      </c>
      <c r="F34" s="340">
        <v>67</v>
      </c>
      <c r="G34" s="118">
        <f t="shared" si="1"/>
        <v>57.758620689655174</v>
      </c>
    </row>
    <row r="35" spans="1:8" x14ac:dyDescent="0.2">
      <c r="A35"/>
      <c r="B35" s="126" t="s">
        <v>318</v>
      </c>
      <c r="C35" s="341" t="s">
        <v>399</v>
      </c>
      <c r="D35" s="340">
        <v>40</v>
      </c>
      <c r="E35" s="340">
        <v>40</v>
      </c>
      <c r="F35" s="340">
        <v>17</v>
      </c>
      <c r="G35" s="118">
        <f t="shared" si="1"/>
        <v>42.5</v>
      </c>
    </row>
    <row r="36" spans="1:8" x14ac:dyDescent="0.2">
      <c r="A36"/>
      <c r="B36" s="126" t="s">
        <v>318</v>
      </c>
      <c r="C36" s="341" t="s">
        <v>401</v>
      </c>
      <c r="D36" s="340">
        <v>20</v>
      </c>
      <c r="E36" s="340">
        <v>20</v>
      </c>
      <c r="F36" s="340">
        <v>11</v>
      </c>
      <c r="G36" s="118">
        <f t="shared" si="1"/>
        <v>55.000000000000007</v>
      </c>
    </row>
    <row r="37" spans="1:8" x14ac:dyDescent="0.2">
      <c r="A37"/>
      <c r="B37" s="126" t="s">
        <v>318</v>
      </c>
      <c r="C37" s="341" t="s">
        <v>402</v>
      </c>
      <c r="D37" s="340">
        <v>40</v>
      </c>
      <c r="E37" s="340">
        <v>40</v>
      </c>
      <c r="F37" s="340">
        <v>17</v>
      </c>
      <c r="G37" s="118">
        <f t="shared" si="1"/>
        <v>42.5</v>
      </c>
      <c r="H37" s="242"/>
    </row>
    <row r="38" spans="1:8" x14ac:dyDescent="0.2">
      <c r="A38"/>
      <c r="B38" s="126" t="s">
        <v>318</v>
      </c>
      <c r="C38" s="341" t="s">
        <v>405</v>
      </c>
      <c r="D38" s="340">
        <v>39</v>
      </c>
      <c r="E38" s="340">
        <v>39</v>
      </c>
      <c r="F38" s="340">
        <v>10</v>
      </c>
      <c r="G38" s="118">
        <f t="shared" si="1"/>
        <v>25.641025641025639</v>
      </c>
    </row>
    <row r="39" spans="1:8" x14ac:dyDescent="0.2">
      <c r="A39"/>
      <c r="B39" s="126" t="s">
        <v>364</v>
      </c>
      <c r="C39" s="341" t="s">
        <v>407</v>
      </c>
      <c r="D39" s="340">
        <v>60</v>
      </c>
      <c r="E39" s="340">
        <v>50</v>
      </c>
      <c r="F39" s="340">
        <v>37</v>
      </c>
      <c r="G39" s="118">
        <f t="shared" si="1"/>
        <v>74</v>
      </c>
    </row>
    <row r="40" spans="1:8" ht="13.5" x14ac:dyDescent="0.2">
      <c r="A40"/>
      <c r="B40" s="348" t="s">
        <v>319</v>
      </c>
      <c r="C40" s="349"/>
      <c r="D40" s="350">
        <v>2057</v>
      </c>
      <c r="E40" s="350">
        <v>1914</v>
      </c>
      <c r="F40" s="350">
        <v>1616</v>
      </c>
      <c r="G40" s="351">
        <f t="shared" si="1"/>
        <v>84.430512016718922</v>
      </c>
    </row>
    <row r="41" spans="1:8" ht="13.5" x14ac:dyDescent="0.2">
      <c r="A41"/>
      <c r="B41" s="348" t="s">
        <v>320</v>
      </c>
      <c r="C41" s="349"/>
      <c r="D41" s="350">
        <v>6050</v>
      </c>
      <c r="E41" s="350">
        <v>5887</v>
      </c>
      <c r="F41" s="350">
        <v>6128</v>
      </c>
      <c r="G41" s="351">
        <f t="shared" si="1"/>
        <v>104.09376592491932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408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284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409</v>
      </c>
      <c r="D9" s="342">
        <v>53</v>
      </c>
      <c r="E9" s="342">
        <v>53</v>
      </c>
      <c r="F9" s="342">
        <v>68</v>
      </c>
      <c r="G9" s="343">
        <f t="shared" ref="G9" si="0">IF(E9=0,0,F9/E9*100)</f>
        <v>128.30188679245282</v>
      </c>
    </row>
    <row r="10" spans="1:7" x14ac:dyDescent="0.2">
      <c r="A10"/>
      <c r="B10" s="126" t="s">
        <v>311</v>
      </c>
      <c r="C10" s="341" t="s">
        <v>410</v>
      </c>
      <c r="D10" s="340">
        <v>35</v>
      </c>
      <c r="E10" s="340">
        <v>35</v>
      </c>
      <c r="F10" s="340">
        <v>36</v>
      </c>
      <c r="G10" s="118">
        <f t="shared" ref="G10:G34" si="1">IF(E10=0,0,F10/E10*100)</f>
        <v>102.85714285714285</v>
      </c>
    </row>
    <row r="11" spans="1:7" x14ac:dyDescent="0.2">
      <c r="A11"/>
      <c r="B11" s="126" t="s">
        <v>311</v>
      </c>
      <c r="C11" s="341" t="s">
        <v>411</v>
      </c>
      <c r="D11" s="340">
        <v>37</v>
      </c>
      <c r="E11" s="340">
        <v>37</v>
      </c>
      <c r="F11" s="340">
        <v>43</v>
      </c>
      <c r="G11" s="118">
        <f t="shared" si="1"/>
        <v>116.21621621621621</v>
      </c>
    </row>
    <row r="12" spans="1:7" x14ac:dyDescent="0.2">
      <c r="A12"/>
      <c r="B12" s="126" t="s">
        <v>311</v>
      </c>
      <c r="C12" s="341" t="s">
        <v>412</v>
      </c>
      <c r="D12" s="340">
        <v>574</v>
      </c>
      <c r="E12" s="340">
        <v>574</v>
      </c>
      <c r="F12" s="340">
        <v>808</v>
      </c>
      <c r="G12" s="118">
        <f t="shared" si="1"/>
        <v>140.76655052264809</v>
      </c>
    </row>
    <row r="13" spans="1:7" x14ac:dyDescent="0.2">
      <c r="A13"/>
      <c r="B13" s="126" t="s">
        <v>311</v>
      </c>
      <c r="C13" s="341" t="s">
        <v>413</v>
      </c>
      <c r="D13" s="340">
        <v>363</v>
      </c>
      <c r="E13" s="340">
        <v>363</v>
      </c>
      <c r="F13" s="340">
        <v>676</v>
      </c>
      <c r="G13" s="118">
        <f t="shared" si="1"/>
        <v>186.22589531680441</v>
      </c>
    </row>
    <row r="14" spans="1:7" x14ac:dyDescent="0.2">
      <c r="A14"/>
      <c r="B14" s="126" t="s">
        <v>312</v>
      </c>
      <c r="C14" s="341" t="s">
        <v>414</v>
      </c>
      <c r="D14" s="340">
        <v>586</v>
      </c>
      <c r="E14" s="340">
        <v>586</v>
      </c>
      <c r="F14" s="340">
        <v>933</v>
      </c>
      <c r="G14" s="118">
        <f t="shared" si="1"/>
        <v>159.21501706484642</v>
      </c>
    </row>
    <row r="15" spans="1:7" x14ac:dyDescent="0.2">
      <c r="A15"/>
      <c r="B15" s="126" t="s">
        <v>312</v>
      </c>
      <c r="C15" s="341" t="s">
        <v>415</v>
      </c>
      <c r="D15" s="340">
        <v>394</v>
      </c>
      <c r="E15" s="340">
        <v>394</v>
      </c>
      <c r="F15" s="340">
        <v>587</v>
      </c>
      <c r="G15" s="118">
        <f t="shared" si="1"/>
        <v>148.98477157360406</v>
      </c>
    </row>
    <row r="16" spans="1:7" x14ac:dyDescent="0.2">
      <c r="A16"/>
      <c r="B16" s="126" t="s">
        <v>312</v>
      </c>
      <c r="C16" s="341" t="s">
        <v>416</v>
      </c>
      <c r="D16" s="340">
        <v>183</v>
      </c>
      <c r="E16" s="340">
        <v>183</v>
      </c>
      <c r="F16" s="340">
        <v>208</v>
      </c>
      <c r="G16" s="118">
        <f t="shared" si="1"/>
        <v>113.66120218579235</v>
      </c>
    </row>
    <row r="17" spans="1:7" x14ac:dyDescent="0.2">
      <c r="A17"/>
      <c r="B17" s="126" t="s">
        <v>312</v>
      </c>
      <c r="C17" s="341" t="s">
        <v>417</v>
      </c>
      <c r="D17" s="340">
        <v>1196</v>
      </c>
      <c r="E17" s="340">
        <v>1196</v>
      </c>
      <c r="F17" s="340">
        <v>1728</v>
      </c>
      <c r="G17" s="118">
        <f t="shared" si="1"/>
        <v>144.48160535117057</v>
      </c>
    </row>
    <row r="18" spans="1:7" x14ac:dyDescent="0.2">
      <c r="A18"/>
      <c r="B18" s="126" t="s">
        <v>312</v>
      </c>
      <c r="C18" s="341" t="s">
        <v>418</v>
      </c>
      <c r="D18" s="340">
        <v>394</v>
      </c>
      <c r="E18" s="340">
        <v>394</v>
      </c>
      <c r="F18" s="340">
        <v>730</v>
      </c>
      <c r="G18" s="118">
        <f t="shared" si="1"/>
        <v>185.27918781725887</v>
      </c>
    </row>
    <row r="19" spans="1:7" ht="13.5" x14ac:dyDescent="0.2">
      <c r="A19"/>
      <c r="B19" s="348" t="s">
        <v>313</v>
      </c>
      <c r="C19" s="349"/>
      <c r="D19" s="350">
        <v>3815</v>
      </c>
      <c r="E19" s="350">
        <v>3815</v>
      </c>
      <c r="F19" s="350">
        <v>5817</v>
      </c>
      <c r="G19" s="351">
        <f t="shared" si="1"/>
        <v>152.47706422018348</v>
      </c>
    </row>
    <row r="20" spans="1:7" x14ac:dyDescent="0.2">
      <c r="A20"/>
      <c r="B20" s="344" t="s">
        <v>314</v>
      </c>
      <c r="C20" s="345" t="s">
        <v>419</v>
      </c>
      <c r="D20" s="346">
        <v>194</v>
      </c>
      <c r="E20" s="346">
        <v>194</v>
      </c>
      <c r="F20" s="346">
        <v>126</v>
      </c>
      <c r="G20" s="347">
        <f t="shared" si="1"/>
        <v>64.948453608247419</v>
      </c>
    </row>
    <row r="21" spans="1:7" x14ac:dyDescent="0.2">
      <c r="A21"/>
      <c r="B21" s="126" t="s">
        <v>314</v>
      </c>
      <c r="C21" s="341" t="s">
        <v>420</v>
      </c>
      <c r="D21" s="340">
        <v>650</v>
      </c>
      <c r="E21" s="340">
        <v>650</v>
      </c>
      <c r="F21" s="340">
        <v>638</v>
      </c>
      <c r="G21" s="118">
        <f t="shared" si="1"/>
        <v>98.15384615384616</v>
      </c>
    </row>
    <row r="22" spans="1:7" x14ac:dyDescent="0.2">
      <c r="A22"/>
      <c r="B22" s="126" t="s">
        <v>314</v>
      </c>
      <c r="C22" s="341" t="s">
        <v>421</v>
      </c>
      <c r="D22" s="340">
        <v>651</v>
      </c>
      <c r="E22" s="340">
        <v>650</v>
      </c>
      <c r="F22" s="340">
        <v>644</v>
      </c>
      <c r="G22" s="118">
        <f t="shared" si="1"/>
        <v>99.07692307692308</v>
      </c>
    </row>
    <row r="23" spans="1:7" x14ac:dyDescent="0.2">
      <c r="A23"/>
      <c r="B23" s="126" t="s">
        <v>315</v>
      </c>
      <c r="C23" s="341" t="s">
        <v>415</v>
      </c>
      <c r="D23" s="340">
        <v>180</v>
      </c>
      <c r="E23" s="340">
        <v>180</v>
      </c>
      <c r="F23" s="340">
        <v>174</v>
      </c>
      <c r="G23" s="118">
        <f t="shared" si="1"/>
        <v>96.666666666666671</v>
      </c>
    </row>
    <row r="24" spans="1:7" x14ac:dyDescent="0.2">
      <c r="A24"/>
      <c r="B24" s="126" t="s">
        <v>315</v>
      </c>
      <c r="C24" s="341" t="s">
        <v>416</v>
      </c>
      <c r="D24" s="340">
        <v>48</v>
      </c>
      <c r="E24" s="340">
        <v>48</v>
      </c>
      <c r="F24" s="340">
        <v>35</v>
      </c>
      <c r="G24" s="118">
        <f t="shared" si="1"/>
        <v>72.916666666666657</v>
      </c>
    </row>
    <row r="25" spans="1:7" x14ac:dyDescent="0.2">
      <c r="A25"/>
      <c r="B25" s="126" t="s">
        <v>315</v>
      </c>
      <c r="C25" s="341" t="s">
        <v>417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">
      <c r="A26"/>
      <c r="B26" s="126" t="s">
        <v>315</v>
      </c>
      <c r="C26" s="341" t="s">
        <v>418</v>
      </c>
      <c r="D26" s="340">
        <v>191</v>
      </c>
      <c r="E26" s="340">
        <v>191</v>
      </c>
      <c r="F26" s="340">
        <v>185</v>
      </c>
      <c r="G26" s="118">
        <f t="shared" si="1"/>
        <v>96.858638743455501</v>
      </c>
    </row>
    <row r="27" spans="1:7" x14ac:dyDescent="0.2">
      <c r="A27"/>
      <c r="B27" s="126" t="s">
        <v>316</v>
      </c>
      <c r="C27" s="341" t="s">
        <v>422</v>
      </c>
      <c r="D27" s="340">
        <v>160</v>
      </c>
      <c r="E27" s="340">
        <v>157</v>
      </c>
      <c r="F27" s="340">
        <v>130</v>
      </c>
      <c r="G27" s="118">
        <f t="shared" si="1"/>
        <v>82.802547770700642</v>
      </c>
    </row>
    <row r="28" spans="1:7" x14ac:dyDescent="0.2">
      <c r="A28"/>
      <c r="B28" s="126" t="s">
        <v>317</v>
      </c>
      <c r="C28" s="341" t="s">
        <v>414</v>
      </c>
      <c r="D28" s="340">
        <v>82</v>
      </c>
      <c r="E28" s="340">
        <v>82</v>
      </c>
      <c r="F28" s="340">
        <v>50</v>
      </c>
      <c r="G28" s="118">
        <f t="shared" si="1"/>
        <v>60.975609756097562</v>
      </c>
    </row>
    <row r="29" spans="1:7" x14ac:dyDescent="0.2">
      <c r="A29"/>
      <c r="B29" s="126" t="s">
        <v>317</v>
      </c>
      <c r="C29" s="341" t="s">
        <v>417</v>
      </c>
      <c r="D29" s="340">
        <v>24</v>
      </c>
      <c r="E29" s="340">
        <v>24</v>
      </c>
      <c r="F29" s="340">
        <v>34</v>
      </c>
      <c r="G29" s="118">
        <f t="shared" si="1"/>
        <v>141.66666666666669</v>
      </c>
    </row>
    <row r="30" spans="1:7" x14ac:dyDescent="0.2">
      <c r="A30"/>
      <c r="B30" s="126" t="s">
        <v>318</v>
      </c>
      <c r="C30" s="341" t="s">
        <v>415</v>
      </c>
      <c r="D30" s="340">
        <v>51</v>
      </c>
      <c r="E30" s="340">
        <v>51</v>
      </c>
      <c r="F30" s="340">
        <v>35</v>
      </c>
      <c r="G30" s="118">
        <f t="shared" si="1"/>
        <v>68.627450980392155</v>
      </c>
    </row>
    <row r="31" spans="1:7" x14ac:dyDescent="0.2">
      <c r="A31"/>
      <c r="B31" s="126" t="s">
        <v>318</v>
      </c>
      <c r="C31" s="341" t="s">
        <v>418</v>
      </c>
      <c r="D31" s="340">
        <v>41</v>
      </c>
      <c r="E31" s="340">
        <v>41</v>
      </c>
      <c r="F31" s="340">
        <v>37</v>
      </c>
      <c r="G31" s="118">
        <f t="shared" si="1"/>
        <v>90.243902439024396</v>
      </c>
    </row>
    <row r="32" spans="1:7" x14ac:dyDescent="0.2">
      <c r="A32"/>
      <c r="B32" s="126" t="s">
        <v>364</v>
      </c>
      <c r="C32" s="341" t="s">
        <v>108</v>
      </c>
      <c r="D32" s="340">
        <v>59</v>
      </c>
      <c r="E32" s="340">
        <v>59</v>
      </c>
      <c r="F32" s="340">
        <v>51</v>
      </c>
      <c r="G32" s="118">
        <f t="shared" si="1"/>
        <v>86.440677966101703</v>
      </c>
    </row>
    <row r="33" spans="1:7" ht="13.5" x14ac:dyDescent="0.2">
      <c r="A33"/>
      <c r="B33" s="348" t="s">
        <v>319</v>
      </c>
      <c r="C33" s="349"/>
      <c r="D33" s="350">
        <v>2369</v>
      </c>
      <c r="E33" s="350">
        <v>2327</v>
      </c>
      <c r="F33" s="350">
        <v>2139</v>
      </c>
      <c r="G33" s="351">
        <f t="shared" si="1"/>
        <v>91.920928233777403</v>
      </c>
    </row>
    <row r="34" spans="1:7" ht="13.5" x14ac:dyDescent="0.2">
      <c r="A34"/>
      <c r="B34" s="348" t="s">
        <v>320</v>
      </c>
      <c r="C34" s="349"/>
      <c r="D34" s="350">
        <v>6184</v>
      </c>
      <c r="E34" s="350">
        <v>6142</v>
      </c>
      <c r="F34" s="350">
        <v>7956</v>
      </c>
      <c r="G34" s="351">
        <f t="shared" si="1"/>
        <v>129.53435363073916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423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284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424</v>
      </c>
      <c r="D9" s="342">
        <v>2857</v>
      </c>
      <c r="E9" s="342">
        <v>2857</v>
      </c>
      <c r="F9" s="342">
        <v>4397</v>
      </c>
      <c r="G9" s="343">
        <f t="shared" ref="G9" si="0">IF(E9=0,0,F9/E9*100)</f>
        <v>153.90269513475673</v>
      </c>
    </row>
    <row r="10" spans="1:7" x14ac:dyDescent="0.2">
      <c r="A10"/>
      <c r="B10" s="126" t="s">
        <v>311</v>
      </c>
      <c r="C10" s="341" t="s">
        <v>425</v>
      </c>
      <c r="D10" s="340">
        <v>592</v>
      </c>
      <c r="E10" s="340">
        <v>592</v>
      </c>
      <c r="F10" s="340">
        <v>1057</v>
      </c>
      <c r="G10" s="118">
        <f t="shared" ref="G10:G35" si="1">IF(E10=0,0,F10/E10*100)</f>
        <v>178.54729729729729</v>
      </c>
    </row>
    <row r="11" spans="1:7" x14ac:dyDescent="0.2">
      <c r="A11"/>
      <c r="B11" s="126" t="s">
        <v>311</v>
      </c>
      <c r="C11" s="341" t="s">
        <v>426</v>
      </c>
      <c r="D11" s="340">
        <v>579</v>
      </c>
      <c r="E11" s="340">
        <v>579</v>
      </c>
      <c r="F11" s="340">
        <v>894</v>
      </c>
      <c r="G11" s="118">
        <f t="shared" si="1"/>
        <v>154.40414507772019</v>
      </c>
    </row>
    <row r="12" spans="1:7" x14ac:dyDescent="0.2">
      <c r="A12"/>
      <c r="B12" s="126" t="s">
        <v>311</v>
      </c>
      <c r="C12" s="341" t="s">
        <v>427</v>
      </c>
      <c r="D12" s="340">
        <v>138</v>
      </c>
      <c r="E12" s="340">
        <v>138</v>
      </c>
      <c r="F12" s="340">
        <v>108</v>
      </c>
      <c r="G12" s="118">
        <f t="shared" si="1"/>
        <v>78.260869565217391</v>
      </c>
    </row>
    <row r="13" spans="1:7" x14ac:dyDescent="0.2">
      <c r="A13"/>
      <c r="B13" s="126" t="s">
        <v>311</v>
      </c>
      <c r="C13" s="341" t="s">
        <v>428</v>
      </c>
      <c r="D13" s="340">
        <v>587</v>
      </c>
      <c r="E13" s="340">
        <v>587</v>
      </c>
      <c r="F13" s="340">
        <v>1085</v>
      </c>
      <c r="G13" s="118">
        <f t="shared" si="1"/>
        <v>184.83816013628621</v>
      </c>
    </row>
    <row r="14" spans="1:7" x14ac:dyDescent="0.2">
      <c r="A14"/>
      <c r="B14" s="126" t="s">
        <v>312</v>
      </c>
      <c r="C14" s="341" t="s">
        <v>429</v>
      </c>
      <c r="D14" s="340">
        <v>588</v>
      </c>
      <c r="E14" s="340">
        <v>588</v>
      </c>
      <c r="F14" s="340">
        <v>918</v>
      </c>
      <c r="G14" s="118">
        <f t="shared" si="1"/>
        <v>156.12244897959184</v>
      </c>
    </row>
    <row r="15" spans="1:7" x14ac:dyDescent="0.2">
      <c r="A15"/>
      <c r="B15" s="126" t="s">
        <v>312</v>
      </c>
      <c r="C15" s="341" t="s">
        <v>430</v>
      </c>
      <c r="D15" s="340">
        <v>1324</v>
      </c>
      <c r="E15" s="340">
        <v>1324</v>
      </c>
      <c r="F15" s="340">
        <v>2637</v>
      </c>
      <c r="G15" s="118">
        <f t="shared" si="1"/>
        <v>199.16918429003022</v>
      </c>
    </row>
    <row r="16" spans="1:7" x14ac:dyDescent="0.2">
      <c r="A16"/>
      <c r="B16" s="126" t="s">
        <v>312</v>
      </c>
      <c r="C16" s="341" t="s">
        <v>431</v>
      </c>
      <c r="D16" s="340">
        <v>385</v>
      </c>
      <c r="E16" s="340">
        <v>385</v>
      </c>
      <c r="F16" s="340">
        <v>621</v>
      </c>
      <c r="G16" s="118">
        <f t="shared" si="1"/>
        <v>161.2987012987013</v>
      </c>
    </row>
    <row r="17" spans="1:9" ht="12" customHeight="1" x14ac:dyDescent="0.2">
      <c r="A17"/>
      <c r="B17" s="348" t="s">
        <v>313</v>
      </c>
      <c r="C17" s="349"/>
      <c r="D17" s="350">
        <v>7050</v>
      </c>
      <c r="E17" s="350">
        <v>7050</v>
      </c>
      <c r="F17" s="350">
        <v>11717</v>
      </c>
      <c r="G17" s="351">
        <f t="shared" si="1"/>
        <v>166.19858156028369</v>
      </c>
    </row>
    <row r="18" spans="1:9" x14ac:dyDescent="0.2">
      <c r="A18"/>
      <c r="B18" s="344" t="s">
        <v>314</v>
      </c>
      <c r="C18" s="345" t="s">
        <v>432</v>
      </c>
      <c r="D18" s="346">
        <v>310</v>
      </c>
      <c r="E18" s="346">
        <v>308</v>
      </c>
      <c r="F18" s="346">
        <v>297</v>
      </c>
      <c r="G18" s="347">
        <f t="shared" si="1"/>
        <v>96.428571428571431</v>
      </c>
    </row>
    <row r="19" spans="1:9" x14ac:dyDescent="0.2">
      <c r="A19"/>
      <c r="B19" s="126" t="s">
        <v>315</v>
      </c>
      <c r="C19" s="341" t="s">
        <v>431</v>
      </c>
      <c r="D19" s="340">
        <v>192</v>
      </c>
      <c r="E19" s="340">
        <v>192</v>
      </c>
      <c r="F19" s="340">
        <v>178</v>
      </c>
      <c r="G19" s="118">
        <f t="shared" si="1"/>
        <v>92.708333333333343</v>
      </c>
    </row>
    <row r="20" spans="1:9" x14ac:dyDescent="0.2">
      <c r="A20"/>
      <c r="B20" s="126" t="s">
        <v>315</v>
      </c>
      <c r="C20" s="341" t="s">
        <v>433</v>
      </c>
      <c r="D20" s="340">
        <v>537</v>
      </c>
      <c r="E20" s="340">
        <v>537</v>
      </c>
      <c r="F20" s="340">
        <v>463</v>
      </c>
      <c r="G20" s="118">
        <f t="shared" si="1"/>
        <v>86.219739292364991</v>
      </c>
    </row>
    <row r="21" spans="1:9" x14ac:dyDescent="0.2">
      <c r="A21"/>
      <c r="B21" s="126" t="s">
        <v>316</v>
      </c>
      <c r="C21" s="341" t="s">
        <v>434</v>
      </c>
      <c r="D21" s="340">
        <v>287</v>
      </c>
      <c r="E21" s="340">
        <v>245</v>
      </c>
      <c r="F21" s="340">
        <v>220</v>
      </c>
      <c r="G21" s="118">
        <f t="shared" si="1"/>
        <v>89.795918367346943</v>
      </c>
    </row>
    <row r="22" spans="1:9" x14ac:dyDescent="0.2">
      <c r="A22"/>
      <c r="B22" s="126" t="s">
        <v>363</v>
      </c>
      <c r="C22" s="341" t="s">
        <v>433</v>
      </c>
      <c r="D22" s="340">
        <v>28</v>
      </c>
      <c r="E22" s="340">
        <v>28</v>
      </c>
      <c r="F22" s="340">
        <v>23</v>
      </c>
      <c r="G22" s="118">
        <f t="shared" si="1"/>
        <v>82.142857142857139</v>
      </c>
    </row>
    <row r="23" spans="1:9" x14ac:dyDescent="0.2">
      <c r="A23"/>
      <c r="B23" s="126" t="s">
        <v>317</v>
      </c>
      <c r="C23" s="341" t="s">
        <v>435</v>
      </c>
      <c r="D23" s="340">
        <v>116</v>
      </c>
      <c r="E23" s="340">
        <v>116</v>
      </c>
      <c r="F23" s="340">
        <v>158</v>
      </c>
      <c r="G23" s="118">
        <f t="shared" si="1"/>
        <v>136.20689655172413</v>
      </c>
    </row>
    <row r="24" spans="1:9" x14ac:dyDescent="0.2">
      <c r="A24"/>
      <c r="B24" s="126" t="s">
        <v>317</v>
      </c>
      <c r="C24" s="341" t="s">
        <v>431</v>
      </c>
      <c r="D24" s="340">
        <v>60</v>
      </c>
      <c r="E24" s="340">
        <v>60</v>
      </c>
      <c r="F24" s="340">
        <v>70</v>
      </c>
      <c r="G24" s="118">
        <f t="shared" si="1"/>
        <v>116.66666666666667</v>
      </c>
    </row>
    <row r="25" spans="1:9" x14ac:dyDescent="0.2">
      <c r="A25"/>
      <c r="B25" s="126" t="s">
        <v>342</v>
      </c>
      <c r="C25" s="341" t="s">
        <v>436</v>
      </c>
      <c r="D25" s="340">
        <v>77</v>
      </c>
      <c r="E25" s="340">
        <v>77</v>
      </c>
      <c r="F25" s="340">
        <v>83</v>
      </c>
      <c r="G25" s="118">
        <f t="shared" si="1"/>
        <v>107.79220779220779</v>
      </c>
    </row>
    <row r="26" spans="1:9" x14ac:dyDescent="0.2">
      <c r="A26"/>
      <c r="B26" s="126" t="s">
        <v>342</v>
      </c>
      <c r="C26" s="341" t="s">
        <v>437</v>
      </c>
      <c r="D26" s="340">
        <v>48</v>
      </c>
      <c r="E26" s="340">
        <v>48</v>
      </c>
      <c r="F26" s="340">
        <v>98</v>
      </c>
      <c r="G26" s="118">
        <f t="shared" si="1"/>
        <v>204.16666666666666</v>
      </c>
    </row>
    <row r="27" spans="1:9" x14ac:dyDescent="0.2">
      <c r="A27"/>
      <c r="B27" s="126" t="s">
        <v>342</v>
      </c>
      <c r="C27" s="341" t="s">
        <v>432</v>
      </c>
      <c r="D27" s="340">
        <v>43</v>
      </c>
      <c r="E27" s="340">
        <v>43</v>
      </c>
      <c r="F27" s="340">
        <v>45</v>
      </c>
      <c r="G27" s="118">
        <f t="shared" si="1"/>
        <v>104.65116279069768</v>
      </c>
    </row>
    <row r="28" spans="1:9" x14ac:dyDescent="0.2">
      <c r="A28"/>
      <c r="B28" s="126" t="s">
        <v>342</v>
      </c>
      <c r="C28" s="341" t="s">
        <v>438</v>
      </c>
      <c r="D28" s="340">
        <v>51</v>
      </c>
      <c r="E28" s="340">
        <v>51</v>
      </c>
      <c r="F28" s="340">
        <v>84</v>
      </c>
      <c r="G28" s="118">
        <f t="shared" si="1"/>
        <v>164.70588235294116</v>
      </c>
    </row>
    <row r="29" spans="1:9" x14ac:dyDescent="0.2">
      <c r="A29"/>
      <c r="B29" s="126" t="s">
        <v>318</v>
      </c>
      <c r="C29" s="341" t="s">
        <v>429</v>
      </c>
      <c r="D29" s="340">
        <v>60</v>
      </c>
      <c r="E29" s="340">
        <v>60</v>
      </c>
      <c r="F29" s="340">
        <v>23</v>
      </c>
      <c r="G29" s="118">
        <f t="shared" si="1"/>
        <v>38.333333333333336</v>
      </c>
    </row>
    <row r="30" spans="1:9" x14ac:dyDescent="0.2">
      <c r="A30"/>
      <c r="B30" s="126" t="s">
        <v>318</v>
      </c>
      <c r="C30" s="341" t="s">
        <v>435</v>
      </c>
      <c r="D30" s="340">
        <v>27</v>
      </c>
      <c r="E30" s="340">
        <v>27</v>
      </c>
      <c r="F30" s="340">
        <v>12</v>
      </c>
      <c r="G30" s="118">
        <f t="shared" si="1"/>
        <v>44.444444444444443</v>
      </c>
      <c r="H30" s="132"/>
      <c r="I30" s="132"/>
    </row>
    <row r="31" spans="1:9" x14ac:dyDescent="0.2">
      <c r="A31"/>
      <c r="B31" s="126" t="s">
        <v>364</v>
      </c>
      <c r="C31" s="341" t="s">
        <v>439</v>
      </c>
      <c r="D31" s="340">
        <v>60</v>
      </c>
      <c r="E31" s="340">
        <v>60</v>
      </c>
      <c r="F31" s="340">
        <v>55</v>
      </c>
      <c r="G31" s="118">
        <f t="shared" si="1"/>
        <v>91.666666666666657</v>
      </c>
      <c r="H31" s="132"/>
      <c r="I31" s="132"/>
    </row>
    <row r="32" spans="1:9" x14ac:dyDescent="0.2">
      <c r="A32"/>
      <c r="B32" s="126" t="s">
        <v>365</v>
      </c>
      <c r="C32" s="341" t="s">
        <v>430</v>
      </c>
      <c r="D32" s="340">
        <v>56</v>
      </c>
      <c r="E32" s="340">
        <v>56</v>
      </c>
      <c r="F32" s="340">
        <v>45</v>
      </c>
      <c r="G32" s="118">
        <f t="shared" si="1"/>
        <v>80.357142857142861</v>
      </c>
      <c r="H32" s="132"/>
      <c r="I32" s="132"/>
    </row>
    <row r="33" spans="1:7" x14ac:dyDescent="0.2">
      <c r="A33"/>
      <c r="B33" s="126" t="s">
        <v>365</v>
      </c>
      <c r="C33" s="341" t="s">
        <v>433</v>
      </c>
      <c r="D33" s="340">
        <v>231</v>
      </c>
      <c r="E33" s="340">
        <v>231</v>
      </c>
      <c r="F33" s="340">
        <v>170</v>
      </c>
      <c r="G33" s="118">
        <f t="shared" si="1"/>
        <v>73.593073593073584</v>
      </c>
    </row>
    <row r="34" spans="1:7" ht="13.5" x14ac:dyDescent="0.2">
      <c r="A34"/>
      <c r="B34" s="348" t="s">
        <v>319</v>
      </c>
      <c r="C34" s="349"/>
      <c r="D34" s="350">
        <v>2183</v>
      </c>
      <c r="E34" s="350">
        <v>2139</v>
      </c>
      <c r="F34" s="350">
        <v>2024</v>
      </c>
      <c r="G34" s="351">
        <f t="shared" si="1"/>
        <v>94.623655913978496</v>
      </c>
    </row>
    <row r="35" spans="1:7" ht="13.5" x14ac:dyDescent="0.2">
      <c r="A35"/>
      <c r="B35" s="348" t="s">
        <v>320</v>
      </c>
      <c r="C35" s="349"/>
      <c r="D35" s="350">
        <v>9233</v>
      </c>
      <c r="E35" s="350">
        <v>9189</v>
      </c>
      <c r="F35" s="350">
        <v>13741</v>
      </c>
      <c r="G35" s="351">
        <f t="shared" si="1"/>
        <v>149.53749047774514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 s="354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441</v>
      </c>
      <c r="D9" s="342">
        <v>266</v>
      </c>
      <c r="E9" s="342">
        <v>266</v>
      </c>
      <c r="F9" s="342">
        <v>385</v>
      </c>
      <c r="G9" s="343">
        <f t="shared" ref="G9" si="0">IF(E9=0,0,F9/E9*100)</f>
        <v>144.73684210526315</v>
      </c>
    </row>
    <row r="10" spans="1:7" x14ac:dyDescent="0.2">
      <c r="A10"/>
      <c r="B10" s="126" t="s">
        <v>311</v>
      </c>
      <c r="C10" s="341" t="s">
        <v>442</v>
      </c>
      <c r="D10" s="340">
        <v>254</v>
      </c>
      <c r="E10" s="340">
        <v>254</v>
      </c>
      <c r="F10" s="340">
        <v>370</v>
      </c>
      <c r="G10" s="118">
        <f t="shared" ref="G10:G40" si="1">IF(E10=0,0,F10/E10*100)</f>
        <v>145.6692913385827</v>
      </c>
    </row>
    <row r="11" spans="1:7" x14ac:dyDescent="0.2">
      <c r="A11"/>
      <c r="B11" s="126" t="s">
        <v>311</v>
      </c>
      <c r="C11" s="341" t="s">
        <v>443</v>
      </c>
      <c r="D11" s="340">
        <v>269</v>
      </c>
      <c r="E11" s="340">
        <v>269</v>
      </c>
      <c r="F11" s="340">
        <v>422</v>
      </c>
      <c r="G11" s="118">
        <f t="shared" si="1"/>
        <v>156.87732342007433</v>
      </c>
    </row>
    <row r="12" spans="1:7" x14ac:dyDescent="0.2">
      <c r="A12"/>
      <c r="B12" s="126" t="s">
        <v>311</v>
      </c>
      <c r="C12" s="341" t="s">
        <v>444</v>
      </c>
      <c r="D12" s="340">
        <v>46</v>
      </c>
      <c r="E12" s="340">
        <v>46</v>
      </c>
      <c r="F12" s="340">
        <v>71</v>
      </c>
      <c r="G12" s="118">
        <f t="shared" si="1"/>
        <v>154.34782608695653</v>
      </c>
    </row>
    <row r="13" spans="1:7" x14ac:dyDescent="0.2">
      <c r="A13"/>
      <c r="B13" s="126" t="s">
        <v>311</v>
      </c>
      <c r="C13" s="341" t="s">
        <v>445</v>
      </c>
      <c r="D13" s="340">
        <v>48</v>
      </c>
      <c r="E13" s="340">
        <v>48</v>
      </c>
      <c r="F13" s="340">
        <v>74</v>
      </c>
      <c r="G13" s="118">
        <f t="shared" si="1"/>
        <v>154.16666666666669</v>
      </c>
    </row>
    <row r="14" spans="1:7" x14ac:dyDescent="0.2">
      <c r="A14"/>
      <c r="B14" s="126" t="s">
        <v>311</v>
      </c>
      <c r="C14" s="341" t="s">
        <v>446</v>
      </c>
      <c r="D14" s="340">
        <v>39</v>
      </c>
      <c r="E14" s="340">
        <v>39</v>
      </c>
      <c r="F14" s="340">
        <v>71</v>
      </c>
      <c r="G14" s="118">
        <f t="shared" si="1"/>
        <v>182.05128205128204</v>
      </c>
    </row>
    <row r="15" spans="1:7" x14ac:dyDescent="0.2">
      <c r="A15"/>
      <c r="B15" s="126" t="s">
        <v>311</v>
      </c>
      <c r="C15" s="341" t="s">
        <v>447</v>
      </c>
      <c r="D15" s="340">
        <v>39</v>
      </c>
      <c r="E15" s="340">
        <v>39</v>
      </c>
      <c r="F15" s="340">
        <v>74</v>
      </c>
      <c r="G15" s="118">
        <f t="shared" si="1"/>
        <v>189.74358974358972</v>
      </c>
    </row>
    <row r="16" spans="1:7" x14ac:dyDescent="0.2">
      <c r="A16"/>
      <c r="B16" s="126" t="s">
        <v>311</v>
      </c>
      <c r="C16" s="341" t="s">
        <v>448</v>
      </c>
      <c r="D16" s="340">
        <v>71</v>
      </c>
      <c r="E16" s="340">
        <v>71</v>
      </c>
      <c r="F16" s="340">
        <v>118</v>
      </c>
      <c r="G16" s="118">
        <f t="shared" si="1"/>
        <v>166.19718309859155</v>
      </c>
    </row>
    <row r="17" spans="1:7" x14ac:dyDescent="0.2">
      <c r="A17"/>
      <c r="B17" s="126" t="s">
        <v>311</v>
      </c>
      <c r="C17" s="341" t="s">
        <v>449</v>
      </c>
      <c r="D17" s="340">
        <v>399</v>
      </c>
      <c r="E17" s="340">
        <v>399</v>
      </c>
      <c r="F17" s="340">
        <v>499</v>
      </c>
      <c r="G17" s="118">
        <f t="shared" si="1"/>
        <v>125.06265664160401</v>
      </c>
    </row>
    <row r="18" spans="1:7" x14ac:dyDescent="0.2">
      <c r="A18"/>
      <c r="B18" s="126" t="s">
        <v>311</v>
      </c>
      <c r="C18" s="341" t="s">
        <v>450</v>
      </c>
      <c r="D18" s="340">
        <v>92</v>
      </c>
      <c r="E18" s="340">
        <v>92</v>
      </c>
      <c r="F18" s="340">
        <v>118</v>
      </c>
      <c r="G18" s="118">
        <f t="shared" si="1"/>
        <v>128.26086956521738</v>
      </c>
    </row>
    <row r="19" spans="1:7" x14ac:dyDescent="0.2">
      <c r="A19"/>
      <c r="B19" s="126" t="s">
        <v>311</v>
      </c>
      <c r="C19" s="341" t="s">
        <v>451</v>
      </c>
      <c r="D19" s="340">
        <v>85</v>
      </c>
      <c r="E19" s="340">
        <v>85</v>
      </c>
      <c r="F19" s="340">
        <v>148</v>
      </c>
      <c r="G19" s="118">
        <f t="shared" si="1"/>
        <v>174.11764705882354</v>
      </c>
    </row>
    <row r="20" spans="1:7" x14ac:dyDescent="0.2">
      <c r="A20"/>
      <c r="B20" s="126" t="s">
        <v>311</v>
      </c>
      <c r="C20" s="341" t="s">
        <v>452</v>
      </c>
      <c r="D20" s="340">
        <v>52</v>
      </c>
      <c r="E20" s="340">
        <v>52</v>
      </c>
      <c r="F20" s="340">
        <v>82</v>
      </c>
      <c r="G20" s="118">
        <f t="shared" si="1"/>
        <v>157.69230769230768</v>
      </c>
    </row>
    <row r="21" spans="1:7" x14ac:dyDescent="0.2">
      <c r="A21"/>
      <c r="B21" s="126" t="s">
        <v>312</v>
      </c>
      <c r="C21" s="341" t="s">
        <v>443</v>
      </c>
      <c r="D21" s="340">
        <v>6</v>
      </c>
      <c r="E21" s="340">
        <v>6</v>
      </c>
      <c r="F21" s="340">
        <v>4</v>
      </c>
      <c r="G21" s="118">
        <f t="shared" si="1"/>
        <v>66.666666666666657</v>
      </c>
    </row>
    <row r="22" spans="1:7" x14ac:dyDescent="0.2">
      <c r="A22"/>
      <c r="B22" s="126" t="s">
        <v>312</v>
      </c>
      <c r="C22" s="341" t="s">
        <v>453</v>
      </c>
      <c r="D22" s="340">
        <v>187</v>
      </c>
      <c r="E22" s="340">
        <v>187</v>
      </c>
      <c r="F22" s="340">
        <v>251</v>
      </c>
      <c r="G22" s="118">
        <f t="shared" si="1"/>
        <v>134.22459893048128</v>
      </c>
    </row>
    <row r="23" spans="1:7" x14ac:dyDescent="0.2">
      <c r="A23"/>
      <c r="B23" s="126" t="s">
        <v>312</v>
      </c>
      <c r="C23" s="341" t="s">
        <v>454</v>
      </c>
      <c r="D23" s="340">
        <v>570</v>
      </c>
      <c r="E23" s="340">
        <v>570</v>
      </c>
      <c r="F23" s="340">
        <v>635</v>
      </c>
      <c r="G23" s="118">
        <f t="shared" si="1"/>
        <v>111.40350877192982</v>
      </c>
    </row>
    <row r="24" spans="1:7" x14ac:dyDescent="0.2">
      <c r="A24"/>
      <c r="B24" s="126" t="s">
        <v>312</v>
      </c>
      <c r="C24" s="341" t="s">
        <v>110</v>
      </c>
      <c r="D24" s="340">
        <v>57</v>
      </c>
      <c r="E24" s="340">
        <v>57</v>
      </c>
      <c r="F24" s="340">
        <v>53</v>
      </c>
      <c r="G24" s="118">
        <f t="shared" si="1"/>
        <v>92.982456140350877</v>
      </c>
    </row>
    <row r="25" spans="1:7" x14ac:dyDescent="0.2">
      <c r="A25"/>
      <c r="B25" s="126" t="s">
        <v>312</v>
      </c>
      <c r="C25" s="341" t="s">
        <v>455</v>
      </c>
      <c r="D25" s="340">
        <v>477</v>
      </c>
      <c r="E25" s="340">
        <v>477</v>
      </c>
      <c r="F25" s="340">
        <v>648</v>
      </c>
      <c r="G25" s="118">
        <f t="shared" si="1"/>
        <v>135.84905660377359</v>
      </c>
    </row>
    <row r="26" spans="1:7" ht="13.5" x14ac:dyDescent="0.2">
      <c r="A26"/>
      <c r="B26" s="348" t="s">
        <v>313</v>
      </c>
      <c r="C26" s="349"/>
      <c r="D26" s="350">
        <v>2957</v>
      </c>
      <c r="E26" s="350">
        <v>2957</v>
      </c>
      <c r="F26" s="350">
        <v>4023</v>
      </c>
      <c r="G26" s="351">
        <f t="shared" si="1"/>
        <v>136.05005072708826</v>
      </c>
    </row>
    <row r="27" spans="1:7" x14ac:dyDescent="0.2">
      <c r="A27"/>
      <c r="B27" s="344" t="s">
        <v>314</v>
      </c>
      <c r="C27" s="345" t="s">
        <v>456</v>
      </c>
      <c r="D27" s="346">
        <v>638</v>
      </c>
      <c r="E27" s="346">
        <v>638</v>
      </c>
      <c r="F27" s="346">
        <v>545</v>
      </c>
      <c r="G27" s="347">
        <f t="shared" si="1"/>
        <v>85.423197492163013</v>
      </c>
    </row>
    <row r="28" spans="1:7" x14ac:dyDescent="0.2">
      <c r="A28"/>
      <c r="B28" s="126" t="s">
        <v>315</v>
      </c>
      <c r="C28" s="341" t="s">
        <v>443</v>
      </c>
      <c r="D28" s="340">
        <v>434</v>
      </c>
      <c r="E28" s="340">
        <v>425</v>
      </c>
      <c r="F28" s="340">
        <v>341</v>
      </c>
      <c r="G28" s="118">
        <f t="shared" si="1"/>
        <v>80.235294117647058</v>
      </c>
    </row>
    <row r="29" spans="1:7" x14ac:dyDescent="0.2">
      <c r="A29"/>
      <c r="B29" s="126" t="s">
        <v>315</v>
      </c>
      <c r="C29" s="341" t="s">
        <v>453</v>
      </c>
      <c r="D29" s="340">
        <v>40</v>
      </c>
      <c r="E29" s="340">
        <v>40</v>
      </c>
      <c r="F29" s="340">
        <v>38</v>
      </c>
      <c r="G29" s="118">
        <f t="shared" si="1"/>
        <v>95</v>
      </c>
    </row>
    <row r="30" spans="1:7" x14ac:dyDescent="0.2">
      <c r="A30"/>
      <c r="B30" s="126" t="s">
        <v>315</v>
      </c>
      <c r="C30" s="341" t="s">
        <v>454</v>
      </c>
      <c r="D30" s="340">
        <v>510</v>
      </c>
      <c r="E30" s="340">
        <v>464</v>
      </c>
      <c r="F30" s="340">
        <v>436</v>
      </c>
      <c r="G30" s="118">
        <f t="shared" si="1"/>
        <v>93.965517241379317</v>
      </c>
    </row>
    <row r="31" spans="1:7" x14ac:dyDescent="0.2">
      <c r="A31"/>
      <c r="B31" s="126" t="s">
        <v>315</v>
      </c>
      <c r="C31" s="341" t="s">
        <v>110</v>
      </c>
      <c r="D31" s="340">
        <v>231</v>
      </c>
      <c r="E31" s="340">
        <v>231</v>
      </c>
      <c r="F31" s="340">
        <v>142</v>
      </c>
      <c r="G31" s="118">
        <f t="shared" si="1"/>
        <v>61.471861471861466</v>
      </c>
    </row>
    <row r="32" spans="1:7" x14ac:dyDescent="0.2">
      <c r="A32"/>
      <c r="B32" s="126" t="s">
        <v>315</v>
      </c>
      <c r="C32" s="341" t="s">
        <v>455</v>
      </c>
      <c r="D32" s="340">
        <v>209</v>
      </c>
      <c r="E32" s="340">
        <v>209</v>
      </c>
      <c r="F32" s="340">
        <v>203</v>
      </c>
      <c r="G32" s="118">
        <f t="shared" si="1"/>
        <v>97.129186602870803</v>
      </c>
    </row>
    <row r="33" spans="1:7" x14ac:dyDescent="0.2">
      <c r="A33"/>
      <c r="B33" s="126" t="s">
        <v>363</v>
      </c>
      <c r="C33" s="341" t="s">
        <v>457</v>
      </c>
      <c r="D33" s="340">
        <v>203</v>
      </c>
      <c r="E33" s="340">
        <v>203</v>
      </c>
      <c r="F33" s="340">
        <v>99</v>
      </c>
      <c r="G33" s="118">
        <f t="shared" si="1"/>
        <v>48.768472906403943</v>
      </c>
    </row>
    <row r="34" spans="1:7" x14ac:dyDescent="0.2">
      <c r="A34"/>
      <c r="B34" s="126" t="s">
        <v>317</v>
      </c>
      <c r="C34" s="341" t="s">
        <v>457</v>
      </c>
      <c r="D34" s="340">
        <v>45</v>
      </c>
      <c r="E34" s="340">
        <v>45</v>
      </c>
      <c r="F34" s="340">
        <v>13</v>
      </c>
      <c r="G34" s="118">
        <f t="shared" si="1"/>
        <v>28.888888888888886</v>
      </c>
    </row>
    <row r="35" spans="1:7" x14ac:dyDescent="0.2">
      <c r="A35"/>
      <c r="B35" s="126" t="s">
        <v>318</v>
      </c>
      <c r="C35" s="341" t="s">
        <v>443</v>
      </c>
      <c r="D35" s="340">
        <v>50</v>
      </c>
      <c r="E35" s="340">
        <v>50</v>
      </c>
      <c r="F35" s="340">
        <v>25</v>
      </c>
      <c r="G35" s="118">
        <f t="shared" si="1"/>
        <v>50</v>
      </c>
    </row>
    <row r="36" spans="1:7" x14ac:dyDescent="0.2">
      <c r="A36"/>
      <c r="B36" s="126" t="s">
        <v>318</v>
      </c>
      <c r="C36" s="341" t="s">
        <v>454</v>
      </c>
      <c r="D36" s="340">
        <v>36</v>
      </c>
      <c r="E36" s="340">
        <v>36</v>
      </c>
      <c r="F36" s="340">
        <v>21</v>
      </c>
      <c r="G36" s="118">
        <f t="shared" si="1"/>
        <v>58.333333333333336</v>
      </c>
    </row>
    <row r="37" spans="1:7" s="140" customFormat="1" x14ac:dyDescent="0.2">
      <c r="A37"/>
      <c r="B37" s="126" t="s">
        <v>318</v>
      </c>
      <c r="C37" s="341" t="s">
        <v>455</v>
      </c>
      <c r="D37" s="340">
        <v>26</v>
      </c>
      <c r="E37" s="340">
        <v>26</v>
      </c>
      <c r="F37" s="340">
        <v>21</v>
      </c>
      <c r="G37" s="118">
        <f t="shared" si="1"/>
        <v>80.769230769230774</v>
      </c>
    </row>
    <row r="38" spans="1:7" s="140" customFormat="1" x14ac:dyDescent="0.2">
      <c r="A38"/>
      <c r="B38" s="126" t="s">
        <v>364</v>
      </c>
      <c r="C38" s="341" t="s">
        <v>458</v>
      </c>
      <c r="D38" s="340">
        <v>59</v>
      </c>
      <c r="E38" s="340">
        <v>55</v>
      </c>
      <c r="F38" s="340">
        <v>36</v>
      </c>
      <c r="G38" s="118">
        <f t="shared" si="1"/>
        <v>65.454545454545453</v>
      </c>
    </row>
    <row r="39" spans="1:7" ht="13.5" x14ac:dyDescent="0.2">
      <c r="A39"/>
      <c r="B39" s="348" t="s">
        <v>319</v>
      </c>
      <c r="C39" s="349"/>
      <c r="D39" s="350">
        <v>2481</v>
      </c>
      <c r="E39" s="350">
        <v>2422</v>
      </c>
      <c r="F39" s="350">
        <v>1920</v>
      </c>
      <c r="G39" s="351">
        <f t="shared" si="1"/>
        <v>79.273327828241122</v>
      </c>
    </row>
    <row r="40" spans="1:7" ht="13.5" x14ac:dyDescent="0.2">
      <c r="A40"/>
      <c r="B40" s="348" t="s">
        <v>320</v>
      </c>
      <c r="C40" s="349"/>
      <c r="D40" s="350">
        <v>5438</v>
      </c>
      <c r="E40" s="350">
        <v>5379</v>
      </c>
      <c r="F40" s="350">
        <v>5943</v>
      </c>
      <c r="G40" s="351">
        <f t="shared" si="1"/>
        <v>110.48522030117122</v>
      </c>
    </row>
    <row r="41" spans="1:7" x14ac:dyDescent="0.2">
      <c r="A41"/>
      <c r="B41" s="352" t="s">
        <v>86</v>
      </c>
      <c r="C41" s="353"/>
      <c r="D41" s="353"/>
      <c r="E41" s="353"/>
      <c r="F41" s="353"/>
      <c r="G41" s="353"/>
    </row>
    <row r="42" spans="1:7" x14ac:dyDescent="0.2">
      <c r="A42"/>
      <c r="B42" s="354" t="s">
        <v>94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460</v>
      </c>
      <c r="D9" s="342">
        <v>80</v>
      </c>
      <c r="E9" s="342">
        <v>80</v>
      </c>
      <c r="F9" s="342">
        <v>90</v>
      </c>
      <c r="G9" s="343">
        <f t="shared" ref="G9" si="0">IF(E9=0,0,F9/E9*100)</f>
        <v>112.5</v>
      </c>
    </row>
    <row r="10" spans="1:7" x14ac:dyDescent="0.2">
      <c r="A10"/>
      <c r="B10" s="126" t="s">
        <v>311</v>
      </c>
      <c r="C10" s="341" t="s">
        <v>461</v>
      </c>
      <c r="D10" s="340">
        <v>39</v>
      </c>
      <c r="E10" s="340">
        <v>39</v>
      </c>
      <c r="F10" s="340">
        <v>48</v>
      </c>
      <c r="G10" s="118">
        <f t="shared" ref="G10:G36" si="1">IF(E10=0,0,F10/E10*100)</f>
        <v>123.07692307692308</v>
      </c>
    </row>
    <row r="11" spans="1:7" x14ac:dyDescent="0.2">
      <c r="A11"/>
      <c r="B11" s="126" t="s">
        <v>311</v>
      </c>
      <c r="C11" s="341" t="s">
        <v>462</v>
      </c>
      <c r="D11" s="340">
        <v>275</v>
      </c>
      <c r="E11" s="340">
        <v>275</v>
      </c>
      <c r="F11" s="340">
        <v>339</v>
      </c>
      <c r="G11" s="118">
        <f t="shared" si="1"/>
        <v>123.27272727272727</v>
      </c>
    </row>
    <row r="12" spans="1:7" x14ac:dyDescent="0.2">
      <c r="A12"/>
      <c r="B12" s="126" t="s">
        <v>311</v>
      </c>
      <c r="C12" s="341" t="s">
        <v>463</v>
      </c>
      <c r="D12" s="340">
        <v>120</v>
      </c>
      <c r="E12" s="340">
        <v>120</v>
      </c>
      <c r="F12" s="340">
        <v>180</v>
      </c>
      <c r="G12" s="118">
        <f t="shared" si="1"/>
        <v>150</v>
      </c>
    </row>
    <row r="13" spans="1:7" x14ac:dyDescent="0.2">
      <c r="A13"/>
      <c r="B13" s="126" t="s">
        <v>311</v>
      </c>
      <c r="C13" s="341" t="s">
        <v>464</v>
      </c>
      <c r="D13" s="340">
        <v>294</v>
      </c>
      <c r="E13" s="340">
        <v>294</v>
      </c>
      <c r="F13" s="340">
        <v>296</v>
      </c>
      <c r="G13" s="118">
        <f t="shared" si="1"/>
        <v>100.68027210884354</v>
      </c>
    </row>
    <row r="14" spans="1:7" x14ac:dyDescent="0.2">
      <c r="A14"/>
      <c r="B14" s="126" t="s">
        <v>311</v>
      </c>
      <c r="C14" s="341" t="s">
        <v>465</v>
      </c>
      <c r="D14" s="340">
        <v>39</v>
      </c>
      <c r="E14" s="340">
        <v>39</v>
      </c>
      <c r="F14" s="340">
        <v>66</v>
      </c>
      <c r="G14" s="118">
        <f t="shared" si="1"/>
        <v>169.23076923076923</v>
      </c>
    </row>
    <row r="15" spans="1:7" x14ac:dyDescent="0.2">
      <c r="A15"/>
      <c r="B15" s="126" t="s">
        <v>311</v>
      </c>
      <c r="C15" s="341" t="s">
        <v>466</v>
      </c>
      <c r="D15" s="340">
        <v>41</v>
      </c>
      <c r="E15" s="340">
        <v>41</v>
      </c>
      <c r="F15" s="340">
        <v>56</v>
      </c>
      <c r="G15" s="118">
        <f t="shared" si="1"/>
        <v>136.58536585365854</v>
      </c>
    </row>
    <row r="16" spans="1:7" x14ac:dyDescent="0.2">
      <c r="A16"/>
      <c r="B16" s="126" t="s">
        <v>311</v>
      </c>
      <c r="C16" s="341" t="s">
        <v>467</v>
      </c>
      <c r="D16" s="340">
        <v>283</v>
      </c>
      <c r="E16" s="340">
        <v>283</v>
      </c>
      <c r="F16" s="340">
        <v>408</v>
      </c>
      <c r="G16" s="118">
        <f t="shared" si="1"/>
        <v>144.1696113074205</v>
      </c>
    </row>
    <row r="17" spans="1:7" x14ac:dyDescent="0.2">
      <c r="A17"/>
      <c r="B17" s="126" t="s">
        <v>311</v>
      </c>
      <c r="C17" s="341" t="s">
        <v>468</v>
      </c>
      <c r="D17" s="340">
        <v>71</v>
      </c>
      <c r="E17" s="340">
        <v>67</v>
      </c>
      <c r="F17" s="340">
        <v>118</v>
      </c>
      <c r="G17" s="118">
        <f t="shared" si="1"/>
        <v>176.11940298507463</v>
      </c>
    </row>
    <row r="18" spans="1:7" x14ac:dyDescent="0.2">
      <c r="A18"/>
      <c r="B18" s="126" t="s">
        <v>311</v>
      </c>
      <c r="C18" s="341" t="s">
        <v>111</v>
      </c>
      <c r="D18" s="340">
        <v>445</v>
      </c>
      <c r="E18" s="340">
        <v>445</v>
      </c>
      <c r="F18" s="340">
        <v>688</v>
      </c>
      <c r="G18" s="118">
        <f t="shared" si="1"/>
        <v>154.6067415730337</v>
      </c>
    </row>
    <row r="19" spans="1:7" x14ac:dyDescent="0.2">
      <c r="A19"/>
      <c r="B19" s="126" t="s">
        <v>311</v>
      </c>
      <c r="C19" s="341" t="s">
        <v>469</v>
      </c>
      <c r="D19" s="340">
        <v>50</v>
      </c>
      <c r="E19" s="340">
        <v>50</v>
      </c>
      <c r="F19" s="340">
        <v>61</v>
      </c>
      <c r="G19" s="118">
        <f t="shared" si="1"/>
        <v>122</v>
      </c>
    </row>
    <row r="20" spans="1:7" x14ac:dyDescent="0.2">
      <c r="A20"/>
      <c r="B20" s="126" t="s">
        <v>312</v>
      </c>
      <c r="C20" s="341" t="s">
        <v>470</v>
      </c>
      <c r="D20" s="340">
        <v>404</v>
      </c>
      <c r="E20" s="340">
        <v>364</v>
      </c>
      <c r="F20" s="340">
        <v>626</v>
      </c>
      <c r="G20" s="118">
        <f t="shared" si="1"/>
        <v>171.97802197802199</v>
      </c>
    </row>
    <row r="21" spans="1:7" x14ac:dyDescent="0.2">
      <c r="A21"/>
      <c r="B21" s="126" t="s">
        <v>312</v>
      </c>
      <c r="C21" s="341" t="s">
        <v>471</v>
      </c>
      <c r="D21" s="340">
        <v>453</v>
      </c>
      <c r="E21" s="340">
        <v>453</v>
      </c>
      <c r="F21" s="340">
        <v>660</v>
      </c>
      <c r="G21" s="118">
        <f t="shared" si="1"/>
        <v>145.69536423841058</v>
      </c>
    </row>
    <row r="22" spans="1:7" ht="13.5" x14ac:dyDescent="0.2">
      <c r="A22"/>
      <c r="B22" s="348" t="s">
        <v>313</v>
      </c>
      <c r="C22" s="349"/>
      <c r="D22" s="350">
        <v>2594</v>
      </c>
      <c r="E22" s="350">
        <v>2550</v>
      </c>
      <c r="F22" s="350">
        <v>3636</v>
      </c>
      <c r="G22" s="351">
        <f t="shared" si="1"/>
        <v>142.58823529411762</v>
      </c>
    </row>
    <row r="23" spans="1:7" x14ac:dyDescent="0.2">
      <c r="A23"/>
      <c r="B23" s="344" t="s">
        <v>314</v>
      </c>
      <c r="C23" s="345" t="s">
        <v>472</v>
      </c>
      <c r="D23" s="346">
        <v>269</v>
      </c>
      <c r="E23" s="346">
        <v>269</v>
      </c>
      <c r="F23" s="346">
        <v>256</v>
      </c>
      <c r="G23" s="347">
        <f t="shared" si="1"/>
        <v>95.167286245353154</v>
      </c>
    </row>
    <row r="24" spans="1:7" x14ac:dyDescent="0.2">
      <c r="A24"/>
      <c r="B24" s="126" t="s">
        <v>314</v>
      </c>
      <c r="C24" s="341" t="s">
        <v>473</v>
      </c>
      <c r="D24" s="340">
        <v>343</v>
      </c>
      <c r="E24" s="340">
        <v>343</v>
      </c>
      <c r="F24" s="340">
        <v>303</v>
      </c>
      <c r="G24" s="118">
        <f t="shared" si="1"/>
        <v>88.338192419825063</v>
      </c>
    </row>
    <row r="25" spans="1:7" x14ac:dyDescent="0.2">
      <c r="A25"/>
      <c r="B25" s="126" t="s">
        <v>314</v>
      </c>
      <c r="C25" s="341" t="s">
        <v>474</v>
      </c>
      <c r="D25" s="340">
        <v>268</v>
      </c>
      <c r="E25" s="340">
        <v>263</v>
      </c>
      <c r="F25" s="340">
        <v>232</v>
      </c>
      <c r="G25" s="118">
        <f t="shared" si="1"/>
        <v>88.212927756653997</v>
      </c>
    </row>
    <row r="26" spans="1:7" x14ac:dyDescent="0.2">
      <c r="A26"/>
      <c r="B26" s="126" t="s">
        <v>314</v>
      </c>
      <c r="C26" s="341" t="s">
        <v>475</v>
      </c>
      <c r="D26" s="340">
        <v>400</v>
      </c>
      <c r="E26" s="340">
        <v>400</v>
      </c>
      <c r="F26" s="340">
        <v>362</v>
      </c>
      <c r="G26" s="118">
        <f t="shared" si="1"/>
        <v>90.5</v>
      </c>
    </row>
    <row r="27" spans="1:7" x14ac:dyDescent="0.2">
      <c r="A27"/>
      <c r="B27" s="126" t="s">
        <v>314</v>
      </c>
      <c r="C27" s="341" t="s">
        <v>476</v>
      </c>
      <c r="D27" s="340">
        <v>427</v>
      </c>
      <c r="E27" s="340">
        <v>427</v>
      </c>
      <c r="F27" s="340">
        <v>382</v>
      </c>
      <c r="G27" s="118">
        <f t="shared" si="1"/>
        <v>89.461358313817328</v>
      </c>
    </row>
    <row r="28" spans="1:7" x14ac:dyDescent="0.2">
      <c r="A28"/>
      <c r="B28" s="126" t="s">
        <v>315</v>
      </c>
      <c r="C28" s="341" t="s">
        <v>471</v>
      </c>
      <c r="D28" s="340">
        <v>240</v>
      </c>
      <c r="E28" s="340">
        <v>240</v>
      </c>
      <c r="F28" s="340">
        <v>225</v>
      </c>
      <c r="G28" s="118">
        <f t="shared" si="1"/>
        <v>93.75</v>
      </c>
    </row>
    <row r="29" spans="1:7" x14ac:dyDescent="0.2">
      <c r="A29"/>
      <c r="B29" s="126" t="s">
        <v>316</v>
      </c>
      <c r="C29" s="341" t="s">
        <v>477</v>
      </c>
      <c r="D29" s="340">
        <v>215</v>
      </c>
      <c r="E29" s="340">
        <v>200</v>
      </c>
      <c r="F29" s="340">
        <v>188</v>
      </c>
      <c r="G29" s="118">
        <f t="shared" si="1"/>
        <v>94</v>
      </c>
    </row>
    <row r="30" spans="1:7" x14ac:dyDescent="0.2">
      <c r="A30"/>
      <c r="B30" s="126" t="s">
        <v>317</v>
      </c>
      <c r="C30" s="341" t="s">
        <v>470</v>
      </c>
      <c r="D30" s="340">
        <v>77</v>
      </c>
      <c r="E30" s="340">
        <v>77</v>
      </c>
      <c r="F30" s="340">
        <v>36</v>
      </c>
      <c r="G30" s="118">
        <f t="shared" si="1"/>
        <v>46.753246753246749</v>
      </c>
    </row>
    <row r="31" spans="1:7" x14ac:dyDescent="0.2">
      <c r="A31"/>
      <c r="B31" s="126" t="s">
        <v>342</v>
      </c>
      <c r="C31" s="341" t="s">
        <v>462</v>
      </c>
      <c r="D31" s="340">
        <v>23</v>
      </c>
      <c r="E31" s="340">
        <v>23</v>
      </c>
      <c r="F31" s="340">
        <v>14</v>
      </c>
      <c r="G31" s="118">
        <f t="shared" si="1"/>
        <v>60.869565217391312</v>
      </c>
    </row>
    <row r="32" spans="1:7" x14ac:dyDescent="0.2">
      <c r="A32"/>
      <c r="B32" s="126" t="s">
        <v>342</v>
      </c>
      <c r="C32" s="341" t="s">
        <v>478</v>
      </c>
      <c r="D32" s="340">
        <v>25</v>
      </c>
      <c r="E32" s="340">
        <v>25</v>
      </c>
      <c r="F32" s="340">
        <v>12</v>
      </c>
      <c r="G32" s="118">
        <f t="shared" si="1"/>
        <v>48</v>
      </c>
    </row>
    <row r="33" spans="1:7" x14ac:dyDescent="0.2">
      <c r="A33"/>
      <c r="B33" s="126" t="s">
        <v>342</v>
      </c>
      <c r="C33" s="341" t="s">
        <v>479</v>
      </c>
      <c r="D33" s="340">
        <v>56</v>
      </c>
      <c r="E33" s="340">
        <v>56</v>
      </c>
      <c r="F33" s="340">
        <v>26</v>
      </c>
      <c r="G33" s="118">
        <f t="shared" si="1"/>
        <v>46.428571428571431</v>
      </c>
    </row>
    <row r="34" spans="1:7" x14ac:dyDescent="0.2">
      <c r="A34"/>
      <c r="B34" s="126" t="s">
        <v>342</v>
      </c>
      <c r="C34" s="341" t="s">
        <v>480</v>
      </c>
      <c r="D34" s="340">
        <v>53</v>
      </c>
      <c r="E34" s="340">
        <v>53</v>
      </c>
      <c r="F34" s="340">
        <v>34</v>
      </c>
      <c r="G34" s="118">
        <f t="shared" si="1"/>
        <v>64.15094339622641</v>
      </c>
    </row>
    <row r="35" spans="1:7" ht="13.5" x14ac:dyDescent="0.2">
      <c r="A35"/>
      <c r="B35" s="348" t="s">
        <v>319</v>
      </c>
      <c r="C35" s="349"/>
      <c r="D35" s="350">
        <v>2396</v>
      </c>
      <c r="E35" s="350">
        <v>2376</v>
      </c>
      <c r="F35" s="350">
        <v>2070</v>
      </c>
      <c r="G35" s="351">
        <f t="shared" si="1"/>
        <v>87.121212121212125</v>
      </c>
    </row>
    <row r="36" spans="1:7" ht="13.5" x14ac:dyDescent="0.2">
      <c r="A36"/>
      <c r="B36" s="348" t="s">
        <v>320</v>
      </c>
      <c r="C36" s="349"/>
      <c r="D36" s="350">
        <v>4990</v>
      </c>
      <c r="E36" s="350">
        <v>4926</v>
      </c>
      <c r="F36" s="350">
        <v>5706</v>
      </c>
      <c r="G36" s="351">
        <f t="shared" si="1"/>
        <v>115.83434835566382</v>
      </c>
    </row>
    <row r="37" spans="1:7" x14ac:dyDescent="0.2">
      <c r="A37"/>
      <c r="B37" s="352" t="s">
        <v>86</v>
      </c>
      <c r="C37" s="353"/>
      <c r="D37" s="353"/>
      <c r="E37" s="353"/>
      <c r="F37" s="353"/>
      <c r="G37" s="353"/>
    </row>
    <row r="38" spans="1:7" s="140" customFormat="1" x14ac:dyDescent="0.2">
      <c r="A38"/>
      <c r="B38" s="354" t="s">
        <v>94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481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482</v>
      </c>
      <c r="D9" s="342">
        <v>105</v>
      </c>
      <c r="E9" s="342">
        <v>105</v>
      </c>
      <c r="F9" s="342">
        <v>137</v>
      </c>
      <c r="G9" s="343">
        <f t="shared" ref="G9" si="0">IF(E9=0,0,F9/E9*100)</f>
        <v>130.47619047619048</v>
      </c>
    </row>
    <row r="10" spans="1:7" x14ac:dyDescent="0.2">
      <c r="A10"/>
      <c r="B10" s="126" t="s">
        <v>311</v>
      </c>
      <c r="C10" s="341" t="s">
        <v>483</v>
      </c>
      <c r="D10" s="340">
        <v>64</v>
      </c>
      <c r="E10" s="340">
        <v>64</v>
      </c>
      <c r="F10" s="340">
        <v>109</v>
      </c>
      <c r="G10" s="118">
        <f t="shared" ref="G10:G32" si="1">IF(E10=0,0,F10/E10*100)</f>
        <v>170.3125</v>
      </c>
    </row>
    <row r="11" spans="1:7" x14ac:dyDescent="0.2">
      <c r="A11"/>
      <c r="B11" s="126" t="s">
        <v>311</v>
      </c>
      <c r="C11" s="341" t="s">
        <v>484</v>
      </c>
      <c r="D11" s="340">
        <v>66</v>
      </c>
      <c r="E11" s="340">
        <v>64</v>
      </c>
      <c r="F11" s="340">
        <v>112</v>
      </c>
      <c r="G11" s="118">
        <f t="shared" si="1"/>
        <v>175</v>
      </c>
    </row>
    <row r="12" spans="1:7" x14ac:dyDescent="0.2">
      <c r="A12"/>
      <c r="B12" s="126" t="s">
        <v>311</v>
      </c>
      <c r="C12" s="341" t="s">
        <v>485</v>
      </c>
      <c r="D12" s="340">
        <v>49</v>
      </c>
      <c r="E12" s="340">
        <v>49</v>
      </c>
      <c r="F12" s="340">
        <v>64</v>
      </c>
      <c r="G12" s="118">
        <f t="shared" si="1"/>
        <v>130.61224489795919</v>
      </c>
    </row>
    <row r="13" spans="1:7" x14ac:dyDescent="0.2">
      <c r="A13"/>
      <c r="B13" s="126" t="s">
        <v>311</v>
      </c>
      <c r="C13" s="341" t="s">
        <v>486</v>
      </c>
      <c r="D13" s="340">
        <v>144</v>
      </c>
      <c r="E13" s="340">
        <v>144</v>
      </c>
      <c r="F13" s="340">
        <v>211</v>
      </c>
      <c r="G13" s="118">
        <f t="shared" si="1"/>
        <v>146.52777777777777</v>
      </c>
    </row>
    <row r="14" spans="1:7" x14ac:dyDescent="0.2">
      <c r="A14"/>
      <c r="B14" s="126" t="s">
        <v>311</v>
      </c>
      <c r="C14" s="341" t="s">
        <v>487</v>
      </c>
      <c r="D14" s="340">
        <v>200</v>
      </c>
      <c r="E14" s="340">
        <v>200</v>
      </c>
      <c r="F14" s="340">
        <v>403</v>
      </c>
      <c r="G14" s="118">
        <f t="shared" si="1"/>
        <v>201.5</v>
      </c>
    </row>
    <row r="15" spans="1:7" x14ac:dyDescent="0.2">
      <c r="A15"/>
      <c r="B15" s="126" t="s">
        <v>311</v>
      </c>
      <c r="C15" s="341" t="s">
        <v>488</v>
      </c>
      <c r="D15" s="340">
        <v>99</v>
      </c>
      <c r="E15" s="340">
        <v>99</v>
      </c>
      <c r="F15" s="340">
        <v>108</v>
      </c>
      <c r="G15" s="118">
        <f t="shared" si="1"/>
        <v>109.09090909090908</v>
      </c>
    </row>
    <row r="16" spans="1:7" x14ac:dyDescent="0.2">
      <c r="A16"/>
      <c r="B16" s="126" t="s">
        <v>311</v>
      </c>
      <c r="C16" s="341" t="s">
        <v>489</v>
      </c>
      <c r="D16" s="340">
        <v>72</v>
      </c>
      <c r="E16" s="340">
        <v>72</v>
      </c>
      <c r="F16" s="340">
        <v>120</v>
      </c>
      <c r="G16" s="118">
        <f t="shared" si="1"/>
        <v>166.66666666666669</v>
      </c>
    </row>
    <row r="17" spans="1:7" x14ac:dyDescent="0.2">
      <c r="A17"/>
      <c r="B17" s="126" t="s">
        <v>312</v>
      </c>
      <c r="C17" s="341" t="s">
        <v>490</v>
      </c>
      <c r="D17" s="340">
        <v>416</v>
      </c>
      <c r="E17" s="340">
        <v>416</v>
      </c>
      <c r="F17" s="340">
        <v>522</v>
      </c>
      <c r="G17" s="118">
        <f t="shared" si="1"/>
        <v>125.48076923076923</v>
      </c>
    </row>
    <row r="18" spans="1:7" x14ac:dyDescent="0.2">
      <c r="A18"/>
      <c r="B18" s="126" t="s">
        <v>312</v>
      </c>
      <c r="C18" s="341" t="s">
        <v>491</v>
      </c>
      <c r="D18" s="340">
        <v>196</v>
      </c>
      <c r="E18" s="340">
        <v>196</v>
      </c>
      <c r="F18" s="340">
        <v>400</v>
      </c>
      <c r="G18" s="118">
        <f t="shared" si="1"/>
        <v>204.08163265306123</v>
      </c>
    </row>
    <row r="19" spans="1:7" x14ac:dyDescent="0.2">
      <c r="A19"/>
      <c r="B19" s="126" t="s">
        <v>312</v>
      </c>
      <c r="C19" s="341" t="s">
        <v>492</v>
      </c>
      <c r="D19" s="340">
        <v>655</v>
      </c>
      <c r="E19" s="340">
        <v>655</v>
      </c>
      <c r="F19" s="340">
        <v>1057</v>
      </c>
      <c r="G19" s="118">
        <f t="shared" si="1"/>
        <v>161.37404580152673</v>
      </c>
    </row>
    <row r="20" spans="1:7" x14ac:dyDescent="0.2">
      <c r="A20"/>
      <c r="B20" s="126" t="s">
        <v>312</v>
      </c>
      <c r="C20" s="341" t="s">
        <v>493</v>
      </c>
      <c r="D20" s="340">
        <v>599</v>
      </c>
      <c r="E20" s="340">
        <v>599</v>
      </c>
      <c r="F20" s="340">
        <v>862</v>
      </c>
      <c r="G20" s="118">
        <f t="shared" si="1"/>
        <v>143.90651085141903</v>
      </c>
    </row>
    <row r="21" spans="1:7" ht="13.5" x14ac:dyDescent="0.2">
      <c r="A21"/>
      <c r="B21" s="348" t="s">
        <v>313</v>
      </c>
      <c r="C21" s="349"/>
      <c r="D21" s="350">
        <v>2665</v>
      </c>
      <c r="E21" s="350">
        <v>2663</v>
      </c>
      <c r="F21" s="350">
        <v>4105</v>
      </c>
      <c r="G21" s="351">
        <f t="shared" si="1"/>
        <v>154.14945550131432</v>
      </c>
    </row>
    <row r="22" spans="1:7" x14ac:dyDescent="0.2">
      <c r="A22"/>
      <c r="B22" s="344" t="s">
        <v>314</v>
      </c>
      <c r="C22" s="345" t="s">
        <v>494</v>
      </c>
      <c r="D22" s="346">
        <v>660</v>
      </c>
      <c r="E22" s="346">
        <v>623</v>
      </c>
      <c r="F22" s="346">
        <v>533</v>
      </c>
      <c r="G22" s="347">
        <f t="shared" si="1"/>
        <v>85.553772070625996</v>
      </c>
    </row>
    <row r="23" spans="1:7" x14ac:dyDescent="0.2">
      <c r="A23"/>
      <c r="B23" s="126" t="s">
        <v>314</v>
      </c>
      <c r="C23" s="341" t="s">
        <v>495</v>
      </c>
      <c r="D23" s="340">
        <v>102</v>
      </c>
      <c r="E23" s="340">
        <v>102</v>
      </c>
      <c r="F23" s="340">
        <v>68</v>
      </c>
      <c r="G23" s="118">
        <f t="shared" si="1"/>
        <v>66.666666666666657</v>
      </c>
    </row>
    <row r="24" spans="1:7" x14ac:dyDescent="0.2">
      <c r="A24"/>
      <c r="B24" s="126" t="s">
        <v>315</v>
      </c>
      <c r="C24" s="341" t="s">
        <v>490</v>
      </c>
      <c r="D24" s="340">
        <v>393</v>
      </c>
      <c r="E24" s="340">
        <v>393</v>
      </c>
      <c r="F24" s="340">
        <v>373</v>
      </c>
      <c r="G24" s="118">
        <f t="shared" si="1"/>
        <v>94.910941475826974</v>
      </c>
    </row>
    <row r="25" spans="1:7" x14ac:dyDescent="0.2">
      <c r="A25"/>
      <c r="B25" s="126" t="s">
        <v>315</v>
      </c>
      <c r="C25" s="341" t="s">
        <v>496</v>
      </c>
      <c r="D25" s="340">
        <v>20</v>
      </c>
      <c r="E25" s="340">
        <v>10</v>
      </c>
      <c r="F25" s="340">
        <v>4</v>
      </c>
      <c r="G25" s="118">
        <f t="shared" si="1"/>
        <v>40</v>
      </c>
    </row>
    <row r="26" spans="1:7" x14ac:dyDescent="0.2">
      <c r="A26"/>
      <c r="B26" s="126" t="s">
        <v>315</v>
      </c>
      <c r="C26" s="341" t="s">
        <v>491</v>
      </c>
      <c r="D26" s="340">
        <v>333</v>
      </c>
      <c r="E26" s="340">
        <v>333</v>
      </c>
      <c r="F26" s="340">
        <v>336</v>
      </c>
      <c r="G26" s="118">
        <f t="shared" si="1"/>
        <v>100.90090090090089</v>
      </c>
    </row>
    <row r="27" spans="1:7" x14ac:dyDescent="0.2">
      <c r="A27"/>
      <c r="B27" s="126" t="s">
        <v>363</v>
      </c>
      <c r="C27" s="341" t="s">
        <v>496</v>
      </c>
      <c r="D27" s="340">
        <v>212</v>
      </c>
      <c r="E27" s="340">
        <v>162</v>
      </c>
      <c r="F27" s="340">
        <v>126</v>
      </c>
      <c r="G27" s="118">
        <f t="shared" si="1"/>
        <v>77.777777777777786</v>
      </c>
    </row>
    <row r="28" spans="1:7" x14ac:dyDescent="0.2">
      <c r="A28"/>
      <c r="B28" s="126" t="s">
        <v>318</v>
      </c>
      <c r="C28" s="341" t="s">
        <v>492</v>
      </c>
      <c r="D28" s="340">
        <v>101</v>
      </c>
      <c r="E28" s="340">
        <v>52</v>
      </c>
      <c r="F28" s="340">
        <v>35</v>
      </c>
      <c r="G28" s="118">
        <f t="shared" si="1"/>
        <v>67.307692307692307</v>
      </c>
    </row>
    <row r="29" spans="1:7" x14ac:dyDescent="0.2">
      <c r="A29"/>
      <c r="B29" s="126" t="s">
        <v>318</v>
      </c>
      <c r="C29" s="341" t="s">
        <v>493</v>
      </c>
      <c r="D29" s="340">
        <v>24</v>
      </c>
      <c r="E29" s="340">
        <v>24</v>
      </c>
      <c r="F29" s="340">
        <v>21</v>
      </c>
      <c r="G29" s="118">
        <f t="shared" si="1"/>
        <v>87.5</v>
      </c>
    </row>
    <row r="30" spans="1:7" x14ac:dyDescent="0.2">
      <c r="A30"/>
      <c r="B30" s="126" t="s">
        <v>364</v>
      </c>
      <c r="C30" s="341" t="s">
        <v>497</v>
      </c>
      <c r="D30" s="340">
        <v>59</v>
      </c>
      <c r="E30" s="340">
        <v>59</v>
      </c>
      <c r="F30" s="340">
        <v>50</v>
      </c>
      <c r="G30" s="118">
        <f t="shared" si="1"/>
        <v>84.745762711864401</v>
      </c>
    </row>
    <row r="31" spans="1:7" ht="13.5" x14ac:dyDescent="0.2">
      <c r="A31"/>
      <c r="B31" s="348" t="s">
        <v>319</v>
      </c>
      <c r="C31" s="349"/>
      <c r="D31" s="350">
        <v>1904</v>
      </c>
      <c r="E31" s="350">
        <v>1758</v>
      </c>
      <c r="F31" s="350">
        <v>1546</v>
      </c>
      <c r="G31" s="351">
        <f t="shared" si="1"/>
        <v>87.940841865756539</v>
      </c>
    </row>
    <row r="32" spans="1:7" ht="13.5" x14ac:dyDescent="0.2">
      <c r="A32"/>
      <c r="B32" s="348" t="s">
        <v>320</v>
      </c>
      <c r="C32" s="349"/>
      <c r="D32" s="350">
        <v>4569</v>
      </c>
      <c r="E32" s="350">
        <v>4421</v>
      </c>
      <c r="F32" s="350">
        <v>5651</v>
      </c>
      <c r="G32" s="351">
        <f t="shared" si="1"/>
        <v>127.82175978285454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186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décembre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311</v>
      </c>
      <c r="C9" s="372" t="s">
        <v>498</v>
      </c>
      <c r="D9" s="342">
        <v>130</v>
      </c>
      <c r="E9" s="342">
        <v>130</v>
      </c>
      <c r="F9" s="342">
        <v>221</v>
      </c>
      <c r="G9" s="343">
        <f t="shared" ref="G9:G33" si="0">IF(E9=0,0,F9/E9*100)</f>
        <v>170</v>
      </c>
    </row>
    <row r="10" spans="1:7" x14ac:dyDescent="0.2">
      <c r="A10" s="195"/>
      <c r="B10" s="195" t="s">
        <v>312</v>
      </c>
      <c r="C10" s="355" t="s">
        <v>499</v>
      </c>
      <c r="D10" s="340">
        <v>265</v>
      </c>
      <c r="E10" s="340">
        <v>265</v>
      </c>
      <c r="F10" s="340">
        <v>534</v>
      </c>
      <c r="G10" s="118">
        <f t="shared" si="0"/>
        <v>201.50943396226415</v>
      </c>
    </row>
    <row r="11" spans="1:7" x14ac:dyDescent="0.2">
      <c r="A11" s="243" t="s">
        <v>96</v>
      </c>
      <c r="B11" s="195" t="s">
        <v>312</v>
      </c>
      <c r="C11" s="355" t="s">
        <v>500</v>
      </c>
      <c r="D11" s="340">
        <v>375</v>
      </c>
      <c r="E11" s="340">
        <v>375</v>
      </c>
      <c r="F11" s="340">
        <v>517</v>
      </c>
      <c r="G11" s="118">
        <f t="shared" si="0"/>
        <v>137.86666666666667</v>
      </c>
    </row>
    <row r="12" spans="1:7" x14ac:dyDescent="0.2">
      <c r="A12" s="196"/>
      <c r="B12" s="196" t="s">
        <v>312</v>
      </c>
      <c r="C12" s="356" t="s">
        <v>501</v>
      </c>
      <c r="D12" s="357">
        <v>293</v>
      </c>
      <c r="E12" s="357">
        <v>293</v>
      </c>
      <c r="F12" s="357">
        <v>574</v>
      </c>
      <c r="G12" s="358">
        <f t="shared" si="0"/>
        <v>195.90443686006827</v>
      </c>
    </row>
    <row r="13" spans="1:7" ht="13.5" customHeight="1" x14ac:dyDescent="0.2">
      <c r="A13" s="244"/>
      <c r="B13" s="195" t="s">
        <v>311</v>
      </c>
      <c r="C13" s="355" t="s">
        <v>502</v>
      </c>
      <c r="D13" s="340">
        <v>115</v>
      </c>
      <c r="E13" s="340">
        <v>115</v>
      </c>
      <c r="F13" s="340">
        <v>118</v>
      </c>
      <c r="G13" s="118">
        <f t="shared" si="0"/>
        <v>102.60869565217392</v>
      </c>
    </row>
    <row r="14" spans="1:7" x14ac:dyDescent="0.2">
      <c r="A14" s="244"/>
      <c r="B14" s="195" t="s">
        <v>312</v>
      </c>
      <c r="C14" s="355" t="s">
        <v>503</v>
      </c>
      <c r="D14" s="340">
        <v>558</v>
      </c>
      <c r="E14" s="340">
        <v>558</v>
      </c>
      <c r="F14" s="340">
        <v>536</v>
      </c>
      <c r="G14" s="118">
        <f t="shared" si="0"/>
        <v>96.057347670250891</v>
      </c>
    </row>
    <row r="15" spans="1:7" x14ac:dyDescent="0.2">
      <c r="A15" s="243" t="s">
        <v>97</v>
      </c>
      <c r="B15" s="195" t="s">
        <v>312</v>
      </c>
      <c r="C15" s="355" t="s">
        <v>504</v>
      </c>
      <c r="D15" s="340">
        <v>7</v>
      </c>
      <c r="E15" s="340">
        <v>7</v>
      </c>
      <c r="F15" s="340">
        <v>1</v>
      </c>
      <c r="G15" s="118">
        <f t="shared" si="0"/>
        <v>14.285714285714285</v>
      </c>
    </row>
    <row r="16" spans="1:7" x14ac:dyDescent="0.2">
      <c r="A16" s="243" t="s">
        <v>98</v>
      </c>
      <c r="B16" s="195" t="s">
        <v>312</v>
      </c>
      <c r="C16" s="355" t="s">
        <v>505</v>
      </c>
      <c r="D16" s="340">
        <v>145</v>
      </c>
      <c r="E16" s="340">
        <v>145</v>
      </c>
      <c r="F16" s="340">
        <v>157</v>
      </c>
      <c r="G16" s="118">
        <f t="shared" si="0"/>
        <v>108.27586206896551</v>
      </c>
    </row>
    <row r="17" spans="1:9" x14ac:dyDescent="0.2">
      <c r="A17" s="243" t="s">
        <v>99</v>
      </c>
      <c r="B17" s="195" t="s">
        <v>311</v>
      </c>
      <c r="C17" s="355" t="s">
        <v>506</v>
      </c>
      <c r="D17" s="340">
        <v>3</v>
      </c>
      <c r="E17" s="340">
        <v>3</v>
      </c>
      <c r="F17" s="340">
        <v>2</v>
      </c>
      <c r="G17" s="118">
        <f t="shared" si="0"/>
        <v>66.666666666666657</v>
      </c>
    </row>
    <row r="18" spans="1:9" x14ac:dyDescent="0.2">
      <c r="A18" s="195"/>
      <c r="B18" s="195" t="s">
        <v>312</v>
      </c>
      <c r="C18" s="355" t="s">
        <v>507</v>
      </c>
      <c r="D18" s="340">
        <v>54</v>
      </c>
      <c r="E18" s="340">
        <v>54</v>
      </c>
      <c r="F18" s="340">
        <v>132</v>
      </c>
      <c r="G18" s="118">
        <f t="shared" si="0"/>
        <v>244.44444444444446</v>
      </c>
    </row>
    <row r="19" spans="1:9" x14ac:dyDescent="0.2">
      <c r="A19" s="195"/>
      <c r="B19" s="195" t="s">
        <v>312</v>
      </c>
      <c r="C19" s="355" t="s">
        <v>508</v>
      </c>
      <c r="D19" s="340">
        <v>184</v>
      </c>
      <c r="E19" s="340">
        <v>184</v>
      </c>
      <c r="F19" s="340">
        <v>215</v>
      </c>
      <c r="G19" s="118">
        <f t="shared" si="0"/>
        <v>116.84782608695652</v>
      </c>
    </row>
    <row r="20" spans="1:9" ht="13.5" x14ac:dyDescent="0.2">
      <c r="A20" s="246"/>
      <c r="B20" s="377" t="s">
        <v>313</v>
      </c>
      <c r="C20" s="378"/>
      <c r="D20" s="350">
        <v>2129</v>
      </c>
      <c r="E20" s="350">
        <v>2129</v>
      </c>
      <c r="F20" s="350">
        <v>3007</v>
      </c>
      <c r="G20" s="351">
        <f t="shared" si="0"/>
        <v>141.24001878816347</v>
      </c>
    </row>
    <row r="21" spans="1:9" x14ac:dyDescent="0.2">
      <c r="A21" s="245" t="s">
        <v>100</v>
      </c>
      <c r="B21" s="369" t="s">
        <v>315</v>
      </c>
      <c r="C21" s="370" t="s">
        <v>499</v>
      </c>
      <c r="D21" s="346">
        <v>238</v>
      </c>
      <c r="E21" s="346">
        <v>238</v>
      </c>
      <c r="F21" s="346">
        <v>229</v>
      </c>
      <c r="G21" s="347">
        <f t="shared" si="0"/>
        <v>96.21848739495799</v>
      </c>
    </row>
    <row r="22" spans="1:9" x14ac:dyDescent="0.2">
      <c r="A22" s="245" t="s">
        <v>101</v>
      </c>
      <c r="B22" s="195" t="s">
        <v>315</v>
      </c>
      <c r="C22" s="355" t="s">
        <v>500</v>
      </c>
      <c r="D22" s="340">
        <v>367</v>
      </c>
      <c r="E22" s="340">
        <v>367</v>
      </c>
      <c r="F22" s="340">
        <v>425</v>
      </c>
      <c r="G22" s="118">
        <f t="shared" si="0"/>
        <v>115.80381471389644</v>
      </c>
    </row>
    <row r="23" spans="1:9" x14ac:dyDescent="0.2">
      <c r="A23" s="126"/>
      <c r="B23" s="195" t="s">
        <v>315</v>
      </c>
      <c r="C23" s="355" t="s">
        <v>501</v>
      </c>
      <c r="D23" s="340">
        <v>320</v>
      </c>
      <c r="E23" s="340">
        <v>320</v>
      </c>
      <c r="F23" s="340">
        <v>332</v>
      </c>
      <c r="G23" s="118">
        <f t="shared" si="0"/>
        <v>103.75000000000001</v>
      </c>
    </row>
    <row r="24" spans="1:9" x14ac:dyDescent="0.2">
      <c r="A24" s="126"/>
      <c r="B24" s="195" t="s">
        <v>314</v>
      </c>
      <c r="C24" s="355" t="s">
        <v>509</v>
      </c>
      <c r="D24" s="340">
        <v>507</v>
      </c>
      <c r="E24" s="340">
        <v>507</v>
      </c>
      <c r="F24" s="340">
        <v>451</v>
      </c>
      <c r="G24" s="118">
        <f t="shared" si="0"/>
        <v>88.954635108481256</v>
      </c>
    </row>
    <row r="25" spans="1:9" ht="16.5" customHeight="1" x14ac:dyDescent="0.2">
      <c r="A25" s="247" t="s">
        <v>96</v>
      </c>
      <c r="B25" s="196" t="s">
        <v>315</v>
      </c>
      <c r="C25" s="356" t="s">
        <v>503</v>
      </c>
      <c r="D25" s="357">
        <v>17</v>
      </c>
      <c r="E25" s="357">
        <v>17</v>
      </c>
      <c r="F25" s="357">
        <v>11</v>
      </c>
      <c r="G25" s="358">
        <f t="shared" si="0"/>
        <v>64.705882352941174</v>
      </c>
    </row>
    <row r="26" spans="1:9" x14ac:dyDescent="0.2">
      <c r="A26" s="126"/>
      <c r="B26" s="195" t="s">
        <v>315</v>
      </c>
      <c r="C26" s="355" t="s">
        <v>504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">
      <c r="A27" s="243" t="s">
        <v>97</v>
      </c>
      <c r="B27" s="195" t="s">
        <v>315</v>
      </c>
      <c r="C27" s="355" t="s">
        <v>505</v>
      </c>
      <c r="D27" s="340">
        <v>133</v>
      </c>
      <c r="E27" s="340">
        <v>133</v>
      </c>
      <c r="F27" s="340">
        <v>135</v>
      </c>
      <c r="G27" s="118">
        <f t="shared" si="0"/>
        <v>101.50375939849626</v>
      </c>
    </row>
    <row r="28" spans="1:9" x14ac:dyDescent="0.2">
      <c r="A28" s="243" t="s">
        <v>98</v>
      </c>
      <c r="B28" s="195" t="s">
        <v>314</v>
      </c>
      <c r="C28" s="355" t="s">
        <v>510</v>
      </c>
      <c r="D28" s="340">
        <v>5</v>
      </c>
      <c r="E28" s="340">
        <v>5</v>
      </c>
      <c r="F28" s="340">
        <v>2</v>
      </c>
      <c r="G28" s="118">
        <f t="shared" si="0"/>
        <v>40</v>
      </c>
      <c r="H28" s="183"/>
      <c r="I28" s="183"/>
    </row>
    <row r="29" spans="1:9" x14ac:dyDescent="0.2">
      <c r="A29" s="243" t="s">
        <v>102</v>
      </c>
      <c r="B29" s="195" t="s">
        <v>314</v>
      </c>
      <c r="C29" s="355" t="s">
        <v>511</v>
      </c>
      <c r="D29" s="340">
        <v>20</v>
      </c>
      <c r="E29" s="340">
        <v>20</v>
      </c>
      <c r="F29" s="340">
        <v>8</v>
      </c>
      <c r="G29" s="118">
        <f t="shared" si="0"/>
        <v>40</v>
      </c>
      <c r="H29" s="183"/>
      <c r="I29" s="183"/>
    </row>
    <row r="30" spans="1:9" x14ac:dyDescent="0.2">
      <c r="A30" s="126"/>
      <c r="B30" s="195" t="s">
        <v>315</v>
      </c>
      <c r="C30" s="355" t="s">
        <v>507</v>
      </c>
      <c r="D30" s="340">
        <v>111</v>
      </c>
      <c r="E30" s="340">
        <v>111</v>
      </c>
      <c r="F30" s="340">
        <v>253</v>
      </c>
      <c r="G30" s="118">
        <f t="shared" si="0"/>
        <v>227.9279279279279</v>
      </c>
      <c r="H30" s="183"/>
      <c r="I30" s="183"/>
    </row>
    <row r="31" spans="1:9" x14ac:dyDescent="0.2">
      <c r="A31" s="196"/>
      <c r="B31" s="196" t="s">
        <v>315</v>
      </c>
      <c r="C31" s="356" t="s">
        <v>508</v>
      </c>
      <c r="D31" s="357">
        <v>218</v>
      </c>
      <c r="E31" s="357">
        <v>218</v>
      </c>
      <c r="F31" s="357">
        <v>274</v>
      </c>
      <c r="G31" s="358">
        <f t="shared" si="0"/>
        <v>125.68807339449542</v>
      </c>
      <c r="H31" s="183"/>
      <c r="I31" s="183"/>
    </row>
    <row r="32" spans="1:9" ht="13.5" x14ac:dyDescent="0.2">
      <c r="A32" s="674"/>
      <c r="B32" s="375" t="s">
        <v>319</v>
      </c>
      <c r="C32" s="376"/>
      <c r="D32" s="373">
        <v>1940</v>
      </c>
      <c r="E32" s="373">
        <v>1940</v>
      </c>
      <c r="F32" s="373">
        <v>2121</v>
      </c>
      <c r="G32" s="374">
        <f t="shared" si="0"/>
        <v>109.32989690721648</v>
      </c>
      <c r="H32" s="183"/>
      <c r="I32" s="183"/>
    </row>
    <row r="33" spans="1:9" ht="13.5" x14ac:dyDescent="0.2">
      <c r="A33" s="673"/>
      <c r="B33" s="377" t="s">
        <v>320</v>
      </c>
      <c r="C33" s="378"/>
      <c r="D33" s="350">
        <v>4069</v>
      </c>
      <c r="E33" s="350">
        <v>4069</v>
      </c>
      <c r="F33" s="350">
        <v>5128</v>
      </c>
      <c r="G33" s="351">
        <f t="shared" si="0"/>
        <v>126.02605062668961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2014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2014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239</v>
      </c>
      <c r="C1" s="35"/>
      <c r="D1" s="35"/>
      <c r="E1" s="35"/>
    </row>
    <row r="2" spans="1:6" ht="18.75" x14ac:dyDescent="0.2">
      <c r="B2" s="35" t="s">
        <v>187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décembre 2016 </v>
      </c>
      <c r="C6" s="44"/>
      <c r="D6" s="44"/>
      <c r="E6" s="45"/>
      <c r="F6" s="45"/>
    </row>
    <row r="7" spans="1:6" x14ac:dyDescent="0.2">
      <c r="A7" s="42" t="s">
        <v>52</v>
      </c>
      <c r="B7" s="43" t="s">
        <v>283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4747</v>
      </c>
      <c r="D12" s="56">
        <v>133</v>
      </c>
      <c r="E12" s="56">
        <f t="shared" ref="E12:E20" si="0">SUM(C12:D12)</f>
        <v>4880</v>
      </c>
      <c r="F12" s="113">
        <f t="shared" ref="F12:F20" si="1">D12/E12*100</f>
        <v>2.7254098360655741</v>
      </c>
    </row>
    <row r="13" spans="1:6" x14ac:dyDescent="0.2">
      <c r="B13" s="123" t="s">
        <v>105</v>
      </c>
      <c r="C13" s="115">
        <v>4710</v>
      </c>
      <c r="D13" s="115">
        <v>178</v>
      </c>
      <c r="E13" s="115">
        <f t="shared" si="0"/>
        <v>4888</v>
      </c>
      <c r="F13" s="147">
        <f t="shared" si="1"/>
        <v>3.6415711947626841</v>
      </c>
    </row>
    <row r="14" spans="1:6" x14ac:dyDescent="0.2">
      <c r="B14" s="123" t="s">
        <v>106</v>
      </c>
      <c r="C14" s="115">
        <v>8737</v>
      </c>
      <c r="D14" s="115">
        <v>254</v>
      </c>
      <c r="E14" s="115">
        <f t="shared" si="0"/>
        <v>8991</v>
      </c>
      <c r="F14" s="147">
        <f t="shared" si="1"/>
        <v>2.8250472694917139</v>
      </c>
    </row>
    <row r="15" spans="1:6" x14ac:dyDescent="0.2">
      <c r="B15" s="123" t="s">
        <v>107</v>
      </c>
      <c r="C15" s="115">
        <v>5905</v>
      </c>
      <c r="D15" s="115">
        <v>223</v>
      </c>
      <c r="E15" s="115">
        <f t="shared" si="0"/>
        <v>6128</v>
      </c>
      <c r="F15" s="147">
        <f t="shared" si="1"/>
        <v>3.639033942558747</v>
      </c>
    </row>
    <row r="16" spans="1:6" x14ac:dyDescent="0.2">
      <c r="B16" s="123" t="s">
        <v>108</v>
      </c>
      <c r="C16" s="115">
        <v>7743</v>
      </c>
      <c r="D16" s="115">
        <v>213</v>
      </c>
      <c r="E16" s="115">
        <f t="shared" si="0"/>
        <v>7956</v>
      </c>
      <c r="F16" s="147">
        <f t="shared" si="1"/>
        <v>2.6772247360482653</v>
      </c>
    </row>
    <row r="17" spans="2:6" x14ac:dyDescent="0.2">
      <c r="B17" s="123" t="s">
        <v>109</v>
      </c>
      <c r="C17" s="115">
        <v>13198</v>
      </c>
      <c r="D17" s="115">
        <v>543</v>
      </c>
      <c r="E17" s="115">
        <f t="shared" si="0"/>
        <v>13741</v>
      </c>
      <c r="F17" s="147">
        <f t="shared" si="1"/>
        <v>3.9516774616112369</v>
      </c>
    </row>
    <row r="18" spans="2:6" x14ac:dyDescent="0.2">
      <c r="B18" s="123" t="s">
        <v>110</v>
      </c>
      <c r="C18" s="115">
        <v>5675</v>
      </c>
      <c r="D18" s="115">
        <v>268</v>
      </c>
      <c r="E18" s="115">
        <f t="shared" si="0"/>
        <v>5943</v>
      </c>
      <c r="F18" s="147">
        <f t="shared" si="1"/>
        <v>4.5095069830052159</v>
      </c>
    </row>
    <row r="19" spans="2:6" x14ac:dyDescent="0.2">
      <c r="B19" s="123" t="s">
        <v>111</v>
      </c>
      <c r="C19" s="115">
        <v>5572</v>
      </c>
      <c r="D19" s="115">
        <v>134</v>
      </c>
      <c r="E19" s="115">
        <f t="shared" si="0"/>
        <v>5706</v>
      </c>
      <c r="F19" s="147">
        <f t="shared" si="1"/>
        <v>2.3484051875219065</v>
      </c>
    </row>
    <row r="20" spans="2:6" x14ac:dyDescent="0.2">
      <c r="B20" s="123" t="s">
        <v>112</v>
      </c>
      <c r="C20" s="115">
        <v>5485</v>
      </c>
      <c r="D20" s="115">
        <v>166</v>
      </c>
      <c r="E20" s="115">
        <f t="shared" si="0"/>
        <v>5651</v>
      </c>
      <c r="F20" s="147">
        <f t="shared" si="1"/>
        <v>2.9375331799681472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61772</v>
      </c>
      <c r="D22" s="125">
        <f>SUM(D12:D20)</f>
        <v>2112</v>
      </c>
      <c r="E22" s="125">
        <f>SUM(E12:E20)</f>
        <v>63884</v>
      </c>
      <c r="F22" s="197">
        <f>D22/E22*100</f>
        <v>3.3059921107006449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4947</v>
      </c>
      <c r="D24" s="115">
        <v>181</v>
      </c>
      <c r="E24" s="115">
        <f>SUM(C24:D24)</f>
        <v>5128</v>
      </c>
      <c r="F24" s="147">
        <f>D24/E24*100</f>
        <v>3.5296411856474261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66719</v>
      </c>
      <c r="D27" s="67">
        <f>SUM(D22,D24:D25)</f>
        <v>2293</v>
      </c>
      <c r="E27" s="67">
        <f>SUM(E22,E24:E25)</f>
        <v>69012</v>
      </c>
      <c r="F27" s="120">
        <f>D27/E27*100</f>
        <v>3.3226105604822349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240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267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décembre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490</v>
      </c>
      <c r="D13" s="147">
        <f>C13/$C$16*100</f>
        <v>74.468085106382972</v>
      </c>
      <c r="E13" s="184">
        <v>66</v>
      </c>
      <c r="F13" s="147">
        <f>E13/$E$16*100</f>
        <v>70.212765957446805</v>
      </c>
      <c r="G13" s="184">
        <f>C13+E13</f>
        <v>556</v>
      </c>
      <c r="H13" s="147">
        <f>G13/$G$16*100</f>
        <v>73.936170212765958</v>
      </c>
    </row>
    <row r="14" spans="1:8" ht="16.5" customHeight="1" x14ac:dyDescent="0.2">
      <c r="A14" s="73"/>
      <c r="B14" s="201" t="s">
        <v>279</v>
      </c>
      <c r="C14" s="184">
        <v>168</v>
      </c>
      <c r="D14" s="147">
        <f>C14/$C$16*100</f>
        <v>25.531914893617021</v>
      </c>
      <c r="E14" s="184">
        <v>28</v>
      </c>
      <c r="F14" s="147">
        <f>E14/$E$16*100</f>
        <v>29.787234042553191</v>
      </c>
      <c r="G14" s="184">
        <f>C14+E14</f>
        <v>196</v>
      </c>
      <c r="H14" s="147">
        <f>G14/$G$16*100</f>
        <v>26.063829787234045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658</v>
      </c>
      <c r="D16" s="120">
        <f t="shared" si="0"/>
        <v>100</v>
      </c>
      <c r="E16" s="203">
        <f t="shared" si="0"/>
        <v>94</v>
      </c>
      <c r="F16" s="120">
        <f t="shared" si="0"/>
        <v>100</v>
      </c>
      <c r="G16" s="203">
        <f t="shared" si="0"/>
        <v>752</v>
      </c>
      <c r="H16" s="120">
        <f t="shared" si="0"/>
        <v>100</v>
      </c>
    </row>
    <row r="18" spans="2:4" x14ac:dyDescent="0.2">
      <c r="B18" s="29" t="s">
        <v>280</v>
      </c>
      <c r="D18" s="31">
        <v>6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278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décembre 2016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283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517</v>
      </c>
      <c r="C9" s="207">
        <v>465</v>
      </c>
      <c r="D9" s="207">
        <v>221</v>
      </c>
      <c r="E9" s="207">
        <v>686</v>
      </c>
      <c r="F9" s="208">
        <v>8.8235294117646745E-3</v>
      </c>
    </row>
    <row r="10" spans="1:6" x14ac:dyDescent="0.2">
      <c r="B10" s="209" t="s">
        <v>518</v>
      </c>
      <c r="C10" s="210">
        <v>449</v>
      </c>
      <c r="D10" s="210">
        <v>255</v>
      </c>
      <c r="E10" s="210">
        <v>704</v>
      </c>
      <c r="F10" s="208">
        <v>2.6239067055393583E-2</v>
      </c>
    </row>
    <row r="11" spans="1:6" x14ac:dyDescent="0.2">
      <c r="B11" s="209" t="s">
        <v>519</v>
      </c>
      <c r="C11" s="210">
        <v>470</v>
      </c>
      <c r="D11" s="210">
        <v>232</v>
      </c>
      <c r="E11" s="210">
        <v>702</v>
      </c>
      <c r="F11" s="208">
        <v>-2.8409090909090606E-3</v>
      </c>
    </row>
    <row r="12" spans="1:6" x14ac:dyDescent="0.2">
      <c r="B12" s="209" t="s">
        <v>520</v>
      </c>
      <c r="C12" s="210">
        <v>495</v>
      </c>
      <c r="D12" s="210">
        <v>234</v>
      </c>
      <c r="E12" s="210">
        <v>729</v>
      </c>
      <c r="F12" s="208">
        <v>3.8461538461538547E-2</v>
      </c>
    </row>
    <row r="13" spans="1:6" x14ac:dyDescent="0.2">
      <c r="B13" s="209" t="s">
        <v>521</v>
      </c>
      <c r="C13" s="210">
        <v>518</v>
      </c>
      <c r="D13" s="210">
        <v>241</v>
      </c>
      <c r="E13" s="210">
        <v>759</v>
      </c>
      <c r="F13" s="208">
        <v>4.1152263374485631E-2</v>
      </c>
    </row>
    <row r="14" spans="1:6" x14ac:dyDescent="0.2">
      <c r="B14" s="209" t="s">
        <v>522</v>
      </c>
      <c r="C14" s="210">
        <v>520</v>
      </c>
      <c r="D14" s="210">
        <v>251</v>
      </c>
      <c r="E14" s="210">
        <v>771</v>
      </c>
      <c r="F14" s="208">
        <v>1.5810276679841806E-2</v>
      </c>
    </row>
    <row r="15" spans="1:6" x14ac:dyDescent="0.2">
      <c r="B15" s="209" t="s">
        <v>523</v>
      </c>
      <c r="C15" s="210">
        <v>536</v>
      </c>
      <c r="D15" s="210">
        <v>266</v>
      </c>
      <c r="E15" s="210">
        <v>802</v>
      </c>
      <c r="F15" s="208">
        <v>4.0207522697795151E-2</v>
      </c>
    </row>
    <row r="16" spans="1:6" x14ac:dyDescent="0.2">
      <c r="B16" s="209" t="s">
        <v>524</v>
      </c>
      <c r="C16" s="210">
        <v>532</v>
      </c>
      <c r="D16" s="210">
        <v>248</v>
      </c>
      <c r="E16" s="210">
        <v>780</v>
      </c>
      <c r="F16" s="208">
        <v>-2.7431421446383997E-2</v>
      </c>
    </row>
    <row r="17" spans="2:6" x14ac:dyDescent="0.2">
      <c r="B17" s="209" t="s">
        <v>525</v>
      </c>
      <c r="C17" s="210">
        <v>507</v>
      </c>
      <c r="D17" s="210">
        <v>236</v>
      </c>
      <c r="E17" s="210">
        <v>743</v>
      </c>
      <c r="F17" s="208">
        <v>-4.7435897435897489E-2</v>
      </c>
    </row>
    <row r="18" spans="2:6" x14ac:dyDescent="0.2">
      <c r="B18" s="209" t="s">
        <v>526</v>
      </c>
      <c r="C18" s="210">
        <v>513</v>
      </c>
      <c r="D18" s="210">
        <v>225</v>
      </c>
      <c r="E18" s="210">
        <v>738</v>
      </c>
      <c r="F18" s="208">
        <v>-6.7294751009421283E-3</v>
      </c>
    </row>
    <row r="19" spans="2:6" x14ac:dyDescent="0.2">
      <c r="B19" s="209" t="s">
        <v>527</v>
      </c>
      <c r="C19" s="210">
        <v>496</v>
      </c>
      <c r="D19" s="210">
        <v>196</v>
      </c>
      <c r="E19" s="210">
        <v>692</v>
      </c>
      <c r="F19" s="208">
        <v>-6.2330623306233068E-2</v>
      </c>
    </row>
    <row r="20" spans="2:6" x14ac:dyDescent="0.2">
      <c r="B20" s="209" t="s">
        <v>528</v>
      </c>
      <c r="C20" s="210">
        <v>496</v>
      </c>
      <c r="D20" s="210">
        <v>185</v>
      </c>
      <c r="E20" s="210">
        <v>681</v>
      </c>
      <c r="F20" s="208">
        <v>-1.5895953757225412E-2</v>
      </c>
    </row>
    <row r="21" spans="2:6" x14ac:dyDescent="0.2">
      <c r="B21" s="209" t="s">
        <v>529</v>
      </c>
      <c r="C21" s="210">
        <v>511</v>
      </c>
      <c r="D21" s="210">
        <v>214</v>
      </c>
      <c r="E21" s="210">
        <v>725</v>
      </c>
      <c r="F21" s="208">
        <v>6.4610866372980968E-2</v>
      </c>
    </row>
    <row r="22" spans="2:6" x14ac:dyDescent="0.2">
      <c r="B22" s="209" t="s">
        <v>530</v>
      </c>
      <c r="C22" s="210">
        <v>494</v>
      </c>
      <c r="D22" s="210">
        <v>221</v>
      </c>
      <c r="E22" s="210">
        <v>715</v>
      </c>
      <c r="F22" s="208">
        <v>-1.379310344827589E-2</v>
      </c>
    </row>
    <row r="23" spans="2:6" x14ac:dyDescent="0.2">
      <c r="B23" s="209" t="s">
        <v>531</v>
      </c>
      <c r="C23" s="210">
        <v>500</v>
      </c>
      <c r="D23" s="210">
        <v>222</v>
      </c>
      <c r="E23" s="210">
        <v>722</v>
      </c>
      <c r="F23" s="208">
        <v>9.7902097902098362E-3</v>
      </c>
    </row>
    <row r="24" spans="2:6" x14ac:dyDescent="0.2">
      <c r="B24" s="209" t="s">
        <v>532</v>
      </c>
      <c r="C24" s="210">
        <v>540</v>
      </c>
      <c r="D24" s="210">
        <v>234</v>
      </c>
      <c r="E24" s="210">
        <v>774</v>
      </c>
      <c r="F24" s="208">
        <v>7.2022160664819923E-2</v>
      </c>
    </row>
    <row r="25" spans="2:6" x14ac:dyDescent="0.2">
      <c r="B25" s="209" t="s">
        <v>533</v>
      </c>
      <c r="C25" s="210">
        <v>549</v>
      </c>
      <c r="D25" s="210">
        <v>254</v>
      </c>
      <c r="E25" s="210">
        <v>803</v>
      </c>
      <c r="F25" s="208">
        <v>3.7467700258397851E-2</v>
      </c>
    </row>
    <row r="26" spans="2:6" x14ac:dyDescent="0.2">
      <c r="B26" s="209" t="s">
        <v>534</v>
      </c>
      <c r="C26" s="210">
        <v>531</v>
      </c>
      <c r="D26" s="210">
        <v>230</v>
      </c>
      <c r="E26" s="210">
        <v>761</v>
      </c>
      <c r="F26" s="208">
        <v>-5.2303860523038592E-2</v>
      </c>
    </row>
    <row r="27" spans="2:6" x14ac:dyDescent="0.2">
      <c r="B27" s="209" t="s">
        <v>535</v>
      </c>
      <c r="C27" s="210">
        <v>551</v>
      </c>
      <c r="D27" s="210">
        <v>232</v>
      </c>
      <c r="E27" s="210">
        <v>783</v>
      </c>
      <c r="F27" s="208">
        <v>2.8909329829172048E-2</v>
      </c>
    </row>
    <row r="28" spans="2:6" x14ac:dyDescent="0.2">
      <c r="B28" s="209" t="s">
        <v>536</v>
      </c>
      <c r="C28" s="210">
        <v>545</v>
      </c>
      <c r="D28" s="210">
        <v>217</v>
      </c>
      <c r="E28" s="210">
        <v>762</v>
      </c>
      <c r="F28" s="208">
        <v>-2.6819923371647514E-2</v>
      </c>
    </row>
    <row r="29" spans="2:6" x14ac:dyDescent="0.2">
      <c r="B29" s="209" t="s">
        <v>537</v>
      </c>
      <c r="C29" s="210">
        <v>550</v>
      </c>
      <c r="D29" s="210">
        <v>209</v>
      </c>
      <c r="E29" s="210">
        <v>759</v>
      </c>
      <c r="F29" s="208">
        <v>-3.937007874015741E-3</v>
      </c>
    </row>
    <row r="30" spans="2:6" x14ac:dyDescent="0.2">
      <c r="B30" s="209" t="s">
        <v>538</v>
      </c>
      <c r="C30" s="210">
        <v>545</v>
      </c>
      <c r="D30" s="210">
        <v>183</v>
      </c>
      <c r="E30" s="210">
        <v>728</v>
      </c>
      <c r="F30" s="208">
        <v>-4.0843214756258184E-2</v>
      </c>
    </row>
    <row r="31" spans="2:6" x14ac:dyDescent="0.2">
      <c r="B31" s="209" t="s">
        <v>539</v>
      </c>
      <c r="C31" s="210">
        <v>544</v>
      </c>
      <c r="D31" s="210">
        <v>185</v>
      </c>
      <c r="E31" s="210">
        <v>729</v>
      </c>
      <c r="F31" s="208">
        <v>1.3736263736263687E-3</v>
      </c>
    </row>
    <row r="32" spans="2:6" x14ac:dyDescent="0.2">
      <c r="B32" s="209" t="s">
        <v>540</v>
      </c>
      <c r="C32" s="210">
        <v>533</v>
      </c>
      <c r="D32" s="210">
        <v>203</v>
      </c>
      <c r="E32" s="210">
        <v>736</v>
      </c>
      <c r="F32" s="208">
        <v>9.6021947873798918E-3</v>
      </c>
    </row>
    <row r="33" spans="2:7" x14ac:dyDescent="0.2">
      <c r="B33" s="211" t="s">
        <v>541</v>
      </c>
      <c r="C33" s="212">
        <v>556</v>
      </c>
      <c r="D33" s="212">
        <v>196</v>
      </c>
      <c r="E33" s="212">
        <v>752</v>
      </c>
      <c r="F33" s="213">
        <v>2.1739130434782705E-2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301</v>
      </c>
    </row>
    <row r="3" spans="1:8" ht="15" x14ac:dyDescent="0.2">
      <c r="A3" s="217" t="s">
        <v>302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décembre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283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276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décembre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277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652</v>
      </c>
      <c r="D11" s="184">
        <v>63884</v>
      </c>
      <c r="E11" s="147">
        <f>C11/D11*100</f>
        <v>1.0205998372049341</v>
      </c>
    </row>
    <row r="12" spans="1:6" s="29" customFormat="1" ht="21" customHeight="1" x14ac:dyDescent="0.2">
      <c r="B12" s="201" t="s">
        <v>56</v>
      </c>
      <c r="C12" s="184">
        <v>94</v>
      </c>
      <c r="D12" s="184">
        <v>5128</v>
      </c>
      <c r="E12" s="147">
        <f>C12/D12*100</f>
        <v>1.8330733229329172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746</v>
      </c>
      <c r="D15" s="203">
        <f>SUM(D11:D13)</f>
        <v>69012</v>
      </c>
      <c r="E15" s="120">
        <f>C15/D15*100</f>
        <v>1.0809714252593752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274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décembre 2016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283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9" t="s">
        <v>117</v>
      </c>
      <c r="C8" s="760"/>
      <c r="D8" s="226" t="s">
        <v>113</v>
      </c>
      <c r="E8" s="226" t="s">
        <v>118</v>
      </c>
      <c r="F8" s="226" t="s">
        <v>286</v>
      </c>
      <c r="G8" s="226" t="s">
        <v>119</v>
      </c>
    </row>
    <row r="9" spans="1:7" s="214" customFormat="1" ht="15" customHeight="1" x14ac:dyDescent="0.2">
      <c r="A9"/>
      <c r="B9" s="359" t="s">
        <v>542</v>
      </c>
      <c r="C9" s="360" t="s">
        <v>332</v>
      </c>
      <c r="D9" s="361">
        <v>12</v>
      </c>
      <c r="E9" s="361">
        <v>0</v>
      </c>
      <c r="F9" s="361">
        <v>23</v>
      </c>
      <c r="G9" s="227">
        <f t="shared" ref="G9:G40" si="0">IF(F9=0,"-",(D9+E9)/F9)</f>
        <v>0.52173913043478259</v>
      </c>
    </row>
    <row r="10" spans="1:7" s="214" customFormat="1" ht="15" customHeight="1" x14ac:dyDescent="0.2">
      <c r="A10"/>
      <c r="B10" s="362" t="s">
        <v>311</v>
      </c>
      <c r="C10" s="223" t="s">
        <v>322</v>
      </c>
      <c r="D10" s="224">
        <v>4</v>
      </c>
      <c r="E10" s="224">
        <v>0</v>
      </c>
      <c r="F10" s="224">
        <v>9</v>
      </c>
      <c r="G10" s="225">
        <f t="shared" si="0"/>
        <v>0.44444444444444442</v>
      </c>
    </row>
    <row r="11" spans="1:7" s="214" customFormat="1" ht="15" customHeight="1" x14ac:dyDescent="0.2">
      <c r="A11"/>
      <c r="B11" s="362" t="s">
        <v>311</v>
      </c>
      <c r="C11" s="223" t="s">
        <v>325</v>
      </c>
      <c r="D11" s="224">
        <v>3</v>
      </c>
      <c r="E11" s="224">
        <v>0</v>
      </c>
      <c r="F11" s="224">
        <v>10</v>
      </c>
      <c r="G11" s="225">
        <f t="shared" si="0"/>
        <v>0.3</v>
      </c>
    </row>
    <row r="12" spans="1:7" s="214" customFormat="1" ht="15" customHeight="1" x14ac:dyDescent="0.2">
      <c r="A12"/>
      <c r="B12" s="362" t="s">
        <v>311</v>
      </c>
      <c r="C12" s="223" t="s">
        <v>327</v>
      </c>
      <c r="D12" s="224">
        <v>4</v>
      </c>
      <c r="E12" s="224">
        <v>0</v>
      </c>
      <c r="F12" s="224">
        <v>5</v>
      </c>
      <c r="G12" s="225">
        <f t="shared" si="0"/>
        <v>0.8</v>
      </c>
    </row>
    <row r="13" spans="1:7" s="214" customFormat="1" ht="15" customHeight="1" x14ac:dyDescent="0.2">
      <c r="A13"/>
      <c r="B13" s="348" t="s">
        <v>543</v>
      </c>
      <c r="C13" s="366"/>
      <c r="D13" s="367">
        <v>23</v>
      </c>
      <c r="E13" s="367">
        <v>0</v>
      </c>
      <c r="F13" s="367">
        <v>47</v>
      </c>
      <c r="G13" s="229">
        <f t="shared" si="0"/>
        <v>0.48936170212765956</v>
      </c>
    </row>
    <row r="14" spans="1:7" s="214" customFormat="1" ht="15" customHeight="1" x14ac:dyDescent="0.2">
      <c r="A14"/>
      <c r="B14" s="363" t="s">
        <v>542</v>
      </c>
      <c r="C14" s="364" t="s">
        <v>355</v>
      </c>
      <c r="D14" s="365">
        <v>5</v>
      </c>
      <c r="E14" s="365">
        <v>0</v>
      </c>
      <c r="F14" s="365">
        <v>15</v>
      </c>
      <c r="G14" s="228">
        <f t="shared" si="0"/>
        <v>0.33333333333333331</v>
      </c>
    </row>
    <row r="15" spans="1:7" s="214" customFormat="1" ht="15" customHeight="1" x14ac:dyDescent="0.2">
      <c r="A15"/>
      <c r="B15" s="362" t="s">
        <v>311</v>
      </c>
      <c r="C15" s="223" t="s">
        <v>345</v>
      </c>
      <c r="D15" s="224">
        <v>5</v>
      </c>
      <c r="E15" s="224">
        <v>0</v>
      </c>
      <c r="F15" s="224">
        <v>4</v>
      </c>
      <c r="G15" s="225">
        <f t="shared" si="0"/>
        <v>1.25</v>
      </c>
    </row>
    <row r="16" spans="1:7" s="214" customFormat="1" ht="15" customHeight="1" x14ac:dyDescent="0.2">
      <c r="A16"/>
      <c r="B16" s="362" t="s">
        <v>311</v>
      </c>
      <c r="C16" s="223" t="s">
        <v>348</v>
      </c>
      <c r="D16" s="224">
        <v>2</v>
      </c>
      <c r="E16" s="224">
        <v>0</v>
      </c>
      <c r="F16" s="224">
        <v>10</v>
      </c>
      <c r="G16" s="225">
        <f t="shared" si="0"/>
        <v>0.2</v>
      </c>
    </row>
    <row r="17" spans="1:7" s="214" customFormat="1" ht="15" customHeight="1" x14ac:dyDescent="0.2">
      <c r="A17"/>
      <c r="B17" s="362" t="s">
        <v>311</v>
      </c>
      <c r="C17" s="223" t="s">
        <v>105</v>
      </c>
      <c r="D17" s="224">
        <v>8</v>
      </c>
      <c r="E17" s="224">
        <v>0</v>
      </c>
      <c r="F17" s="224">
        <v>11</v>
      </c>
      <c r="G17" s="225">
        <f t="shared" si="0"/>
        <v>0.72727272727272729</v>
      </c>
    </row>
    <row r="18" spans="1:7" s="214" customFormat="1" ht="15" customHeight="1" x14ac:dyDescent="0.2">
      <c r="A18"/>
      <c r="B18" s="362" t="s">
        <v>311</v>
      </c>
      <c r="C18" s="223" t="s">
        <v>350</v>
      </c>
      <c r="D18" s="224">
        <v>10</v>
      </c>
      <c r="E18" s="224">
        <v>0</v>
      </c>
      <c r="F18" s="224">
        <v>10</v>
      </c>
      <c r="G18" s="225">
        <f t="shared" si="0"/>
        <v>1</v>
      </c>
    </row>
    <row r="19" spans="1:7" s="214" customFormat="1" ht="15" customHeight="1" x14ac:dyDescent="0.2">
      <c r="A19"/>
      <c r="B19" s="362" t="s">
        <v>311</v>
      </c>
      <c r="C19" s="223" t="s">
        <v>351</v>
      </c>
      <c r="D19" s="224">
        <v>7</v>
      </c>
      <c r="E19" s="224">
        <v>0</v>
      </c>
      <c r="F19" s="224">
        <v>10</v>
      </c>
      <c r="G19" s="225">
        <f t="shared" si="0"/>
        <v>0.7</v>
      </c>
    </row>
    <row r="20" spans="1:7" s="214" customFormat="1" ht="15" customHeight="1" x14ac:dyDescent="0.2">
      <c r="A20"/>
      <c r="B20" s="348" t="s">
        <v>544</v>
      </c>
      <c r="C20" s="366"/>
      <c r="D20" s="367">
        <v>37</v>
      </c>
      <c r="E20" s="367">
        <v>0</v>
      </c>
      <c r="F20" s="367">
        <v>60</v>
      </c>
      <c r="G20" s="229">
        <f t="shared" si="0"/>
        <v>0.6166666666666667</v>
      </c>
    </row>
    <row r="21" spans="1:7" s="214" customFormat="1" ht="15" customHeight="1" x14ac:dyDescent="0.2">
      <c r="A21"/>
      <c r="B21" s="363" t="s">
        <v>542</v>
      </c>
      <c r="C21" s="364" t="s">
        <v>375</v>
      </c>
      <c r="D21" s="365">
        <v>8</v>
      </c>
      <c r="E21" s="365">
        <v>0</v>
      </c>
      <c r="F21" s="365">
        <v>15</v>
      </c>
      <c r="G21" s="228">
        <f t="shared" si="0"/>
        <v>0.53333333333333333</v>
      </c>
    </row>
    <row r="22" spans="1:7" s="214" customFormat="1" ht="15" customHeight="1" x14ac:dyDescent="0.2">
      <c r="A22"/>
      <c r="B22" s="362" t="s">
        <v>542</v>
      </c>
      <c r="C22" s="223" t="s">
        <v>376</v>
      </c>
      <c r="D22" s="224">
        <v>7</v>
      </c>
      <c r="E22" s="224">
        <v>0</v>
      </c>
      <c r="F22" s="224">
        <v>15</v>
      </c>
      <c r="G22" s="225">
        <f t="shared" si="0"/>
        <v>0.46666666666666667</v>
      </c>
    </row>
    <row r="23" spans="1:7" s="214" customFormat="1" ht="15" customHeight="1" x14ac:dyDescent="0.2">
      <c r="A23"/>
      <c r="B23" s="362" t="s">
        <v>542</v>
      </c>
      <c r="C23" s="223" t="s">
        <v>377</v>
      </c>
      <c r="D23" s="224">
        <v>9</v>
      </c>
      <c r="E23" s="224">
        <v>0</v>
      </c>
      <c r="F23" s="224">
        <v>20</v>
      </c>
      <c r="G23" s="225">
        <f t="shared" si="0"/>
        <v>0.45</v>
      </c>
    </row>
    <row r="24" spans="1:7" s="214" customFormat="1" ht="15" customHeight="1" x14ac:dyDescent="0.2">
      <c r="A24"/>
      <c r="B24" s="362" t="s">
        <v>542</v>
      </c>
      <c r="C24" s="223" t="s">
        <v>379</v>
      </c>
      <c r="D24" s="224">
        <v>12</v>
      </c>
      <c r="E24" s="224">
        <v>0</v>
      </c>
      <c r="F24" s="224">
        <v>20</v>
      </c>
      <c r="G24" s="225">
        <f t="shared" si="0"/>
        <v>0.6</v>
      </c>
    </row>
    <row r="25" spans="1:7" s="214" customFormat="1" ht="15" customHeight="1" x14ac:dyDescent="0.2">
      <c r="A25"/>
      <c r="B25" s="362" t="s">
        <v>364</v>
      </c>
      <c r="C25" s="223" t="s">
        <v>387</v>
      </c>
      <c r="D25" s="224">
        <v>37</v>
      </c>
      <c r="E25" s="224">
        <v>0</v>
      </c>
      <c r="F25" s="224">
        <v>59</v>
      </c>
      <c r="G25" s="225">
        <f t="shared" si="0"/>
        <v>0.6271186440677966</v>
      </c>
    </row>
    <row r="26" spans="1:7" s="214" customFormat="1" ht="15" customHeight="1" x14ac:dyDescent="0.2">
      <c r="A26"/>
      <c r="B26" s="362" t="s">
        <v>311</v>
      </c>
      <c r="C26" s="223" t="s">
        <v>372</v>
      </c>
      <c r="D26" s="224">
        <v>6</v>
      </c>
      <c r="E26" s="224">
        <v>0</v>
      </c>
      <c r="F26" s="224">
        <v>34</v>
      </c>
      <c r="G26" s="225">
        <f t="shared" si="0"/>
        <v>0.17647058823529413</v>
      </c>
    </row>
    <row r="27" spans="1:7" s="214" customFormat="1" ht="15" customHeight="1" x14ac:dyDescent="0.2">
      <c r="A27"/>
      <c r="B27" s="348" t="s">
        <v>545</v>
      </c>
      <c r="C27" s="366"/>
      <c r="D27" s="367">
        <v>79</v>
      </c>
      <c r="E27" s="367">
        <v>0</v>
      </c>
      <c r="F27" s="367">
        <v>163</v>
      </c>
      <c r="G27" s="229">
        <f t="shared" si="0"/>
        <v>0.48466257668711654</v>
      </c>
    </row>
    <row r="28" spans="1:7" s="214" customFormat="1" ht="15" customHeight="1" x14ac:dyDescent="0.2">
      <c r="A28"/>
      <c r="B28" s="363" t="s">
        <v>542</v>
      </c>
      <c r="C28" s="364" t="s">
        <v>400</v>
      </c>
      <c r="D28" s="365">
        <v>5</v>
      </c>
      <c r="E28" s="365">
        <v>0</v>
      </c>
      <c r="F28" s="365">
        <v>8</v>
      </c>
      <c r="G28" s="228">
        <f t="shared" si="0"/>
        <v>0.625</v>
      </c>
    </row>
    <row r="29" spans="1:7" s="214" customFormat="1" ht="15" customHeight="1" x14ac:dyDescent="0.2">
      <c r="A29"/>
      <c r="B29" s="362" t="s">
        <v>364</v>
      </c>
      <c r="C29" s="223" t="s">
        <v>407</v>
      </c>
      <c r="D29" s="224">
        <v>36</v>
      </c>
      <c r="E29" s="224">
        <v>1</v>
      </c>
      <c r="F29" s="224">
        <v>50</v>
      </c>
      <c r="G29" s="225">
        <f t="shared" si="0"/>
        <v>0.74</v>
      </c>
    </row>
    <row r="30" spans="1:7" s="214" customFormat="1" ht="15" customHeight="1" x14ac:dyDescent="0.2">
      <c r="A30"/>
      <c r="B30" s="362" t="s">
        <v>311</v>
      </c>
      <c r="C30" s="223" t="s">
        <v>391</v>
      </c>
      <c r="D30" s="224">
        <v>5</v>
      </c>
      <c r="E30" s="224">
        <v>0</v>
      </c>
      <c r="F30" s="224">
        <v>18</v>
      </c>
      <c r="G30" s="225">
        <f t="shared" si="0"/>
        <v>0.27777777777777779</v>
      </c>
    </row>
    <row r="31" spans="1:7" s="214" customFormat="1" ht="15" customHeight="1" x14ac:dyDescent="0.2">
      <c r="A31"/>
      <c r="B31" s="362" t="s">
        <v>311</v>
      </c>
      <c r="C31" s="223" t="s">
        <v>393</v>
      </c>
      <c r="D31" s="224">
        <v>13</v>
      </c>
      <c r="E31" s="224">
        <v>0</v>
      </c>
      <c r="F31" s="224">
        <v>20</v>
      </c>
      <c r="G31" s="225">
        <f t="shared" si="0"/>
        <v>0.65</v>
      </c>
    </row>
    <row r="32" spans="1:7" s="214" customFormat="1" ht="15" customHeight="1" x14ac:dyDescent="0.2">
      <c r="A32"/>
      <c r="B32" s="348" t="s">
        <v>546</v>
      </c>
      <c r="C32" s="366"/>
      <c r="D32" s="367">
        <v>59</v>
      </c>
      <c r="E32" s="367">
        <v>1</v>
      </c>
      <c r="F32" s="367">
        <v>96</v>
      </c>
      <c r="G32" s="229">
        <f t="shared" si="0"/>
        <v>0.625</v>
      </c>
    </row>
    <row r="33" spans="1:7" s="214" customFormat="1" ht="15" customHeight="1" x14ac:dyDescent="0.2">
      <c r="A33"/>
      <c r="B33" s="363" t="s">
        <v>542</v>
      </c>
      <c r="C33" s="364" t="s">
        <v>414</v>
      </c>
      <c r="D33" s="365">
        <v>20</v>
      </c>
      <c r="E33" s="365">
        <v>0</v>
      </c>
      <c r="F33" s="365">
        <v>26</v>
      </c>
      <c r="G33" s="228">
        <f t="shared" si="0"/>
        <v>0.76923076923076927</v>
      </c>
    </row>
    <row r="34" spans="1:7" s="214" customFormat="1" ht="15" customHeight="1" x14ac:dyDescent="0.2">
      <c r="A34"/>
      <c r="B34" s="362" t="s">
        <v>542</v>
      </c>
      <c r="C34" s="223" t="s">
        <v>415</v>
      </c>
      <c r="D34" s="224">
        <v>7</v>
      </c>
      <c r="E34" s="224">
        <v>0</v>
      </c>
      <c r="F34" s="224">
        <v>20</v>
      </c>
      <c r="G34" s="225">
        <f t="shared" si="0"/>
        <v>0.35</v>
      </c>
    </row>
    <row r="35" spans="1:7" s="214" customFormat="1" ht="15" customHeight="1" x14ac:dyDescent="0.2">
      <c r="A35"/>
      <c r="B35" s="362" t="s">
        <v>542</v>
      </c>
      <c r="C35" s="223" t="s">
        <v>416</v>
      </c>
      <c r="D35" s="224">
        <v>1</v>
      </c>
      <c r="E35" s="224">
        <v>0</v>
      </c>
      <c r="F35" s="224">
        <v>4</v>
      </c>
      <c r="G35" s="225">
        <f t="shared" si="0"/>
        <v>0.25</v>
      </c>
    </row>
    <row r="36" spans="1:7" s="214" customFormat="1" ht="15" customHeight="1" x14ac:dyDescent="0.2">
      <c r="A36"/>
      <c r="B36" s="362" t="s">
        <v>542</v>
      </c>
      <c r="C36" s="223" t="s">
        <v>554</v>
      </c>
      <c r="D36" s="224">
        <v>7</v>
      </c>
      <c r="E36" s="224">
        <v>0</v>
      </c>
      <c r="F36" s="224">
        <v>5</v>
      </c>
      <c r="G36" s="225">
        <f t="shared" si="0"/>
        <v>1.4</v>
      </c>
    </row>
    <row r="37" spans="1:7" s="214" customFormat="1" ht="15" customHeight="1" x14ac:dyDescent="0.2">
      <c r="A37"/>
      <c r="B37" s="362" t="s">
        <v>364</v>
      </c>
      <c r="C37" s="223" t="s">
        <v>108</v>
      </c>
      <c r="D37" s="224">
        <v>51</v>
      </c>
      <c r="E37" s="224">
        <v>0</v>
      </c>
      <c r="F37" s="224">
        <v>59</v>
      </c>
      <c r="G37" s="225">
        <f t="shared" si="0"/>
        <v>0.86440677966101698</v>
      </c>
    </row>
    <row r="38" spans="1:7" s="214" customFormat="1" ht="15" customHeight="1" x14ac:dyDescent="0.2">
      <c r="A38"/>
      <c r="B38" s="362" t="s">
        <v>311</v>
      </c>
      <c r="C38" s="223" t="s">
        <v>412</v>
      </c>
      <c r="D38" s="224">
        <v>24</v>
      </c>
      <c r="E38" s="224">
        <v>0</v>
      </c>
      <c r="F38" s="224">
        <v>31</v>
      </c>
      <c r="G38" s="225">
        <f t="shared" si="0"/>
        <v>0.77419354838709675</v>
      </c>
    </row>
    <row r="39" spans="1:7" s="214" customFormat="1" ht="15" customHeight="1" x14ac:dyDescent="0.2">
      <c r="A39"/>
      <c r="B39" s="348" t="s">
        <v>547</v>
      </c>
      <c r="C39" s="366"/>
      <c r="D39" s="367">
        <v>110</v>
      </c>
      <c r="E39" s="367">
        <v>0</v>
      </c>
      <c r="F39" s="367">
        <v>145</v>
      </c>
      <c r="G39" s="229">
        <f t="shared" si="0"/>
        <v>0.75862068965517238</v>
      </c>
    </row>
    <row r="40" spans="1:7" s="214" customFormat="1" ht="15" customHeight="1" x14ac:dyDescent="0.2">
      <c r="A40"/>
      <c r="B40" s="363" t="s">
        <v>364</v>
      </c>
      <c r="C40" s="364" t="s">
        <v>439</v>
      </c>
      <c r="D40" s="365">
        <v>55</v>
      </c>
      <c r="E40" s="365">
        <v>0</v>
      </c>
      <c r="F40" s="365">
        <v>60</v>
      </c>
      <c r="G40" s="228">
        <f t="shared" si="0"/>
        <v>0.91666666666666663</v>
      </c>
    </row>
    <row r="41" spans="1:7" s="214" customFormat="1" ht="15" customHeight="1" x14ac:dyDescent="0.2">
      <c r="A41"/>
      <c r="B41" s="362" t="s">
        <v>311</v>
      </c>
      <c r="C41" s="223" t="s">
        <v>424</v>
      </c>
      <c r="D41" s="224">
        <v>83</v>
      </c>
      <c r="E41" s="224">
        <v>0</v>
      </c>
      <c r="F41" s="224">
        <v>94</v>
      </c>
      <c r="G41" s="225">
        <f t="shared" ref="G41:G72" si="1">IF(F41=0,"-",(D41+E41)/F41)</f>
        <v>0.88297872340425532</v>
      </c>
    </row>
    <row r="42" spans="1:7" s="214" customFormat="1" ht="15" customHeight="1" x14ac:dyDescent="0.2">
      <c r="A42"/>
      <c r="B42" s="362" t="s">
        <v>311</v>
      </c>
      <c r="C42" s="223" t="s">
        <v>425</v>
      </c>
      <c r="D42" s="224">
        <v>15</v>
      </c>
      <c r="E42" s="224">
        <v>0</v>
      </c>
      <c r="F42" s="224">
        <v>18</v>
      </c>
      <c r="G42" s="225">
        <f t="shared" si="1"/>
        <v>0.83333333333333337</v>
      </c>
    </row>
    <row r="43" spans="1:7" s="214" customFormat="1" ht="15" customHeight="1" x14ac:dyDescent="0.2">
      <c r="A43"/>
      <c r="B43" s="362" t="s">
        <v>311</v>
      </c>
      <c r="C43" s="223" t="s">
        <v>428</v>
      </c>
      <c r="D43" s="224">
        <v>24</v>
      </c>
      <c r="E43" s="224">
        <v>0</v>
      </c>
      <c r="F43" s="224">
        <v>40</v>
      </c>
      <c r="G43" s="225">
        <f t="shared" si="1"/>
        <v>0.6</v>
      </c>
    </row>
    <row r="44" spans="1:7" s="214" customFormat="1" ht="15" customHeight="1" x14ac:dyDescent="0.2">
      <c r="A44"/>
      <c r="B44" s="348" t="s">
        <v>548</v>
      </c>
      <c r="C44" s="366"/>
      <c r="D44" s="367">
        <v>177</v>
      </c>
      <c r="E44" s="367">
        <v>0</v>
      </c>
      <c r="F44" s="367">
        <v>212</v>
      </c>
      <c r="G44" s="229">
        <f t="shared" si="1"/>
        <v>0.83490566037735847</v>
      </c>
    </row>
    <row r="45" spans="1:7" s="214" customFormat="1" ht="15" customHeight="1" x14ac:dyDescent="0.2">
      <c r="A45"/>
      <c r="B45" s="363" t="s">
        <v>542</v>
      </c>
      <c r="C45" s="364" t="s">
        <v>110</v>
      </c>
      <c r="D45" s="365">
        <v>3</v>
      </c>
      <c r="E45" s="365">
        <v>6</v>
      </c>
      <c r="F45" s="365">
        <v>6</v>
      </c>
      <c r="G45" s="228">
        <f t="shared" si="1"/>
        <v>1.5</v>
      </c>
    </row>
    <row r="46" spans="1:7" s="214" customFormat="1" ht="15" customHeight="1" x14ac:dyDescent="0.2">
      <c r="A46"/>
      <c r="B46" s="362" t="s">
        <v>364</v>
      </c>
      <c r="C46" s="223" t="s">
        <v>458</v>
      </c>
      <c r="D46" s="224">
        <v>32</v>
      </c>
      <c r="E46" s="224">
        <v>4</v>
      </c>
      <c r="F46" s="224">
        <v>55</v>
      </c>
      <c r="G46" s="225">
        <f t="shared" si="1"/>
        <v>0.65454545454545454</v>
      </c>
    </row>
    <row r="47" spans="1:7" s="214" customFormat="1" ht="15" customHeight="1" x14ac:dyDescent="0.2">
      <c r="A47"/>
      <c r="B47" s="362" t="s">
        <v>311</v>
      </c>
      <c r="C47" s="223" t="s">
        <v>442</v>
      </c>
      <c r="D47" s="224">
        <v>6</v>
      </c>
      <c r="E47" s="224">
        <v>0</v>
      </c>
      <c r="F47" s="224">
        <v>10</v>
      </c>
      <c r="G47" s="225">
        <f t="shared" si="1"/>
        <v>0.6</v>
      </c>
    </row>
    <row r="48" spans="1:7" s="214" customFormat="1" ht="15" customHeight="1" x14ac:dyDescent="0.2">
      <c r="A48"/>
      <c r="B48" s="362" t="s">
        <v>311</v>
      </c>
      <c r="C48" s="223" t="s">
        <v>443</v>
      </c>
      <c r="D48" s="224">
        <v>1</v>
      </c>
      <c r="E48" s="224">
        <v>0</v>
      </c>
      <c r="F48" s="224">
        <v>10</v>
      </c>
      <c r="G48" s="225">
        <f t="shared" si="1"/>
        <v>0.1</v>
      </c>
    </row>
    <row r="49" spans="1:7" s="214" customFormat="1" ht="15" customHeight="1" x14ac:dyDescent="0.2">
      <c r="A49"/>
      <c r="B49" s="348" t="s">
        <v>549</v>
      </c>
      <c r="C49" s="366"/>
      <c r="D49" s="367">
        <v>42</v>
      </c>
      <c r="E49" s="367">
        <v>10</v>
      </c>
      <c r="F49" s="367">
        <v>81</v>
      </c>
      <c r="G49" s="229">
        <f t="shared" si="1"/>
        <v>0.64197530864197527</v>
      </c>
    </row>
    <row r="50" spans="1:7" s="214" customFormat="1" ht="15" customHeight="1" x14ac:dyDescent="0.2">
      <c r="A50"/>
      <c r="B50" s="363" t="s">
        <v>542</v>
      </c>
      <c r="C50" s="364" t="s">
        <v>470</v>
      </c>
      <c r="D50" s="365">
        <v>4</v>
      </c>
      <c r="E50" s="365">
        <v>0</v>
      </c>
      <c r="F50" s="365">
        <v>14</v>
      </c>
      <c r="G50" s="228">
        <f t="shared" si="1"/>
        <v>0.2857142857142857</v>
      </c>
    </row>
    <row r="51" spans="1:7" s="214" customFormat="1" ht="15" customHeight="1" x14ac:dyDescent="0.2">
      <c r="A51"/>
      <c r="B51" s="362" t="s">
        <v>342</v>
      </c>
      <c r="C51" s="223" t="s">
        <v>462</v>
      </c>
      <c r="D51" s="224">
        <v>0</v>
      </c>
      <c r="E51" s="224">
        <v>0</v>
      </c>
      <c r="F51" s="224">
        <v>1</v>
      </c>
      <c r="G51" s="225">
        <f t="shared" si="1"/>
        <v>0</v>
      </c>
    </row>
    <row r="52" spans="1:7" s="214" customFormat="1" ht="15" customHeight="1" x14ac:dyDescent="0.2">
      <c r="A52"/>
      <c r="B52" s="362" t="s">
        <v>342</v>
      </c>
      <c r="C52" s="223" t="s">
        <v>479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342</v>
      </c>
      <c r="C53" s="223" t="s">
        <v>480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">
      <c r="A54"/>
      <c r="B54" s="362" t="s">
        <v>311</v>
      </c>
      <c r="C54" s="223" t="s">
        <v>462</v>
      </c>
      <c r="D54" s="224">
        <v>8</v>
      </c>
      <c r="E54" s="224">
        <v>0</v>
      </c>
      <c r="F54" s="224">
        <v>20</v>
      </c>
      <c r="G54" s="225">
        <f t="shared" si="1"/>
        <v>0.4</v>
      </c>
    </row>
    <row r="55" spans="1:7" s="214" customFormat="1" ht="15" customHeight="1" x14ac:dyDescent="0.2">
      <c r="A55"/>
      <c r="B55" s="362" t="s">
        <v>311</v>
      </c>
      <c r="C55" s="223" t="s">
        <v>464</v>
      </c>
      <c r="D55" s="224">
        <v>7</v>
      </c>
      <c r="E55" s="224">
        <v>1</v>
      </c>
      <c r="F55" s="224">
        <v>14</v>
      </c>
      <c r="G55" s="225">
        <f t="shared" si="1"/>
        <v>0.5714285714285714</v>
      </c>
    </row>
    <row r="56" spans="1:7" s="214" customFormat="1" ht="15" customHeight="1" x14ac:dyDescent="0.2">
      <c r="A56"/>
      <c r="B56" s="362" t="s">
        <v>311</v>
      </c>
      <c r="C56" s="223" t="s">
        <v>467</v>
      </c>
      <c r="D56" s="224">
        <v>11</v>
      </c>
      <c r="E56" s="224">
        <v>0</v>
      </c>
      <c r="F56" s="224">
        <v>20</v>
      </c>
      <c r="G56" s="225">
        <f t="shared" si="1"/>
        <v>0.55000000000000004</v>
      </c>
    </row>
    <row r="57" spans="1:7" s="214" customFormat="1" ht="15" customHeight="1" x14ac:dyDescent="0.2">
      <c r="A57"/>
      <c r="B57" s="362" t="s">
        <v>311</v>
      </c>
      <c r="C57" s="223" t="s">
        <v>111</v>
      </c>
      <c r="D57" s="224">
        <v>14</v>
      </c>
      <c r="E57" s="224">
        <v>0</v>
      </c>
      <c r="F57" s="224">
        <v>38</v>
      </c>
      <c r="G57" s="225">
        <f t="shared" si="1"/>
        <v>0.36842105263157893</v>
      </c>
    </row>
    <row r="58" spans="1:7" s="214" customFormat="1" ht="15" customHeight="1" x14ac:dyDescent="0.2">
      <c r="A58"/>
      <c r="B58" s="348" t="s">
        <v>550</v>
      </c>
      <c r="C58" s="366"/>
      <c r="D58" s="367">
        <v>44</v>
      </c>
      <c r="E58" s="367">
        <v>1</v>
      </c>
      <c r="F58" s="367">
        <v>111</v>
      </c>
      <c r="G58" s="229">
        <f t="shared" si="1"/>
        <v>0.40540540540540543</v>
      </c>
    </row>
    <row r="59" spans="1:7" s="214" customFormat="1" ht="15" customHeight="1" x14ac:dyDescent="0.2">
      <c r="A59"/>
      <c r="B59" s="363" t="s">
        <v>542</v>
      </c>
      <c r="C59" s="364" t="s">
        <v>491</v>
      </c>
      <c r="D59" s="365">
        <v>12</v>
      </c>
      <c r="E59" s="365">
        <v>0</v>
      </c>
      <c r="F59" s="365">
        <v>12</v>
      </c>
      <c r="G59" s="228">
        <f t="shared" si="1"/>
        <v>1</v>
      </c>
    </row>
    <row r="60" spans="1:7" s="214" customFormat="1" ht="15" customHeight="1" x14ac:dyDescent="0.2">
      <c r="A60"/>
      <c r="B60" s="362" t="s">
        <v>542</v>
      </c>
      <c r="C60" s="223" t="s">
        <v>493</v>
      </c>
      <c r="D60" s="224">
        <v>19</v>
      </c>
      <c r="E60" s="224">
        <v>0</v>
      </c>
      <c r="F60" s="224">
        <v>20</v>
      </c>
      <c r="G60" s="225">
        <f t="shared" si="1"/>
        <v>0.95</v>
      </c>
    </row>
    <row r="61" spans="1:7" s="214" customFormat="1" ht="15" customHeight="1" x14ac:dyDescent="0.2">
      <c r="A61"/>
      <c r="B61" s="362" t="s">
        <v>364</v>
      </c>
      <c r="C61" s="223" t="s">
        <v>497</v>
      </c>
      <c r="D61" s="224">
        <v>50</v>
      </c>
      <c r="E61" s="224">
        <v>0</v>
      </c>
      <c r="F61" s="224">
        <v>59</v>
      </c>
      <c r="G61" s="225">
        <f t="shared" si="1"/>
        <v>0.84745762711864403</v>
      </c>
    </row>
    <row r="62" spans="1:7" s="214" customFormat="1" ht="15" customHeight="1" x14ac:dyDescent="0.2">
      <c r="A62"/>
      <c r="B62" s="348" t="s">
        <v>551</v>
      </c>
      <c r="C62" s="366"/>
      <c r="D62" s="367">
        <v>81</v>
      </c>
      <c r="E62" s="367">
        <v>0</v>
      </c>
      <c r="F62" s="367">
        <v>91</v>
      </c>
      <c r="G62" s="229">
        <f t="shared" si="1"/>
        <v>0.89010989010989006</v>
      </c>
    </row>
    <row r="63" spans="1:7" s="214" customFormat="1" ht="15" customHeight="1" x14ac:dyDescent="0.2">
      <c r="A63"/>
      <c r="B63" s="363" t="s">
        <v>542</v>
      </c>
      <c r="C63" s="364" t="s">
        <v>499</v>
      </c>
      <c r="D63" s="365">
        <v>13</v>
      </c>
      <c r="E63" s="365">
        <v>0</v>
      </c>
      <c r="F63" s="365">
        <v>15</v>
      </c>
      <c r="G63" s="228">
        <f t="shared" si="1"/>
        <v>0.8666666666666667</v>
      </c>
    </row>
    <row r="64" spans="1:7" s="214" customFormat="1" ht="15" customHeight="1" x14ac:dyDescent="0.2">
      <c r="A64"/>
      <c r="B64" s="362" t="s">
        <v>542</v>
      </c>
      <c r="C64" s="223" t="s">
        <v>500</v>
      </c>
      <c r="D64" s="224">
        <v>12</v>
      </c>
      <c r="E64" s="224">
        <v>0</v>
      </c>
      <c r="F64" s="224">
        <v>17</v>
      </c>
      <c r="G64" s="225">
        <f t="shared" si="1"/>
        <v>0.70588235294117652</v>
      </c>
    </row>
    <row r="65" spans="1:7" s="214" customFormat="1" ht="15" customHeight="1" x14ac:dyDescent="0.2">
      <c r="A65"/>
      <c r="B65" s="362" t="s">
        <v>542</v>
      </c>
      <c r="C65" s="223" t="s">
        <v>507</v>
      </c>
      <c r="D65" s="224">
        <v>1</v>
      </c>
      <c r="E65" s="224">
        <v>0</v>
      </c>
      <c r="F65" s="224">
        <v>2</v>
      </c>
      <c r="G65" s="225">
        <f t="shared" si="1"/>
        <v>0.5</v>
      </c>
    </row>
    <row r="66" spans="1:7" s="214" customFormat="1" ht="15" customHeight="1" x14ac:dyDescent="0.2">
      <c r="A66"/>
      <c r="B66" s="362" t="s">
        <v>542</v>
      </c>
      <c r="C66" s="223" t="s">
        <v>505</v>
      </c>
      <c r="D66" s="224">
        <v>30</v>
      </c>
      <c r="E66" s="224">
        <v>0</v>
      </c>
      <c r="F66" s="224">
        <v>30</v>
      </c>
      <c r="G66" s="225">
        <f t="shared" si="1"/>
        <v>1</v>
      </c>
    </row>
    <row r="67" spans="1:7" s="214" customFormat="1" ht="15" customHeight="1" x14ac:dyDescent="0.2">
      <c r="A67"/>
      <c r="B67" s="362" t="s">
        <v>542</v>
      </c>
      <c r="C67" s="223" t="s">
        <v>508</v>
      </c>
      <c r="D67" s="224">
        <v>10</v>
      </c>
      <c r="E67" s="224">
        <v>0</v>
      </c>
      <c r="F67" s="224">
        <v>18</v>
      </c>
      <c r="G67" s="225">
        <f t="shared" si="1"/>
        <v>0.55555555555555558</v>
      </c>
    </row>
    <row r="68" spans="1:7" s="214" customFormat="1" ht="15" customHeight="1" x14ac:dyDescent="0.2">
      <c r="A68"/>
      <c r="B68" s="362" t="s">
        <v>542</v>
      </c>
      <c r="C68" s="223" t="s">
        <v>555</v>
      </c>
      <c r="D68" s="224">
        <v>9</v>
      </c>
      <c r="E68" s="224">
        <v>0</v>
      </c>
      <c r="F68" s="224">
        <v>21</v>
      </c>
      <c r="G68" s="225">
        <f t="shared" si="1"/>
        <v>0.42857142857142855</v>
      </c>
    </row>
    <row r="69" spans="1:7" s="214" customFormat="1" ht="15" customHeight="1" x14ac:dyDescent="0.2">
      <c r="A69"/>
      <c r="B69" s="362" t="s">
        <v>542</v>
      </c>
      <c r="C69" s="223" t="s">
        <v>503</v>
      </c>
      <c r="D69" s="224">
        <v>19</v>
      </c>
      <c r="E69" s="224">
        <v>0</v>
      </c>
      <c r="F69" s="224">
        <v>40</v>
      </c>
      <c r="G69" s="225">
        <f t="shared" si="1"/>
        <v>0.47499999999999998</v>
      </c>
    </row>
    <row r="70" spans="1:7" s="214" customFormat="1" ht="15" customHeight="1" x14ac:dyDescent="0.2">
      <c r="A70"/>
      <c r="B70" s="362" t="s">
        <v>542</v>
      </c>
      <c r="C70" s="223" t="s">
        <v>504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552</v>
      </c>
      <c r="C71" s="366"/>
      <c r="D71" s="367">
        <v>94</v>
      </c>
      <c r="E71" s="367">
        <v>0</v>
      </c>
      <c r="F71" s="367">
        <v>145</v>
      </c>
      <c r="G71" s="229">
        <f t="shared" si="1"/>
        <v>0.64827586206896548</v>
      </c>
    </row>
    <row r="72" spans="1:7" s="214" customFormat="1" ht="15" customHeight="1" x14ac:dyDescent="0.2">
      <c r="A72"/>
      <c r="B72" s="348" t="s">
        <v>553</v>
      </c>
      <c r="C72" s="366"/>
      <c r="D72" s="367">
        <v>746</v>
      </c>
      <c r="E72" s="367">
        <v>12</v>
      </c>
      <c r="F72" s="367">
        <v>1151</v>
      </c>
      <c r="G72" s="229">
        <f t="shared" si="1"/>
        <v>0.65855777584708952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275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décembre 2016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283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1" t="s">
        <v>117</v>
      </c>
      <c r="C8" s="762"/>
      <c r="D8" s="226" t="s">
        <v>113</v>
      </c>
      <c r="E8" s="226" t="s">
        <v>118</v>
      </c>
      <c r="F8" s="226" t="s">
        <v>286</v>
      </c>
      <c r="G8" s="226" t="s">
        <v>119</v>
      </c>
    </row>
    <row r="9" spans="1:7" ht="15" customHeight="1" x14ac:dyDescent="0.2">
      <c r="A9"/>
      <c r="B9" s="359" t="s">
        <v>311</v>
      </c>
      <c r="C9" s="360" t="s">
        <v>322</v>
      </c>
      <c r="D9" s="361">
        <v>4</v>
      </c>
      <c r="E9" s="361">
        <v>0</v>
      </c>
      <c r="F9" s="361">
        <v>9</v>
      </c>
      <c r="G9" s="227">
        <f t="shared" ref="G9:G40" si="0">IF(F9=0,"-",(D9+E9)/F9)</f>
        <v>0.44444444444444442</v>
      </c>
    </row>
    <row r="10" spans="1:7" ht="15" customHeight="1" x14ac:dyDescent="0.2">
      <c r="A10"/>
      <c r="B10" s="362" t="s">
        <v>312</v>
      </c>
      <c r="C10" s="223" t="s">
        <v>332</v>
      </c>
      <c r="D10" s="224">
        <v>12</v>
      </c>
      <c r="E10" s="224">
        <v>0</v>
      </c>
      <c r="F10" s="224">
        <v>23</v>
      </c>
      <c r="G10" s="225">
        <f t="shared" si="0"/>
        <v>0.52173913043478259</v>
      </c>
    </row>
    <row r="11" spans="1:7" ht="15" customHeight="1" x14ac:dyDescent="0.2">
      <c r="A11"/>
      <c r="B11" s="362" t="s">
        <v>311</v>
      </c>
      <c r="C11" s="223" t="s">
        <v>325</v>
      </c>
      <c r="D11" s="224">
        <v>3</v>
      </c>
      <c r="E11" s="224">
        <v>0</v>
      </c>
      <c r="F11" s="224">
        <v>10</v>
      </c>
      <c r="G11" s="225">
        <f t="shared" si="0"/>
        <v>0.3</v>
      </c>
    </row>
    <row r="12" spans="1:7" ht="15" customHeight="1" x14ac:dyDescent="0.2">
      <c r="A12"/>
      <c r="B12" s="362" t="s">
        <v>311</v>
      </c>
      <c r="C12" s="223" t="s">
        <v>327</v>
      </c>
      <c r="D12" s="224">
        <v>4</v>
      </c>
      <c r="E12" s="224">
        <v>0</v>
      </c>
      <c r="F12" s="224">
        <v>5</v>
      </c>
      <c r="G12" s="225">
        <f t="shared" si="0"/>
        <v>0.8</v>
      </c>
    </row>
    <row r="13" spans="1:7" ht="15" customHeight="1" x14ac:dyDescent="0.2">
      <c r="A13"/>
      <c r="B13" s="348" t="s">
        <v>543</v>
      </c>
      <c r="C13" s="366"/>
      <c r="D13" s="367">
        <v>23</v>
      </c>
      <c r="E13" s="367">
        <v>0</v>
      </c>
      <c r="F13" s="367">
        <v>47</v>
      </c>
      <c r="G13" s="229">
        <f t="shared" si="0"/>
        <v>0.48936170212765956</v>
      </c>
    </row>
    <row r="14" spans="1:7" ht="15" customHeight="1" x14ac:dyDescent="0.2">
      <c r="A14"/>
      <c r="B14" s="363" t="s">
        <v>311</v>
      </c>
      <c r="C14" s="364" t="s">
        <v>345</v>
      </c>
      <c r="D14" s="365">
        <v>5</v>
      </c>
      <c r="E14" s="365">
        <v>0</v>
      </c>
      <c r="F14" s="365">
        <v>4</v>
      </c>
      <c r="G14" s="228">
        <f t="shared" si="0"/>
        <v>1.25</v>
      </c>
    </row>
    <row r="15" spans="1:7" ht="15" customHeight="1" x14ac:dyDescent="0.2">
      <c r="A15"/>
      <c r="B15" s="362" t="s">
        <v>311</v>
      </c>
      <c r="C15" s="223" t="s">
        <v>348</v>
      </c>
      <c r="D15" s="224">
        <v>2</v>
      </c>
      <c r="E15" s="224">
        <v>0</v>
      </c>
      <c r="F15" s="224">
        <v>10</v>
      </c>
      <c r="G15" s="225">
        <f t="shared" si="0"/>
        <v>0.2</v>
      </c>
    </row>
    <row r="16" spans="1:7" ht="15" customHeight="1" x14ac:dyDescent="0.2">
      <c r="A16"/>
      <c r="B16" s="362" t="s">
        <v>311</v>
      </c>
      <c r="C16" s="223" t="s">
        <v>105</v>
      </c>
      <c r="D16" s="224">
        <v>8</v>
      </c>
      <c r="E16" s="224">
        <v>0</v>
      </c>
      <c r="F16" s="224">
        <v>11</v>
      </c>
      <c r="G16" s="225">
        <f t="shared" si="0"/>
        <v>0.72727272727272729</v>
      </c>
    </row>
    <row r="17" spans="1:7" ht="15" customHeight="1" x14ac:dyDescent="0.2">
      <c r="A17"/>
      <c r="B17" s="362" t="s">
        <v>311</v>
      </c>
      <c r="C17" s="223" t="s">
        <v>350</v>
      </c>
      <c r="D17" s="224">
        <v>10</v>
      </c>
      <c r="E17" s="224">
        <v>0</v>
      </c>
      <c r="F17" s="224">
        <v>10</v>
      </c>
      <c r="G17" s="225">
        <f t="shared" si="0"/>
        <v>1</v>
      </c>
    </row>
    <row r="18" spans="1:7" ht="15" customHeight="1" x14ac:dyDescent="0.2">
      <c r="A18"/>
      <c r="B18" s="362" t="s">
        <v>311</v>
      </c>
      <c r="C18" s="223" t="s">
        <v>351</v>
      </c>
      <c r="D18" s="224">
        <v>7</v>
      </c>
      <c r="E18" s="224">
        <v>0</v>
      </c>
      <c r="F18" s="224">
        <v>10</v>
      </c>
      <c r="G18" s="225">
        <f t="shared" si="0"/>
        <v>0.7</v>
      </c>
    </row>
    <row r="19" spans="1:7" ht="15" customHeight="1" x14ac:dyDescent="0.2">
      <c r="A19"/>
      <c r="B19" s="362" t="s">
        <v>312</v>
      </c>
      <c r="C19" s="223" t="s">
        <v>355</v>
      </c>
      <c r="D19" s="224">
        <v>5</v>
      </c>
      <c r="E19" s="224">
        <v>0</v>
      </c>
      <c r="F19" s="224">
        <v>15</v>
      </c>
      <c r="G19" s="225">
        <f t="shared" si="0"/>
        <v>0.33333333333333331</v>
      </c>
    </row>
    <row r="20" spans="1:7" ht="15" customHeight="1" x14ac:dyDescent="0.2">
      <c r="A20"/>
      <c r="B20" s="348" t="s">
        <v>544</v>
      </c>
      <c r="C20" s="366"/>
      <c r="D20" s="367">
        <v>37</v>
      </c>
      <c r="E20" s="367">
        <v>0</v>
      </c>
      <c r="F20" s="367">
        <v>60</v>
      </c>
      <c r="G20" s="229">
        <f t="shared" si="0"/>
        <v>0.6166666666666667</v>
      </c>
    </row>
    <row r="21" spans="1:7" ht="15" customHeight="1" x14ac:dyDescent="0.2">
      <c r="A21"/>
      <c r="B21" s="363" t="s">
        <v>312</v>
      </c>
      <c r="C21" s="364" t="s">
        <v>375</v>
      </c>
      <c r="D21" s="365">
        <v>8</v>
      </c>
      <c r="E21" s="365">
        <v>0</v>
      </c>
      <c r="F21" s="365">
        <v>15</v>
      </c>
      <c r="G21" s="228">
        <f t="shared" si="0"/>
        <v>0.53333333333333333</v>
      </c>
    </row>
    <row r="22" spans="1:7" ht="15" customHeight="1" x14ac:dyDescent="0.2">
      <c r="A22"/>
      <c r="B22" s="362" t="s">
        <v>312</v>
      </c>
      <c r="C22" s="223" t="s">
        <v>376</v>
      </c>
      <c r="D22" s="224">
        <v>7</v>
      </c>
      <c r="E22" s="224">
        <v>0</v>
      </c>
      <c r="F22" s="224">
        <v>15</v>
      </c>
      <c r="G22" s="225">
        <f t="shared" si="0"/>
        <v>0.46666666666666667</v>
      </c>
    </row>
    <row r="23" spans="1:7" ht="15" customHeight="1" x14ac:dyDescent="0.2">
      <c r="A23"/>
      <c r="B23" s="362" t="s">
        <v>312</v>
      </c>
      <c r="C23" s="223" t="s">
        <v>377</v>
      </c>
      <c r="D23" s="224">
        <v>9</v>
      </c>
      <c r="E23" s="224">
        <v>0</v>
      </c>
      <c r="F23" s="224">
        <v>20</v>
      </c>
      <c r="G23" s="225">
        <f t="shared" si="0"/>
        <v>0.45</v>
      </c>
    </row>
    <row r="24" spans="1:7" ht="15" customHeight="1" x14ac:dyDescent="0.2">
      <c r="A24"/>
      <c r="B24" s="362" t="s">
        <v>312</v>
      </c>
      <c r="C24" s="223" t="s">
        <v>379</v>
      </c>
      <c r="D24" s="224">
        <v>12</v>
      </c>
      <c r="E24" s="224">
        <v>0</v>
      </c>
      <c r="F24" s="224">
        <v>20</v>
      </c>
      <c r="G24" s="225">
        <f t="shared" si="0"/>
        <v>0.6</v>
      </c>
    </row>
    <row r="25" spans="1:7" ht="15" customHeight="1" x14ac:dyDescent="0.2">
      <c r="A25"/>
      <c r="B25" s="362" t="s">
        <v>364</v>
      </c>
      <c r="C25" s="223" t="s">
        <v>387</v>
      </c>
      <c r="D25" s="224">
        <v>37</v>
      </c>
      <c r="E25" s="224">
        <v>0</v>
      </c>
      <c r="F25" s="224">
        <v>59</v>
      </c>
      <c r="G25" s="225">
        <f t="shared" si="0"/>
        <v>0.6271186440677966</v>
      </c>
    </row>
    <row r="26" spans="1:7" ht="15" customHeight="1" x14ac:dyDescent="0.2">
      <c r="A26"/>
      <c r="B26" s="362" t="s">
        <v>311</v>
      </c>
      <c r="C26" s="223" t="s">
        <v>372</v>
      </c>
      <c r="D26" s="224">
        <v>6</v>
      </c>
      <c r="E26" s="224">
        <v>0</v>
      </c>
      <c r="F26" s="224">
        <v>34</v>
      </c>
      <c r="G26" s="225">
        <f t="shared" si="0"/>
        <v>0.17647058823529413</v>
      </c>
    </row>
    <row r="27" spans="1:7" ht="15" customHeight="1" x14ac:dyDescent="0.2">
      <c r="A27"/>
      <c r="B27" s="348" t="s">
        <v>545</v>
      </c>
      <c r="C27" s="366"/>
      <c r="D27" s="367">
        <v>79</v>
      </c>
      <c r="E27" s="367">
        <v>0</v>
      </c>
      <c r="F27" s="367">
        <v>163</v>
      </c>
      <c r="G27" s="229">
        <f t="shared" si="0"/>
        <v>0.48466257668711654</v>
      </c>
    </row>
    <row r="28" spans="1:7" ht="15" customHeight="1" x14ac:dyDescent="0.2">
      <c r="A28"/>
      <c r="B28" s="363" t="s">
        <v>311</v>
      </c>
      <c r="C28" s="364" t="s">
        <v>391</v>
      </c>
      <c r="D28" s="365">
        <v>5</v>
      </c>
      <c r="E28" s="365">
        <v>0</v>
      </c>
      <c r="F28" s="365">
        <v>18</v>
      </c>
      <c r="G28" s="228">
        <f t="shared" si="0"/>
        <v>0.27777777777777779</v>
      </c>
    </row>
    <row r="29" spans="1:7" ht="15" customHeight="1" x14ac:dyDescent="0.2">
      <c r="A29"/>
      <c r="B29" s="362" t="s">
        <v>311</v>
      </c>
      <c r="C29" s="223" t="s">
        <v>393</v>
      </c>
      <c r="D29" s="224">
        <v>13</v>
      </c>
      <c r="E29" s="224">
        <v>0</v>
      </c>
      <c r="F29" s="224">
        <v>20</v>
      </c>
      <c r="G29" s="225">
        <f t="shared" si="0"/>
        <v>0.65</v>
      </c>
    </row>
    <row r="30" spans="1:7" ht="15" customHeight="1" x14ac:dyDescent="0.2">
      <c r="A30"/>
      <c r="B30" s="362" t="s">
        <v>312</v>
      </c>
      <c r="C30" s="223" t="s">
        <v>400</v>
      </c>
      <c r="D30" s="224">
        <v>5</v>
      </c>
      <c r="E30" s="224">
        <v>0</v>
      </c>
      <c r="F30" s="224">
        <v>8</v>
      </c>
      <c r="G30" s="225">
        <f t="shared" si="0"/>
        <v>0.625</v>
      </c>
    </row>
    <row r="31" spans="1:7" ht="15" customHeight="1" x14ac:dyDescent="0.2">
      <c r="A31"/>
      <c r="B31" s="362" t="s">
        <v>364</v>
      </c>
      <c r="C31" s="223" t="s">
        <v>407</v>
      </c>
      <c r="D31" s="224">
        <v>36</v>
      </c>
      <c r="E31" s="224">
        <v>1</v>
      </c>
      <c r="F31" s="224">
        <v>50</v>
      </c>
      <c r="G31" s="225">
        <f t="shared" si="0"/>
        <v>0.74</v>
      </c>
    </row>
    <row r="32" spans="1:7" ht="15" customHeight="1" x14ac:dyDescent="0.2">
      <c r="A32"/>
      <c r="B32" s="348" t="s">
        <v>546</v>
      </c>
      <c r="C32" s="366"/>
      <c r="D32" s="367">
        <v>59</v>
      </c>
      <c r="E32" s="367">
        <v>1</v>
      </c>
      <c r="F32" s="367">
        <v>96</v>
      </c>
      <c r="G32" s="229">
        <f t="shared" si="0"/>
        <v>0.625</v>
      </c>
    </row>
    <row r="33" spans="1:7" ht="15" customHeight="1" x14ac:dyDescent="0.2">
      <c r="A33"/>
      <c r="B33" s="363" t="s">
        <v>312</v>
      </c>
      <c r="C33" s="364" t="s">
        <v>414</v>
      </c>
      <c r="D33" s="365">
        <v>20</v>
      </c>
      <c r="E33" s="365">
        <v>0</v>
      </c>
      <c r="F33" s="365">
        <v>26</v>
      </c>
      <c r="G33" s="228">
        <f t="shared" si="0"/>
        <v>0.76923076923076927</v>
      </c>
    </row>
    <row r="34" spans="1:7" ht="15" customHeight="1" x14ac:dyDescent="0.2">
      <c r="A34"/>
      <c r="B34" s="362" t="s">
        <v>312</v>
      </c>
      <c r="C34" s="223" t="s">
        <v>415</v>
      </c>
      <c r="D34" s="224">
        <v>7</v>
      </c>
      <c r="E34" s="224">
        <v>0</v>
      </c>
      <c r="F34" s="224">
        <v>20</v>
      </c>
      <c r="G34" s="225">
        <f t="shared" si="0"/>
        <v>0.35</v>
      </c>
    </row>
    <row r="35" spans="1:7" ht="15" customHeight="1" x14ac:dyDescent="0.2">
      <c r="A35"/>
      <c r="B35" s="362" t="s">
        <v>312</v>
      </c>
      <c r="C35" s="223" t="s">
        <v>416</v>
      </c>
      <c r="D35" s="224">
        <v>1</v>
      </c>
      <c r="E35" s="224">
        <v>0</v>
      </c>
      <c r="F35" s="224">
        <v>4</v>
      </c>
      <c r="G35" s="225">
        <f t="shared" si="0"/>
        <v>0.25</v>
      </c>
    </row>
    <row r="36" spans="1:7" ht="15" customHeight="1" x14ac:dyDescent="0.2">
      <c r="A36"/>
      <c r="B36" s="362" t="s">
        <v>311</v>
      </c>
      <c r="C36" s="223" t="s">
        <v>412</v>
      </c>
      <c r="D36" s="224">
        <v>24</v>
      </c>
      <c r="E36" s="224">
        <v>0</v>
      </c>
      <c r="F36" s="224">
        <v>31</v>
      </c>
      <c r="G36" s="225">
        <f t="shared" si="0"/>
        <v>0.77419354838709675</v>
      </c>
    </row>
    <row r="37" spans="1:7" ht="15" customHeight="1" x14ac:dyDescent="0.2">
      <c r="A37"/>
      <c r="B37" s="362" t="s">
        <v>364</v>
      </c>
      <c r="C37" s="223" t="s">
        <v>108</v>
      </c>
      <c r="D37" s="224">
        <v>51</v>
      </c>
      <c r="E37" s="224">
        <v>0</v>
      </c>
      <c r="F37" s="224">
        <v>59</v>
      </c>
      <c r="G37" s="225">
        <f t="shared" si="0"/>
        <v>0.86440677966101698</v>
      </c>
    </row>
    <row r="38" spans="1:7" ht="15" customHeight="1" x14ac:dyDescent="0.2">
      <c r="A38"/>
      <c r="B38" s="362" t="s">
        <v>312</v>
      </c>
      <c r="C38" s="223" t="s">
        <v>554</v>
      </c>
      <c r="D38" s="224">
        <v>7</v>
      </c>
      <c r="E38" s="224">
        <v>0</v>
      </c>
      <c r="F38" s="224">
        <v>5</v>
      </c>
      <c r="G38" s="225">
        <f t="shared" si="0"/>
        <v>1.4</v>
      </c>
    </row>
    <row r="39" spans="1:7" ht="15" customHeight="1" x14ac:dyDescent="0.2">
      <c r="A39"/>
      <c r="B39" s="348" t="s">
        <v>547</v>
      </c>
      <c r="C39" s="366"/>
      <c r="D39" s="367">
        <v>110</v>
      </c>
      <c r="E39" s="367">
        <v>0</v>
      </c>
      <c r="F39" s="367">
        <v>145</v>
      </c>
      <c r="G39" s="229">
        <f t="shared" si="0"/>
        <v>0.75862068965517238</v>
      </c>
    </row>
    <row r="40" spans="1:7" ht="15" customHeight="1" x14ac:dyDescent="0.2">
      <c r="A40"/>
      <c r="B40" s="363" t="s">
        <v>311</v>
      </c>
      <c r="C40" s="364" t="s">
        <v>424</v>
      </c>
      <c r="D40" s="365">
        <v>83</v>
      </c>
      <c r="E40" s="365">
        <v>0</v>
      </c>
      <c r="F40" s="365">
        <v>94</v>
      </c>
      <c r="G40" s="228">
        <f t="shared" si="0"/>
        <v>0.88297872340425532</v>
      </c>
    </row>
    <row r="41" spans="1:7" ht="15" customHeight="1" x14ac:dyDescent="0.2">
      <c r="A41"/>
      <c r="B41" s="362" t="s">
        <v>311</v>
      </c>
      <c r="C41" s="223" t="s">
        <v>425</v>
      </c>
      <c r="D41" s="224">
        <v>15</v>
      </c>
      <c r="E41" s="224">
        <v>0</v>
      </c>
      <c r="F41" s="224">
        <v>18</v>
      </c>
      <c r="G41" s="225">
        <f t="shared" ref="G41:G72" si="1">IF(F41=0,"-",(D41+E41)/F41)</f>
        <v>0.83333333333333337</v>
      </c>
    </row>
    <row r="42" spans="1:7" ht="15" customHeight="1" x14ac:dyDescent="0.2">
      <c r="A42"/>
      <c r="B42" s="362" t="s">
        <v>364</v>
      </c>
      <c r="C42" s="223" t="s">
        <v>439</v>
      </c>
      <c r="D42" s="224">
        <v>55</v>
      </c>
      <c r="E42" s="224">
        <v>0</v>
      </c>
      <c r="F42" s="224">
        <v>60</v>
      </c>
      <c r="G42" s="225">
        <f t="shared" si="1"/>
        <v>0.91666666666666663</v>
      </c>
    </row>
    <row r="43" spans="1:7" ht="15" customHeight="1" x14ac:dyDescent="0.2">
      <c r="A43"/>
      <c r="B43" s="362" t="s">
        <v>311</v>
      </c>
      <c r="C43" s="223" t="s">
        <v>428</v>
      </c>
      <c r="D43" s="224">
        <v>24</v>
      </c>
      <c r="E43" s="224">
        <v>0</v>
      </c>
      <c r="F43" s="224">
        <v>40</v>
      </c>
      <c r="G43" s="225">
        <f t="shared" si="1"/>
        <v>0.6</v>
      </c>
    </row>
    <row r="44" spans="1:7" ht="15" customHeight="1" x14ac:dyDescent="0.2">
      <c r="A44"/>
      <c r="B44" s="348" t="s">
        <v>548</v>
      </c>
      <c r="C44" s="366"/>
      <c r="D44" s="367">
        <v>177</v>
      </c>
      <c r="E44" s="367">
        <v>0</v>
      </c>
      <c r="F44" s="367">
        <v>212</v>
      </c>
      <c r="G44" s="229">
        <f t="shared" si="1"/>
        <v>0.83490566037735847</v>
      </c>
    </row>
    <row r="45" spans="1:7" ht="15" customHeight="1" x14ac:dyDescent="0.2">
      <c r="A45"/>
      <c r="B45" s="363" t="s">
        <v>311</v>
      </c>
      <c r="C45" s="364" t="s">
        <v>442</v>
      </c>
      <c r="D45" s="365">
        <v>6</v>
      </c>
      <c r="E45" s="365">
        <v>0</v>
      </c>
      <c r="F45" s="365">
        <v>10</v>
      </c>
      <c r="G45" s="228">
        <f t="shared" si="1"/>
        <v>0.6</v>
      </c>
    </row>
    <row r="46" spans="1:7" ht="15" customHeight="1" x14ac:dyDescent="0.2">
      <c r="A46"/>
      <c r="B46" s="362" t="s">
        <v>311</v>
      </c>
      <c r="C46" s="223" t="s">
        <v>443</v>
      </c>
      <c r="D46" s="224">
        <v>1</v>
      </c>
      <c r="E46" s="224">
        <v>0</v>
      </c>
      <c r="F46" s="224">
        <v>10</v>
      </c>
      <c r="G46" s="225">
        <f t="shared" si="1"/>
        <v>0.1</v>
      </c>
    </row>
    <row r="47" spans="1:7" ht="15" customHeight="1" x14ac:dyDescent="0.2">
      <c r="A47"/>
      <c r="B47" s="362" t="s">
        <v>364</v>
      </c>
      <c r="C47" s="223" t="s">
        <v>458</v>
      </c>
      <c r="D47" s="224">
        <v>32</v>
      </c>
      <c r="E47" s="224">
        <v>4</v>
      </c>
      <c r="F47" s="224">
        <v>55</v>
      </c>
      <c r="G47" s="225">
        <f t="shared" si="1"/>
        <v>0.65454545454545454</v>
      </c>
    </row>
    <row r="48" spans="1:7" ht="15" customHeight="1" x14ac:dyDescent="0.2">
      <c r="A48"/>
      <c r="B48" s="362" t="s">
        <v>312</v>
      </c>
      <c r="C48" s="223" t="s">
        <v>110</v>
      </c>
      <c r="D48" s="224">
        <v>3</v>
      </c>
      <c r="E48" s="224">
        <v>6</v>
      </c>
      <c r="F48" s="224">
        <v>6</v>
      </c>
      <c r="G48" s="225">
        <f t="shared" si="1"/>
        <v>1.5</v>
      </c>
    </row>
    <row r="49" spans="1:7" ht="15" customHeight="1" x14ac:dyDescent="0.2">
      <c r="A49"/>
      <c r="B49" s="348" t="s">
        <v>549</v>
      </c>
      <c r="C49" s="366"/>
      <c r="D49" s="367">
        <v>42</v>
      </c>
      <c r="E49" s="367">
        <v>10</v>
      </c>
      <c r="F49" s="367">
        <v>81</v>
      </c>
      <c r="G49" s="229">
        <f t="shared" si="1"/>
        <v>0.64197530864197527</v>
      </c>
    </row>
    <row r="50" spans="1:7" ht="15" customHeight="1" x14ac:dyDescent="0.2">
      <c r="A50"/>
      <c r="B50" s="363" t="s">
        <v>342</v>
      </c>
      <c r="C50" s="364" t="s">
        <v>462</v>
      </c>
      <c r="D50" s="365">
        <v>0</v>
      </c>
      <c r="E50" s="365">
        <v>0</v>
      </c>
      <c r="F50" s="365">
        <v>1</v>
      </c>
      <c r="G50" s="228">
        <f t="shared" si="1"/>
        <v>0</v>
      </c>
    </row>
    <row r="51" spans="1:7" ht="15" customHeight="1" x14ac:dyDescent="0.2">
      <c r="A51"/>
      <c r="B51" s="362" t="s">
        <v>311</v>
      </c>
      <c r="C51" s="223" t="s">
        <v>462</v>
      </c>
      <c r="D51" s="224">
        <v>8</v>
      </c>
      <c r="E51" s="224">
        <v>0</v>
      </c>
      <c r="F51" s="224">
        <v>20</v>
      </c>
      <c r="G51" s="225">
        <f t="shared" si="1"/>
        <v>0.4</v>
      </c>
    </row>
    <row r="52" spans="1:7" ht="15" customHeight="1" x14ac:dyDescent="0.2">
      <c r="A52"/>
      <c r="B52" s="362" t="s">
        <v>311</v>
      </c>
      <c r="C52" s="223" t="s">
        <v>464</v>
      </c>
      <c r="D52" s="224">
        <v>7</v>
      </c>
      <c r="E52" s="224">
        <v>1</v>
      </c>
      <c r="F52" s="224">
        <v>14</v>
      </c>
      <c r="G52" s="225">
        <f t="shared" si="1"/>
        <v>0.5714285714285714</v>
      </c>
    </row>
    <row r="53" spans="1:7" ht="15" customHeight="1" x14ac:dyDescent="0.2">
      <c r="A53"/>
      <c r="B53" s="362" t="s">
        <v>342</v>
      </c>
      <c r="C53" s="223" t="s">
        <v>479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312</v>
      </c>
      <c r="C54" s="223" t="s">
        <v>470</v>
      </c>
      <c r="D54" s="224">
        <v>4</v>
      </c>
      <c r="E54" s="224">
        <v>0</v>
      </c>
      <c r="F54" s="224">
        <v>14</v>
      </c>
      <c r="G54" s="225">
        <f t="shared" si="1"/>
        <v>0.2857142857142857</v>
      </c>
    </row>
    <row r="55" spans="1:7" ht="15" customHeight="1" x14ac:dyDescent="0.2">
      <c r="A55"/>
      <c r="B55" s="362" t="s">
        <v>311</v>
      </c>
      <c r="C55" s="223" t="s">
        <v>467</v>
      </c>
      <c r="D55" s="224">
        <v>11</v>
      </c>
      <c r="E55" s="224">
        <v>0</v>
      </c>
      <c r="F55" s="224">
        <v>20</v>
      </c>
      <c r="G55" s="225">
        <f t="shared" si="1"/>
        <v>0.55000000000000004</v>
      </c>
    </row>
    <row r="56" spans="1:7" ht="15" customHeight="1" x14ac:dyDescent="0.2">
      <c r="A56"/>
      <c r="B56" s="362" t="s">
        <v>342</v>
      </c>
      <c r="C56" s="223" t="s">
        <v>480</v>
      </c>
      <c r="D56" s="224">
        <v>0</v>
      </c>
      <c r="E56" s="224">
        <v>0</v>
      </c>
      <c r="F56" s="224">
        <v>2</v>
      </c>
      <c r="G56" s="225">
        <f t="shared" si="1"/>
        <v>0</v>
      </c>
    </row>
    <row r="57" spans="1:7" ht="15" customHeight="1" x14ac:dyDescent="0.2">
      <c r="A57"/>
      <c r="B57" s="362" t="s">
        <v>311</v>
      </c>
      <c r="C57" s="223" t="s">
        <v>111</v>
      </c>
      <c r="D57" s="224">
        <v>14</v>
      </c>
      <c r="E57" s="224">
        <v>0</v>
      </c>
      <c r="F57" s="224">
        <v>38</v>
      </c>
      <c r="G57" s="225">
        <f t="shared" si="1"/>
        <v>0.36842105263157893</v>
      </c>
    </row>
    <row r="58" spans="1:7" ht="15" customHeight="1" x14ac:dyDescent="0.2">
      <c r="A58"/>
      <c r="B58" s="348" t="s">
        <v>550</v>
      </c>
      <c r="C58" s="366"/>
      <c r="D58" s="367">
        <v>44</v>
      </c>
      <c r="E58" s="367">
        <v>1</v>
      </c>
      <c r="F58" s="367">
        <v>111</v>
      </c>
      <c r="G58" s="229">
        <f t="shared" si="1"/>
        <v>0.40540540540540543</v>
      </c>
    </row>
    <row r="59" spans="1:7" ht="15" customHeight="1" x14ac:dyDescent="0.2">
      <c r="A59"/>
      <c r="B59" s="363" t="s">
        <v>364</v>
      </c>
      <c r="C59" s="364" t="s">
        <v>497</v>
      </c>
      <c r="D59" s="365">
        <v>50</v>
      </c>
      <c r="E59" s="365">
        <v>0</v>
      </c>
      <c r="F59" s="365">
        <v>59</v>
      </c>
      <c r="G59" s="228">
        <f t="shared" si="1"/>
        <v>0.84745762711864403</v>
      </c>
    </row>
    <row r="60" spans="1:7" ht="15" customHeight="1" x14ac:dyDescent="0.2">
      <c r="A60"/>
      <c r="B60" s="362" t="s">
        <v>312</v>
      </c>
      <c r="C60" s="223" t="s">
        <v>491</v>
      </c>
      <c r="D60" s="224">
        <v>12</v>
      </c>
      <c r="E60" s="224">
        <v>0</v>
      </c>
      <c r="F60" s="224">
        <v>12</v>
      </c>
      <c r="G60" s="225">
        <f t="shared" si="1"/>
        <v>1</v>
      </c>
    </row>
    <row r="61" spans="1:7" ht="15" customHeight="1" x14ac:dyDescent="0.2">
      <c r="A61"/>
      <c r="B61" s="362" t="s">
        <v>312</v>
      </c>
      <c r="C61" s="223" t="s">
        <v>493</v>
      </c>
      <c r="D61" s="224">
        <v>19</v>
      </c>
      <c r="E61" s="224">
        <v>0</v>
      </c>
      <c r="F61" s="224">
        <v>20</v>
      </c>
      <c r="G61" s="225">
        <f t="shared" si="1"/>
        <v>0.95</v>
      </c>
    </row>
    <row r="62" spans="1:7" ht="15" customHeight="1" x14ac:dyDescent="0.2">
      <c r="A62"/>
      <c r="B62" s="348" t="s">
        <v>551</v>
      </c>
      <c r="C62" s="366"/>
      <c r="D62" s="367">
        <v>81</v>
      </c>
      <c r="E62" s="367">
        <v>0</v>
      </c>
      <c r="F62" s="367">
        <v>91</v>
      </c>
      <c r="G62" s="229">
        <f t="shared" si="1"/>
        <v>0.89010989010989006</v>
      </c>
    </row>
    <row r="63" spans="1:7" ht="15" customHeight="1" x14ac:dyDescent="0.2">
      <c r="A63"/>
      <c r="B63" s="363" t="s">
        <v>312</v>
      </c>
      <c r="C63" s="364" t="s">
        <v>499</v>
      </c>
      <c r="D63" s="365">
        <v>13</v>
      </c>
      <c r="E63" s="365">
        <v>0</v>
      </c>
      <c r="F63" s="365">
        <v>15</v>
      </c>
      <c r="G63" s="228">
        <f t="shared" si="1"/>
        <v>0.8666666666666667</v>
      </c>
    </row>
    <row r="64" spans="1:7" ht="15" customHeight="1" x14ac:dyDescent="0.2">
      <c r="A64"/>
      <c r="B64" s="362" t="s">
        <v>312</v>
      </c>
      <c r="C64" s="223" t="s">
        <v>500</v>
      </c>
      <c r="D64" s="224">
        <v>12</v>
      </c>
      <c r="E64" s="224">
        <v>0</v>
      </c>
      <c r="F64" s="224">
        <v>17</v>
      </c>
      <c r="G64" s="225">
        <f t="shared" si="1"/>
        <v>0.70588235294117652</v>
      </c>
    </row>
    <row r="65" spans="1:7" ht="15" customHeight="1" x14ac:dyDescent="0.2">
      <c r="A65"/>
      <c r="B65" s="362" t="s">
        <v>312</v>
      </c>
      <c r="C65" s="223" t="s">
        <v>507</v>
      </c>
      <c r="D65" s="224">
        <v>1</v>
      </c>
      <c r="E65" s="224">
        <v>0</v>
      </c>
      <c r="F65" s="224">
        <v>2</v>
      </c>
      <c r="G65" s="225">
        <f t="shared" si="1"/>
        <v>0.5</v>
      </c>
    </row>
    <row r="66" spans="1:7" ht="15" customHeight="1" x14ac:dyDescent="0.2">
      <c r="A66"/>
      <c r="B66" s="362" t="s">
        <v>312</v>
      </c>
      <c r="C66" s="223" t="s">
        <v>505</v>
      </c>
      <c r="D66" s="224">
        <v>30</v>
      </c>
      <c r="E66" s="224">
        <v>0</v>
      </c>
      <c r="F66" s="224">
        <v>30</v>
      </c>
      <c r="G66" s="225">
        <f t="shared" si="1"/>
        <v>1</v>
      </c>
    </row>
    <row r="67" spans="1:7" ht="15" customHeight="1" x14ac:dyDescent="0.2">
      <c r="A67"/>
      <c r="B67" s="362" t="s">
        <v>312</v>
      </c>
      <c r="C67" s="223" t="s">
        <v>508</v>
      </c>
      <c r="D67" s="224">
        <v>10</v>
      </c>
      <c r="E67" s="224">
        <v>0</v>
      </c>
      <c r="F67" s="224">
        <v>18</v>
      </c>
      <c r="G67" s="225">
        <f t="shared" si="1"/>
        <v>0.55555555555555558</v>
      </c>
    </row>
    <row r="68" spans="1:7" ht="15" customHeight="1" x14ac:dyDescent="0.2">
      <c r="A68"/>
      <c r="B68" s="362" t="s">
        <v>312</v>
      </c>
      <c r="C68" s="223" t="s">
        <v>555</v>
      </c>
      <c r="D68" s="224">
        <v>9</v>
      </c>
      <c r="E68" s="224">
        <v>0</v>
      </c>
      <c r="F68" s="224">
        <v>21</v>
      </c>
      <c r="G68" s="225">
        <f t="shared" si="1"/>
        <v>0.42857142857142855</v>
      </c>
    </row>
    <row r="69" spans="1:7" ht="15" customHeight="1" x14ac:dyDescent="0.2">
      <c r="A69"/>
      <c r="B69" s="362" t="s">
        <v>312</v>
      </c>
      <c r="C69" s="223" t="s">
        <v>503</v>
      </c>
      <c r="D69" s="224">
        <v>19</v>
      </c>
      <c r="E69" s="224">
        <v>0</v>
      </c>
      <c r="F69" s="224">
        <v>40</v>
      </c>
      <c r="G69" s="225">
        <f t="shared" si="1"/>
        <v>0.47499999999999998</v>
      </c>
    </row>
    <row r="70" spans="1:7" ht="15" customHeight="1" x14ac:dyDescent="0.2">
      <c r="A70"/>
      <c r="B70" s="362" t="s">
        <v>315</v>
      </c>
      <c r="C70" s="223" t="s">
        <v>504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ht="15" customHeight="1" x14ac:dyDescent="0.2">
      <c r="A71"/>
      <c r="B71" s="348" t="s">
        <v>552</v>
      </c>
      <c r="C71" s="366"/>
      <c r="D71" s="367">
        <v>94</v>
      </c>
      <c r="E71" s="367">
        <v>0</v>
      </c>
      <c r="F71" s="367">
        <v>145</v>
      </c>
      <c r="G71" s="229">
        <f t="shared" si="1"/>
        <v>0.64827586206896548</v>
      </c>
    </row>
    <row r="72" spans="1:7" ht="15" customHeight="1" x14ac:dyDescent="0.2">
      <c r="A72"/>
      <c r="B72" s="348" t="s">
        <v>553</v>
      </c>
      <c r="C72" s="366"/>
      <c r="D72" s="367">
        <v>746</v>
      </c>
      <c r="E72" s="367">
        <v>12</v>
      </c>
      <c r="F72" s="367">
        <v>1151</v>
      </c>
      <c r="G72" s="229">
        <f t="shared" si="1"/>
        <v>0.65855777584708952</v>
      </c>
    </row>
    <row r="73" spans="1:7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194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décembre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2621</v>
      </c>
      <c r="D11" s="184">
        <v>73942</v>
      </c>
      <c r="E11" s="147">
        <f>C11/D11*100</f>
        <v>3.5446701468718729</v>
      </c>
    </row>
    <row r="12" spans="1:6" s="29" customFormat="1" ht="21" customHeight="1" x14ac:dyDescent="0.2">
      <c r="B12" s="201" t="s">
        <v>56</v>
      </c>
      <c r="C12" s="184">
        <v>209</v>
      </c>
      <c r="D12" s="184">
        <v>5639</v>
      </c>
      <c r="E12" s="147">
        <f>C12/D12*100</f>
        <v>3.7063309097357688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2830</v>
      </c>
      <c r="D15" s="203">
        <f>SUM(D11:D13)</f>
        <v>79581</v>
      </c>
      <c r="E15" s="120">
        <f>C15/D15*100</f>
        <v>3.5561252057651953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537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décembre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823</v>
      </c>
      <c r="D13" s="147">
        <f>C13/$C$16*100</f>
        <v>31.400228920259444</v>
      </c>
      <c r="E13" s="184">
        <v>59</v>
      </c>
      <c r="F13" s="147">
        <f>E13/$E$16*100</f>
        <v>28.229665071770331</v>
      </c>
      <c r="G13" s="184">
        <f>C13+E13</f>
        <v>882</v>
      </c>
      <c r="H13" s="147">
        <f>G13/$G$16*100</f>
        <v>31.166077738515902</v>
      </c>
    </row>
    <row r="14" spans="1:8" ht="16.5" customHeight="1" x14ac:dyDescent="0.2">
      <c r="A14" s="73"/>
      <c r="B14" s="201" t="s">
        <v>126</v>
      </c>
      <c r="C14" s="184">
        <v>1798</v>
      </c>
      <c r="D14" s="147">
        <f>C14/$C$16*100</f>
        <v>68.599771079740563</v>
      </c>
      <c r="E14" s="184">
        <v>150</v>
      </c>
      <c r="F14" s="147">
        <f>E14/$E$16*100</f>
        <v>71.770334928229659</v>
      </c>
      <c r="G14" s="184">
        <f>C14+E14</f>
        <v>1948</v>
      </c>
      <c r="H14" s="147">
        <f>G14/$G$16*100</f>
        <v>68.833922261484105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2621</v>
      </c>
      <c r="D16" s="120">
        <f t="shared" si="0"/>
        <v>100</v>
      </c>
      <c r="E16" s="203">
        <f t="shared" si="0"/>
        <v>209</v>
      </c>
      <c r="F16" s="120">
        <f t="shared" si="0"/>
        <v>99.999999999999986</v>
      </c>
      <c r="G16" s="203">
        <f t="shared" si="0"/>
        <v>2830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219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décembre 2016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283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9" t="s">
        <v>159</v>
      </c>
      <c r="D9" s="763" t="s">
        <v>219</v>
      </c>
      <c r="E9" s="764"/>
      <c r="F9" s="764"/>
      <c r="G9" s="764"/>
      <c r="H9" s="765"/>
    </row>
    <row r="10" spans="1:19" ht="51" x14ac:dyDescent="0.2">
      <c r="A10" s="73"/>
      <c r="C10" s="750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133</v>
      </c>
      <c r="D11" s="142">
        <v>37</v>
      </c>
      <c r="E11" s="142">
        <v>0</v>
      </c>
      <c r="F11" s="142">
        <v>0</v>
      </c>
      <c r="G11" s="142">
        <v>0</v>
      </c>
      <c r="H11" s="142">
        <f>SUM(D11:G11)</f>
        <v>37</v>
      </c>
      <c r="S11" s="333"/>
    </row>
    <row r="12" spans="1:19" ht="15" x14ac:dyDescent="0.2">
      <c r="A12" s="73"/>
      <c r="B12" s="144" t="s">
        <v>105</v>
      </c>
      <c r="C12" s="144">
        <v>178</v>
      </c>
      <c r="D12" s="144">
        <v>48</v>
      </c>
      <c r="E12" s="144">
        <v>0</v>
      </c>
      <c r="F12" s="144">
        <v>0</v>
      </c>
      <c r="G12" s="144">
        <v>1</v>
      </c>
      <c r="H12" s="144">
        <f t="shared" ref="H12:H19" si="0">SUM(D12:G12)</f>
        <v>49</v>
      </c>
    </row>
    <row r="13" spans="1:19" ht="15" x14ac:dyDescent="0.2">
      <c r="A13" s="73"/>
      <c r="B13" s="144" t="s">
        <v>106</v>
      </c>
      <c r="C13" s="144">
        <v>254</v>
      </c>
      <c r="D13" s="144">
        <v>60</v>
      </c>
      <c r="E13" s="144">
        <v>0</v>
      </c>
      <c r="F13" s="144">
        <v>0</v>
      </c>
      <c r="G13" s="144">
        <v>2</v>
      </c>
      <c r="H13" s="144">
        <f t="shared" si="0"/>
        <v>62</v>
      </c>
    </row>
    <row r="14" spans="1:19" ht="15" x14ac:dyDescent="0.2">
      <c r="A14" s="73"/>
      <c r="B14" s="144" t="s">
        <v>107</v>
      </c>
      <c r="C14" s="144">
        <v>220</v>
      </c>
      <c r="D14" s="144">
        <v>62</v>
      </c>
      <c r="E14" s="144">
        <v>3</v>
      </c>
      <c r="F14" s="144">
        <v>0</v>
      </c>
      <c r="G14" s="144">
        <v>1</v>
      </c>
      <c r="H14" s="144">
        <f t="shared" si="0"/>
        <v>66</v>
      </c>
    </row>
    <row r="15" spans="1:19" ht="15" x14ac:dyDescent="0.2">
      <c r="A15" s="73"/>
      <c r="B15" s="144" t="s">
        <v>108</v>
      </c>
      <c r="C15" s="144">
        <v>213</v>
      </c>
      <c r="D15" s="144">
        <v>74</v>
      </c>
      <c r="E15" s="144">
        <v>0</v>
      </c>
      <c r="F15" s="144">
        <v>0</v>
      </c>
      <c r="G15" s="144">
        <v>1</v>
      </c>
      <c r="H15" s="144">
        <f t="shared" si="0"/>
        <v>75</v>
      </c>
    </row>
    <row r="16" spans="1:19" ht="15" x14ac:dyDescent="0.2">
      <c r="A16" s="73"/>
      <c r="B16" s="144" t="s">
        <v>109</v>
      </c>
      <c r="C16" s="144">
        <v>533</v>
      </c>
      <c r="D16" s="144">
        <v>73</v>
      </c>
      <c r="E16" s="144">
        <v>10</v>
      </c>
      <c r="F16" s="144">
        <v>0</v>
      </c>
      <c r="G16" s="144">
        <v>6</v>
      </c>
      <c r="H16" s="144">
        <f t="shared" si="0"/>
        <v>89</v>
      </c>
    </row>
    <row r="17" spans="1:8" ht="15" x14ac:dyDescent="0.2">
      <c r="A17" s="73"/>
      <c r="B17" s="144" t="s">
        <v>110</v>
      </c>
      <c r="C17" s="144">
        <v>268</v>
      </c>
      <c r="D17" s="144">
        <v>46</v>
      </c>
      <c r="E17" s="144">
        <v>0</v>
      </c>
      <c r="F17" s="144">
        <v>0</v>
      </c>
      <c r="G17" s="144">
        <v>6</v>
      </c>
      <c r="H17" s="144">
        <f t="shared" si="0"/>
        <v>52</v>
      </c>
    </row>
    <row r="18" spans="1:8" ht="15" x14ac:dyDescent="0.2">
      <c r="A18" s="73"/>
      <c r="B18" s="144" t="s">
        <v>111</v>
      </c>
      <c r="C18" s="144">
        <v>133</v>
      </c>
      <c r="D18" s="144">
        <v>62</v>
      </c>
      <c r="E18" s="144">
        <v>1</v>
      </c>
      <c r="F18" s="144">
        <v>0</v>
      </c>
      <c r="G18" s="144">
        <v>3</v>
      </c>
      <c r="H18" s="144">
        <f t="shared" si="0"/>
        <v>66</v>
      </c>
    </row>
    <row r="19" spans="1:8" ht="15" x14ac:dyDescent="0.2">
      <c r="A19" s="73"/>
      <c r="B19" s="144" t="s">
        <v>112</v>
      </c>
      <c r="C19" s="144">
        <v>161</v>
      </c>
      <c r="D19" s="144">
        <v>27</v>
      </c>
      <c r="E19" s="144">
        <v>5</v>
      </c>
      <c r="F19" s="144">
        <v>0</v>
      </c>
      <c r="G19" s="144">
        <v>0</v>
      </c>
      <c r="H19" s="144">
        <f t="shared" si="0"/>
        <v>32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2093</v>
      </c>
      <c r="D21" s="124">
        <v>489</v>
      </c>
      <c r="E21" s="124">
        <v>19</v>
      </c>
      <c r="F21" s="124">
        <v>0</v>
      </c>
      <c r="G21" s="124">
        <v>20</v>
      </c>
      <c r="H21" s="145">
        <f>SUM(D21:G21)</f>
        <v>528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636</v>
      </c>
      <c r="C23" s="126">
        <v>181</v>
      </c>
      <c r="D23" s="126">
        <v>24</v>
      </c>
      <c r="E23" s="126">
        <v>0</v>
      </c>
      <c r="F23" s="126">
        <v>0</v>
      </c>
      <c r="G23" s="126">
        <v>4</v>
      </c>
      <c r="H23" s="148">
        <f>SUM(D23:G23)</f>
        <v>28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2274</v>
      </c>
      <c r="D26" s="128">
        <v>513</v>
      </c>
      <c r="E26" s="128">
        <v>19</v>
      </c>
      <c r="F26" s="128">
        <v>0</v>
      </c>
      <c r="G26" s="128">
        <v>24</v>
      </c>
      <c r="H26" s="149">
        <f>SUM(D26:G26)</f>
        <v>556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50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tabSelected="1" view="pageBreakPreview" zoomScaleNormal="100" zoomScaleSheetLayoutView="100" workbookViewId="0">
      <selection activeCell="H31" sqref="H31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décembre 2016 </v>
      </c>
    </row>
    <row r="3" spans="1:11" x14ac:dyDescent="0.2">
      <c r="A3" s="484" t="s">
        <v>40</v>
      </c>
      <c r="G3" s="484" t="s">
        <v>41</v>
      </c>
    </row>
    <row r="5" spans="1:11" ht="35.1" customHeight="1" x14ac:dyDescent="0.2">
      <c r="C5" s="515">
        <v>42705</v>
      </c>
      <c r="D5" s="485">
        <v>42339</v>
      </c>
      <c r="E5" s="520" t="s">
        <v>42</v>
      </c>
      <c r="I5" s="519">
        <v>42705</v>
      </c>
      <c r="J5" s="486">
        <v>42339</v>
      </c>
      <c r="K5" s="520" t="s">
        <v>42</v>
      </c>
    </row>
    <row r="6" spans="1:11" ht="25.5" customHeight="1" x14ac:dyDescent="0.2">
      <c r="A6" s="730" t="s">
        <v>43</v>
      </c>
      <c r="B6" s="731"/>
      <c r="C6" s="542">
        <v>79581</v>
      </c>
      <c r="D6" s="550">
        <v>77227</v>
      </c>
      <c r="E6" s="516">
        <f>IF(D6&gt;0,(C6/D6)-1,"-")</f>
        <v>3.048156732748919E-2</v>
      </c>
      <c r="G6" s="728" t="s">
        <v>43</v>
      </c>
      <c r="H6" s="729"/>
      <c r="I6" s="542">
        <f>I8+I9+I11</f>
        <v>12221</v>
      </c>
      <c r="J6" s="550">
        <f>J8+J9+J11</f>
        <v>11820</v>
      </c>
      <c r="K6" s="516">
        <f>(I6/J6)-1</f>
        <v>3.3925549915397646E-2</v>
      </c>
    </row>
    <row r="7" spans="1:11" ht="15" customHeight="1" x14ac:dyDescent="0.25">
      <c r="A7" s="487"/>
      <c r="B7" s="488"/>
      <c r="C7" s="543"/>
      <c r="D7" s="551"/>
      <c r="E7" s="517"/>
      <c r="G7" s="489" t="s">
        <v>234</v>
      </c>
      <c r="H7" s="490"/>
      <c r="I7" s="554"/>
      <c r="J7" s="556"/>
      <c r="K7" s="518"/>
    </row>
    <row r="8" spans="1:11" ht="25.5" customHeight="1" x14ac:dyDescent="0.2">
      <c r="A8" s="720" t="s">
        <v>232</v>
      </c>
      <c r="B8" s="721"/>
      <c r="C8" s="542">
        <v>10569</v>
      </c>
      <c r="D8" s="550">
        <v>10409</v>
      </c>
      <c r="E8" s="516">
        <f t="shared" ref="E8:E17" si="0">IF(D8&gt;0,(C8/D8)-1,"-")</f>
        <v>1.5371313286578925E-2</v>
      </c>
      <c r="G8" s="722" t="s">
        <v>224</v>
      </c>
      <c r="H8" s="723"/>
      <c r="I8" s="555">
        <f>C13-I21</f>
        <v>1641</v>
      </c>
      <c r="J8" s="556">
        <f>D13-J21</f>
        <v>1539</v>
      </c>
      <c r="K8" s="518">
        <f>(I8/J8)-1</f>
        <v>6.6276803118908489E-2</v>
      </c>
    </row>
    <row r="9" spans="1:11" ht="29.25" customHeight="1" x14ac:dyDescent="0.2">
      <c r="A9" s="741" t="s">
        <v>230</v>
      </c>
      <c r="B9" s="742"/>
      <c r="C9" s="544">
        <v>10043</v>
      </c>
      <c r="D9" s="544">
        <v>9882</v>
      </c>
      <c r="E9" s="538">
        <f t="shared" si="0"/>
        <v>1.6292248532685738E-2</v>
      </c>
      <c r="G9" s="677" t="s">
        <v>235</v>
      </c>
      <c r="H9" s="678"/>
      <c r="I9" s="681">
        <v>9714</v>
      </c>
      <c r="J9" s="681">
        <v>9466</v>
      </c>
      <c r="K9" s="683">
        <f>(I9/J9)-1</f>
        <v>2.6199028100570398E-2</v>
      </c>
    </row>
    <row r="10" spans="1:11" ht="25.5" customHeight="1" x14ac:dyDescent="0.2">
      <c r="A10" s="719" t="s">
        <v>231</v>
      </c>
      <c r="B10" s="716"/>
      <c r="C10" s="545">
        <v>526</v>
      </c>
      <c r="D10" s="545">
        <v>527</v>
      </c>
      <c r="E10" s="539">
        <f t="shared" si="0"/>
        <v>-1.8975332068311701E-3</v>
      </c>
      <c r="G10" s="679"/>
      <c r="H10" s="680"/>
      <c r="I10" s="682"/>
      <c r="J10" s="682"/>
      <c r="K10" s="684"/>
    </row>
    <row r="11" spans="1:11" ht="15" x14ac:dyDescent="0.2">
      <c r="A11" s="700" t="s">
        <v>233</v>
      </c>
      <c r="B11" s="701"/>
      <c r="C11" s="542">
        <v>69012</v>
      </c>
      <c r="D11" s="550">
        <v>66818</v>
      </c>
      <c r="E11" s="516">
        <f t="shared" si="0"/>
        <v>3.2835463497859818E-2</v>
      </c>
      <c r="G11" s="677" t="s">
        <v>226</v>
      </c>
      <c r="H11" s="685"/>
      <c r="I11" s="688">
        <f>C10+C14-(I24+I26)</f>
        <v>866</v>
      </c>
      <c r="J11" s="688">
        <f>D10+D14-(J24+J26)</f>
        <v>815</v>
      </c>
      <c r="K11" s="691">
        <f>(I11/J11)-1</f>
        <v>6.25766871165645E-2</v>
      </c>
    </row>
    <row r="12" spans="1:11" ht="15" x14ac:dyDescent="0.2">
      <c r="A12" s="741" t="s">
        <v>46</v>
      </c>
      <c r="B12" s="742"/>
      <c r="C12" s="546">
        <v>19925</v>
      </c>
      <c r="D12" s="551">
        <v>18583</v>
      </c>
      <c r="E12" s="517">
        <f t="shared" si="0"/>
        <v>7.2216542000753448E-2</v>
      </c>
      <c r="G12" s="686"/>
      <c r="H12" s="687"/>
      <c r="I12" s="689"/>
      <c r="J12" s="690"/>
      <c r="K12" s="692"/>
    </row>
    <row r="13" spans="1:11" ht="15" x14ac:dyDescent="0.2">
      <c r="A13" s="743" t="s">
        <v>44</v>
      </c>
      <c r="B13" s="713"/>
      <c r="C13" s="547">
        <v>1746</v>
      </c>
      <c r="D13" s="552">
        <v>1673</v>
      </c>
      <c r="E13" s="521">
        <f t="shared" si="0"/>
        <v>4.3634190077704638E-2</v>
      </c>
      <c r="G13" s="724" t="s">
        <v>45</v>
      </c>
      <c r="H13" s="725"/>
      <c r="I13" s="717">
        <f>(I6*100)/(C6-C12)</f>
        <v>20.485785168298243</v>
      </c>
      <c r="J13" s="717">
        <f>(J6*100)/(D6-D12)</f>
        <v>20.155514630652753</v>
      </c>
      <c r="K13" s="537"/>
    </row>
    <row r="14" spans="1:11" ht="32.25" customHeight="1" x14ac:dyDescent="0.2">
      <c r="A14" s="743" t="s">
        <v>47</v>
      </c>
      <c r="B14" s="713"/>
      <c r="C14" s="548">
        <v>367</v>
      </c>
      <c r="D14" s="553">
        <v>331</v>
      </c>
      <c r="E14" s="521">
        <f t="shared" si="0"/>
        <v>0.10876132930513593</v>
      </c>
      <c r="G14" s="726"/>
      <c r="H14" s="727"/>
      <c r="I14" s="718"/>
      <c r="J14" s="718"/>
      <c r="K14" s="522"/>
    </row>
    <row r="15" spans="1:11" ht="25.5" customHeight="1" x14ac:dyDescent="0.2">
      <c r="A15" s="719" t="s">
        <v>220</v>
      </c>
      <c r="B15" s="716"/>
      <c r="C15" s="549">
        <f>C11-SUM(C12:C14)</f>
        <v>46974</v>
      </c>
      <c r="D15" s="545">
        <f>D11-SUM(D12:D14)</f>
        <v>46231</v>
      </c>
      <c r="E15" s="525">
        <f t="shared" si="0"/>
        <v>1.607146719733521E-2</v>
      </c>
      <c r="I15" s="491"/>
    </row>
    <row r="16" spans="1:11" ht="19.5" customHeight="1" x14ac:dyDescent="0.2">
      <c r="A16" s="720" t="s">
        <v>221</v>
      </c>
      <c r="B16" s="721"/>
      <c r="C16" s="550">
        <v>58663</v>
      </c>
      <c r="D16" s="550">
        <v>58082</v>
      </c>
      <c r="E16" s="525">
        <f t="shared" si="0"/>
        <v>1.0003099066836496E-2</v>
      </c>
      <c r="G16" s="484" t="s">
        <v>295</v>
      </c>
    </row>
    <row r="17" spans="1:11" ht="15.75" customHeight="1" x14ac:dyDescent="0.2">
      <c r="A17" s="720" t="s">
        <v>222</v>
      </c>
      <c r="B17" s="721"/>
      <c r="C17" s="550">
        <v>1459</v>
      </c>
      <c r="D17" s="550">
        <v>989</v>
      </c>
      <c r="E17" s="665">
        <f t="shared" si="0"/>
        <v>0.47522750252780588</v>
      </c>
    </row>
    <row r="18" spans="1:11" ht="22.5" customHeight="1" x14ac:dyDescent="0.2">
      <c r="G18" s="492"/>
      <c r="H18" s="492"/>
      <c r="I18" s="523">
        <v>42705</v>
      </c>
      <c r="J18" s="493">
        <v>42339</v>
      </c>
      <c r="K18" s="524" t="s">
        <v>42</v>
      </c>
    </row>
    <row r="19" spans="1:11" ht="15" x14ac:dyDescent="0.2">
      <c r="A19" s="484" t="s">
        <v>217</v>
      </c>
      <c r="G19" s="494" t="s">
        <v>43</v>
      </c>
      <c r="H19" s="495"/>
      <c r="I19" s="557">
        <f>I21+I22+I24+I26</f>
        <v>461</v>
      </c>
      <c r="J19" s="527">
        <f>J21+J22+J24+J26</f>
        <v>593</v>
      </c>
      <c r="K19" s="516">
        <f>IF(J19&gt;0,(I19/J19)-1,"-")</f>
        <v>-0.22259696458684652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223</v>
      </c>
      <c r="H20" s="497"/>
      <c r="I20" s="554"/>
      <c r="J20" s="556"/>
      <c r="K20" s="518"/>
    </row>
    <row r="21" spans="1:11" ht="17.25" customHeight="1" x14ac:dyDescent="0.2">
      <c r="A21" s="33" t="s">
        <v>512</v>
      </c>
      <c r="G21" s="712" t="s">
        <v>229</v>
      </c>
      <c r="H21" s="736"/>
      <c r="I21" s="558">
        <v>105</v>
      </c>
      <c r="J21" s="540">
        <v>134</v>
      </c>
      <c r="K21" s="541">
        <f>IF(J21&gt;0,(I21/J21)-1,"-")</f>
        <v>-0.21641791044776115</v>
      </c>
    </row>
    <row r="22" spans="1:11" x14ac:dyDescent="0.2">
      <c r="A22" s="34" t="s">
        <v>513</v>
      </c>
      <c r="G22" s="711" t="s">
        <v>225</v>
      </c>
      <c r="H22" s="678"/>
      <c r="I22" s="702">
        <v>329</v>
      </c>
      <c r="J22" s="707">
        <v>416</v>
      </c>
      <c r="K22" s="691">
        <f>IF(J22&gt;0,(I22/J22)-1,"-")</f>
        <v>-0.20913461538461542</v>
      </c>
    </row>
    <row r="23" spans="1:11" ht="15" customHeight="1" x14ac:dyDescent="0.2">
      <c r="A23" s="33" t="s">
        <v>514</v>
      </c>
      <c r="G23" s="679"/>
      <c r="H23" s="680"/>
      <c r="I23" s="703"/>
      <c r="J23" s="695"/>
      <c r="K23" s="695"/>
    </row>
    <row r="24" spans="1:11" ht="12.75" customHeight="1" x14ac:dyDescent="0.2">
      <c r="A24" s="33" t="s">
        <v>515</v>
      </c>
      <c r="G24" s="712" t="s">
        <v>227</v>
      </c>
      <c r="H24" s="713"/>
      <c r="I24" s="704">
        <v>10</v>
      </c>
      <c r="J24" s="708">
        <v>4</v>
      </c>
      <c r="K24" s="696">
        <f>IF(J24&gt;0,(I24/J24)-1,"-")</f>
        <v>1.5</v>
      </c>
    </row>
    <row r="25" spans="1:11" ht="12.75" customHeight="1" x14ac:dyDescent="0.25">
      <c r="A25" s="33" t="s">
        <v>516</v>
      </c>
      <c r="B25" s="535"/>
      <c r="C25" s="535"/>
      <c r="D25" s="499"/>
      <c r="G25" s="714"/>
      <c r="H25" s="713"/>
      <c r="I25" s="705"/>
      <c r="J25" s="697"/>
      <c r="K25" s="697"/>
    </row>
    <row r="26" spans="1:11" ht="13.5" x14ac:dyDescent="0.25">
      <c r="B26" s="536"/>
      <c r="C26" s="536"/>
      <c r="D26" s="500"/>
      <c r="G26" s="712" t="s">
        <v>228</v>
      </c>
      <c r="H26" s="713"/>
      <c r="I26" s="704">
        <v>17</v>
      </c>
      <c r="J26" s="708">
        <v>39</v>
      </c>
      <c r="K26" s="696">
        <f>IF(J26&gt;0,(I26/J26)-1,"-")</f>
        <v>-0.5641025641025641</v>
      </c>
    </row>
    <row r="27" spans="1:11" x14ac:dyDescent="0.2">
      <c r="A27" s="498" t="s">
        <v>218</v>
      </c>
      <c r="B27" s="492"/>
      <c r="G27" s="715"/>
      <c r="H27" s="716"/>
      <c r="I27" s="706"/>
      <c r="J27" s="698"/>
      <c r="K27" s="698"/>
    </row>
    <row r="28" spans="1:11" ht="6.75" customHeight="1" x14ac:dyDescent="0.2">
      <c r="A28" s="498"/>
      <c r="B28" s="492"/>
    </row>
    <row r="29" spans="1:11" ht="15" x14ac:dyDescent="0.2">
      <c r="A29" s="709" t="s">
        <v>79</v>
      </c>
      <c r="B29" s="710"/>
      <c r="C29" s="699" t="s">
        <v>74</v>
      </c>
      <c r="D29" s="676"/>
    </row>
    <row r="30" spans="1:11" x14ac:dyDescent="0.2">
      <c r="A30" s="737" t="s">
        <v>182</v>
      </c>
      <c r="B30" s="738"/>
      <c r="C30" s="693">
        <f>'tab11typed''ets'!E14/100</f>
        <v>1.4130480385986994</v>
      </c>
      <c r="D30" s="694"/>
    </row>
    <row r="31" spans="1:11" x14ac:dyDescent="0.2">
      <c r="A31" s="734" t="s">
        <v>82</v>
      </c>
      <c r="B31" s="735"/>
      <c r="C31" s="693">
        <f>'tab11typed''ets'!E15/100</f>
        <v>0.90830184825896043</v>
      </c>
      <c r="D31" s="694"/>
    </row>
    <row r="32" spans="1:11" x14ac:dyDescent="0.2">
      <c r="A32" s="734" t="s">
        <v>83</v>
      </c>
      <c r="B32" s="735"/>
      <c r="C32" s="693">
        <f>'tab11typed''ets'!E16/100</f>
        <v>0.72368972746331239</v>
      </c>
      <c r="D32" s="694"/>
    </row>
    <row r="33" spans="1:4" x14ac:dyDescent="0.2">
      <c r="A33" s="734" t="s">
        <v>84</v>
      </c>
      <c r="B33" s="735"/>
      <c r="C33" s="693">
        <f>'tab11typed''ets'!E17/100</f>
        <v>0.77011494252873558</v>
      </c>
      <c r="D33" s="694"/>
    </row>
    <row r="34" spans="1:4" x14ac:dyDescent="0.2">
      <c r="A34" s="734" t="s">
        <v>169</v>
      </c>
      <c r="B34" s="735"/>
      <c r="C34" s="693">
        <f>'tab11typed''ets'!E18/100</f>
        <v>0.69672785315243413</v>
      </c>
      <c r="D34" s="694"/>
    </row>
    <row r="35" spans="1:4" x14ac:dyDescent="0.2">
      <c r="A35" s="734" t="s">
        <v>170</v>
      </c>
      <c r="B35" s="735"/>
      <c r="C35" s="693">
        <f>'tab11typed''ets'!E19/100</f>
        <v>0.66258741258741272</v>
      </c>
      <c r="D35" s="694"/>
    </row>
    <row r="36" spans="1:4" x14ac:dyDescent="0.2">
      <c r="A36" s="739" t="s">
        <v>131</v>
      </c>
      <c r="B36" s="740"/>
      <c r="C36" s="693">
        <f>'tab11typed''ets'!E20/100</f>
        <v>0.76971608832807581</v>
      </c>
      <c r="D36" s="694"/>
    </row>
    <row r="37" spans="1:4" ht="15" x14ac:dyDescent="0.25">
      <c r="A37" s="732" t="s">
        <v>61</v>
      </c>
      <c r="B37" s="733"/>
      <c r="C37" s="675">
        <f>'tab11typed''ets'!E21/100</f>
        <v>1.1764144349930961</v>
      </c>
      <c r="D37" s="676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  <mergeCell ref="J13:J14"/>
    <mergeCell ref="A15:B15"/>
    <mergeCell ref="A16:B16"/>
    <mergeCell ref="G8:H8"/>
    <mergeCell ref="G13:H14"/>
    <mergeCell ref="A13:B13"/>
    <mergeCell ref="A14:B14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198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décembre 2016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283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517</v>
      </c>
      <c r="C9" s="233">
        <v>742</v>
      </c>
      <c r="D9" s="234">
        <v>2035</v>
      </c>
      <c r="E9" s="235">
        <v>2777</v>
      </c>
      <c r="F9" s="236">
        <v>-6.0844667143880038E-3</v>
      </c>
      <c r="G9" s="237"/>
    </row>
    <row r="10" spans="1:7" ht="14.25" customHeight="1" x14ac:dyDescent="0.2">
      <c r="B10" s="209" t="s">
        <v>518</v>
      </c>
      <c r="C10" s="233">
        <v>679</v>
      </c>
      <c r="D10" s="234">
        <v>1949</v>
      </c>
      <c r="E10" s="235">
        <v>2628</v>
      </c>
      <c r="F10" s="236">
        <v>-5.3655023406553815E-2</v>
      </c>
      <c r="G10" s="237"/>
    </row>
    <row r="11" spans="1:7" ht="14.25" customHeight="1" x14ac:dyDescent="0.2">
      <c r="B11" s="209" t="s">
        <v>519</v>
      </c>
      <c r="C11" s="233">
        <v>713</v>
      </c>
      <c r="D11" s="234">
        <v>1942</v>
      </c>
      <c r="E11" s="235">
        <v>2655</v>
      </c>
      <c r="F11" s="236">
        <v>1.0273972602739656E-2</v>
      </c>
      <c r="G11" s="237"/>
    </row>
    <row r="12" spans="1:7" ht="14.25" customHeight="1" x14ac:dyDescent="0.2">
      <c r="B12" s="209" t="s">
        <v>520</v>
      </c>
      <c r="C12" s="233">
        <v>679</v>
      </c>
      <c r="D12" s="234">
        <v>1982</v>
      </c>
      <c r="E12" s="235">
        <v>2661</v>
      </c>
      <c r="F12" s="236">
        <v>2.2598870056496079E-3</v>
      </c>
      <c r="G12" s="237"/>
    </row>
    <row r="13" spans="1:7" ht="14.25" customHeight="1" x14ac:dyDescent="0.2">
      <c r="B13" s="209" t="s">
        <v>521</v>
      </c>
      <c r="C13" s="233">
        <v>720</v>
      </c>
      <c r="D13" s="234">
        <v>2051</v>
      </c>
      <c r="E13" s="235">
        <v>2771</v>
      </c>
      <c r="F13" s="236">
        <v>4.1337842916197021E-2</v>
      </c>
      <c r="G13" s="237"/>
    </row>
    <row r="14" spans="1:7" ht="14.25" customHeight="1" x14ac:dyDescent="0.2">
      <c r="B14" s="209" t="s">
        <v>522</v>
      </c>
      <c r="C14" s="233">
        <v>741</v>
      </c>
      <c r="D14" s="234">
        <v>2017</v>
      </c>
      <c r="E14" s="235">
        <v>2758</v>
      </c>
      <c r="F14" s="236">
        <v>-4.6914471309996708E-3</v>
      </c>
      <c r="G14" s="237"/>
    </row>
    <row r="15" spans="1:7" ht="14.25" customHeight="1" x14ac:dyDescent="0.2">
      <c r="B15" s="209" t="s">
        <v>523</v>
      </c>
      <c r="C15" s="233">
        <v>731</v>
      </c>
      <c r="D15" s="234">
        <v>1983</v>
      </c>
      <c r="E15" s="235">
        <v>2714</v>
      </c>
      <c r="F15" s="236">
        <v>-1.5953589557650472E-2</v>
      </c>
      <c r="G15" s="237"/>
    </row>
    <row r="16" spans="1:7" ht="14.25" customHeight="1" x14ac:dyDescent="0.2">
      <c r="B16" s="209" t="s">
        <v>524</v>
      </c>
      <c r="C16" s="233">
        <v>739</v>
      </c>
      <c r="D16" s="234">
        <v>2009</v>
      </c>
      <c r="E16" s="235">
        <v>2748</v>
      </c>
      <c r="F16" s="236">
        <v>1.2527634487840889E-2</v>
      </c>
      <c r="G16" s="237"/>
    </row>
    <row r="17" spans="2:7" ht="14.25" customHeight="1" x14ac:dyDescent="0.2">
      <c r="B17" s="209" t="s">
        <v>525</v>
      </c>
      <c r="C17" s="233">
        <v>686</v>
      </c>
      <c r="D17" s="234">
        <v>1979</v>
      </c>
      <c r="E17" s="235">
        <v>2665</v>
      </c>
      <c r="F17" s="236">
        <v>-3.0203784570596803E-2</v>
      </c>
      <c r="G17" s="237"/>
    </row>
    <row r="18" spans="2:7" ht="14.25" customHeight="1" x14ac:dyDescent="0.2">
      <c r="B18" s="209" t="s">
        <v>526</v>
      </c>
      <c r="C18" s="233">
        <v>721</v>
      </c>
      <c r="D18" s="234">
        <v>1892</v>
      </c>
      <c r="E18" s="235">
        <v>2613</v>
      </c>
      <c r="F18" s="236">
        <v>-1.9512195121951237E-2</v>
      </c>
      <c r="G18" s="237"/>
    </row>
    <row r="19" spans="2:7" ht="14.25" customHeight="1" x14ac:dyDescent="0.2">
      <c r="B19" s="209" t="s">
        <v>527</v>
      </c>
      <c r="C19" s="233">
        <v>713</v>
      </c>
      <c r="D19" s="234">
        <v>1926</v>
      </c>
      <c r="E19" s="235">
        <v>2639</v>
      </c>
      <c r="F19" s="236">
        <v>9.9502487562188602E-3</v>
      </c>
      <c r="G19" s="237"/>
    </row>
    <row r="20" spans="2:7" ht="14.25" customHeight="1" x14ac:dyDescent="0.2">
      <c r="B20" s="209" t="s">
        <v>528</v>
      </c>
      <c r="C20" s="233">
        <v>734</v>
      </c>
      <c r="D20" s="234">
        <v>1884</v>
      </c>
      <c r="E20" s="235">
        <v>2618</v>
      </c>
      <c r="F20" s="236">
        <v>-7.9575596816976457E-3</v>
      </c>
      <c r="G20" s="237"/>
    </row>
    <row r="21" spans="2:7" ht="14.25" customHeight="1" x14ac:dyDescent="0.2">
      <c r="B21" s="209" t="s">
        <v>529</v>
      </c>
      <c r="C21" s="233">
        <v>710</v>
      </c>
      <c r="D21" s="234">
        <v>1935</v>
      </c>
      <c r="E21" s="235">
        <v>2645</v>
      </c>
      <c r="F21" s="236">
        <v>1.0313216195569241E-2</v>
      </c>
      <c r="G21" s="237"/>
    </row>
    <row r="22" spans="2:7" ht="14.25" customHeight="1" x14ac:dyDescent="0.2">
      <c r="B22" s="209" t="s">
        <v>530</v>
      </c>
      <c r="C22" s="233">
        <v>742</v>
      </c>
      <c r="D22" s="234">
        <v>1908</v>
      </c>
      <c r="E22" s="235">
        <v>2650</v>
      </c>
      <c r="F22" s="236">
        <v>1.890359168241984E-3</v>
      </c>
      <c r="G22" s="237"/>
    </row>
    <row r="23" spans="2:7" ht="14.25" customHeight="1" x14ac:dyDescent="0.2">
      <c r="B23" s="209" t="s">
        <v>531</v>
      </c>
      <c r="C23" s="233">
        <v>767</v>
      </c>
      <c r="D23" s="234">
        <v>2009</v>
      </c>
      <c r="E23" s="235">
        <v>2776</v>
      </c>
      <c r="F23" s="236">
        <v>4.7547169811320789E-2</v>
      </c>
      <c r="G23" s="237"/>
    </row>
    <row r="24" spans="2:7" ht="14.25" customHeight="1" x14ac:dyDescent="0.2">
      <c r="B24" s="209" t="s">
        <v>532</v>
      </c>
      <c r="C24" s="233">
        <v>770</v>
      </c>
      <c r="D24" s="234">
        <v>2025</v>
      </c>
      <c r="E24" s="235">
        <v>2795</v>
      </c>
      <c r="F24" s="236">
        <v>6.844380403458139E-3</v>
      </c>
      <c r="G24" s="237"/>
    </row>
    <row r="25" spans="2:7" ht="14.25" customHeight="1" x14ac:dyDescent="0.2">
      <c r="B25" s="209" t="s">
        <v>533</v>
      </c>
      <c r="C25" s="233">
        <v>760</v>
      </c>
      <c r="D25" s="234">
        <v>2060</v>
      </c>
      <c r="E25" s="235">
        <v>2820</v>
      </c>
      <c r="F25" s="236">
        <v>8.9445438282647061E-3</v>
      </c>
      <c r="G25" s="237"/>
    </row>
    <row r="26" spans="2:7" ht="14.25" customHeight="1" x14ac:dyDescent="0.2">
      <c r="B26" s="209" t="s">
        <v>534</v>
      </c>
      <c r="C26" s="233">
        <v>824</v>
      </c>
      <c r="D26" s="234">
        <v>2064</v>
      </c>
      <c r="E26" s="235">
        <v>2888</v>
      </c>
      <c r="F26" s="236">
        <v>2.4113475177304888E-2</v>
      </c>
      <c r="G26" s="237"/>
    </row>
    <row r="27" spans="2:7" ht="14.25" customHeight="1" x14ac:dyDescent="0.2">
      <c r="B27" s="209" t="s">
        <v>535</v>
      </c>
      <c r="C27" s="233">
        <v>798</v>
      </c>
      <c r="D27" s="234">
        <v>2061</v>
      </c>
      <c r="E27" s="235">
        <v>2859</v>
      </c>
      <c r="F27" s="236">
        <v>-1.0041551246537384E-2</v>
      </c>
      <c r="G27" s="237"/>
    </row>
    <row r="28" spans="2:7" ht="14.25" customHeight="1" x14ac:dyDescent="0.2">
      <c r="B28" s="209" t="s">
        <v>536</v>
      </c>
      <c r="C28" s="233">
        <v>857</v>
      </c>
      <c r="D28" s="234">
        <v>2070</v>
      </c>
      <c r="E28" s="235">
        <v>2927</v>
      </c>
      <c r="F28" s="236">
        <v>2.3784540048968239E-2</v>
      </c>
      <c r="G28" s="237"/>
    </row>
    <row r="29" spans="2:7" ht="14.25" customHeight="1" x14ac:dyDescent="0.2">
      <c r="B29" s="209" t="s">
        <v>537</v>
      </c>
      <c r="C29" s="233">
        <v>802</v>
      </c>
      <c r="D29" s="234">
        <v>2021</v>
      </c>
      <c r="E29" s="235">
        <v>2823</v>
      </c>
      <c r="F29" s="236">
        <v>-3.5531260676460508E-2</v>
      </c>
      <c r="G29" s="237"/>
    </row>
    <row r="30" spans="2:7" ht="14.25" customHeight="1" x14ac:dyDescent="0.2">
      <c r="B30" s="209" t="s">
        <v>538</v>
      </c>
      <c r="C30" s="233">
        <v>821</v>
      </c>
      <c r="D30" s="234">
        <v>1964</v>
      </c>
      <c r="E30" s="235">
        <v>2785</v>
      </c>
      <c r="F30" s="236">
        <v>-1.3460857244066649E-2</v>
      </c>
      <c r="G30" s="237"/>
    </row>
    <row r="31" spans="2:7" ht="14.25" customHeight="1" x14ac:dyDescent="0.2">
      <c r="B31" s="209" t="s">
        <v>539</v>
      </c>
      <c r="C31" s="233">
        <v>840</v>
      </c>
      <c r="D31" s="234">
        <v>1983</v>
      </c>
      <c r="E31" s="235">
        <v>2823</v>
      </c>
      <c r="F31" s="236">
        <v>1.3644524236983813E-2</v>
      </c>
      <c r="G31" s="237"/>
    </row>
    <row r="32" spans="2:7" ht="14.25" customHeight="1" x14ac:dyDescent="0.2">
      <c r="B32" s="209" t="s">
        <v>540</v>
      </c>
      <c r="C32" s="233">
        <v>843</v>
      </c>
      <c r="D32" s="234">
        <v>1924</v>
      </c>
      <c r="E32" s="235">
        <v>2767</v>
      </c>
      <c r="F32" s="236">
        <v>-1.9837052780729669E-2</v>
      </c>
      <c r="G32" s="237"/>
    </row>
    <row r="33" spans="2:7" ht="14.25" customHeight="1" x14ac:dyDescent="0.2">
      <c r="B33" s="211" t="s">
        <v>541</v>
      </c>
      <c r="C33" s="238">
        <v>882</v>
      </c>
      <c r="D33" s="238">
        <v>1948</v>
      </c>
      <c r="E33" s="212">
        <v>2830</v>
      </c>
      <c r="F33" s="213">
        <v>2.2768341163715178E-2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décembre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283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197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décembre 2016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283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6" t="s">
        <v>117</v>
      </c>
      <c r="C8" s="767"/>
      <c r="D8" s="563" t="s">
        <v>157</v>
      </c>
      <c r="E8" s="563" t="s">
        <v>287</v>
      </c>
      <c r="F8" s="563" t="s">
        <v>158</v>
      </c>
      <c r="G8" s="215"/>
    </row>
    <row r="9" spans="1:7" s="214" customFormat="1" ht="15" customHeight="1" x14ac:dyDescent="0.2">
      <c r="B9" s="564" t="s">
        <v>542</v>
      </c>
      <c r="C9" s="565" t="s">
        <v>332</v>
      </c>
      <c r="D9" s="566">
        <v>40</v>
      </c>
      <c r="E9" s="566">
        <v>22</v>
      </c>
      <c r="F9" s="567">
        <f t="shared" ref="F9" si="0">IF(E9=0,"-",(D9)/E9)</f>
        <v>1.8181818181818181</v>
      </c>
      <c r="G9" s="215"/>
    </row>
    <row r="10" spans="1:7" s="214" customFormat="1" ht="15" customHeight="1" x14ac:dyDescent="0.2">
      <c r="A10"/>
      <c r="B10" s="568" t="s">
        <v>542</v>
      </c>
      <c r="C10" s="569" t="s">
        <v>334</v>
      </c>
      <c r="D10" s="570">
        <v>36</v>
      </c>
      <c r="E10" s="570">
        <v>35</v>
      </c>
      <c r="F10" s="571">
        <f t="shared" ref="F10:F73" si="1">IF(E10=0,"-",(D10)/E10)</f>
        <v>1.0285714285714285</v>
      </c>
      <c r="G10" s="215"/>
    </row>
    <row r="11" spans="1:7" s="214" customFormat="1" ht="15" customHeight="1" x14ac:dyDescent="0.2">
      <c r="A11"/>
      <c r="B11" s="568" t="s">
        <v>311</v>
      </c>
      <c r="C11" s="569" t="s">
        <v>321</v>
      </c>
      <c r="D11" s="570">
        <v>8</v>
      </c>
      <c r="E11" s="570">
        <v>17</v>
      </c>
      <c r="F11" s="571">
        <f t="shared" si="1"/>
        <v>0.47058823529411764</v>
      </c>
      <c r="G11" s="215"/>
    </row>
    <row r="12" spans="1:7" s="214" customFormat="1" ht="15" customHeight="1" x14ac:dyDescent="0.2">
      <c r="A12"/>
      <c r="B12" s="568" t="s">
        <v>311</v>
      </c>
      <c r="C12" s="569" t="s">
        <v>322</v>
      </c>
      <c r="D12" s="570">
        <v>10</v>
      </c>
      <c r="E12" s="570">
        <v>11</v>
      </c>
      <c r="F12" s="571">
        <f t="shared" si="1"/>
        <v>0.90909090909090906</v>
      </c>
      <c r="G12" s="215"/>
    </row>
    <row r="13" spans="1:7" s="214" customFormat="1" ht="15" customHeight="1" x14ac:dyDescent="0.2">
      <c r="A13"/>
      <c r="B13" s="568" t="s">
        <v>311</v>
      </c>
      <c r="C13" s="569" t="s">
        <v>325</v>
      </c>
      <c r="D13" s="570">
        <v>7</v>
      </c>
      <c r="E13" s="570">
        <v>11</v>
      </c>
      <c r="F13" s="571">
        <f t="shared" si="1"/>
        <v>0.63636363636363635</v>
      </c>
      <c r="G13" s="215"/>
    </row>
    <row r="14" spans="1:7" s="214" customFormat="1" ht="15" customHeight="1" x14ac:dyDescent="0.2">
      <c r="A14"/>
      <c r="B14" s="568" t="s">
        <v>311</v>
      </c>
      <c r="C14" s="569" t="s">
        <v>327</v>
      </c>
      <c r="D14" s="570">
        <v>24</v>
      </c>
      <c r="E14" s="570">
        <v>39</v>
      </c>
      <c r="F14" s="571">
        <f t="shared" si="1"/>
        <v>0.61538461538461542</v>
      </c>
      <c r="G14" s="215"/>
    </row>
    <row r="15" spans="1:7" s="214" customFormat="1" ht="15" customHeight="1" x14ac:dyDescent="0.2">
      <c r="A15"/>
      <c r="B15" s="568" t="s">
        <v>311</v>
      </c>
      <c r="C15" s="569" t="s">
        <v>330</v>
      </c>
      <c r="D15" s="570">
        <v>8</v>
      </c>
      <c r="E15" s="570">
        <v>5</v>
      </c>
      <c r="F15" s="571">
        <f t="shared" si="1"/>
        <v>1.6</v>
      </c>
      <c r="G15" s="215"/>
    </row>
    <row r="16" spans="1:7" s="214" customFormat="1" ht="15" customHeight="1" x14ac:dyDescent="0.2">
      <c r="A16"/>
      <c r="B16" s="348" t="s">
        <v>543</v>
      </c>
      <c r="C16" s="366"/>
      <c r="D16" s="367">
        <v>133</v>
      </c>
      <c r="E16" s="367">
        <v>140</v>
      </c>
      <c r="F16" s="229">
        <f t="shared" si="1"/>
        <v>0.95</v>
      </c>
      <c r="G16" s="437"/>
    </row>
    <row r="17" spans="1:7" s="214" customFormat="1" ht="15" customHeight="1" x14ac:dyDescent="0.2">
      <c r="A17"/>
      <c r="B17" s="572" t="s">
        <v>314</v>
      </c>
      <c r="C17" s="573" t="s">
        <v>357</v>
      </c>
      <c r="D17" s="574">
        <v>76</v>
      </c>
      <c r="E17" s="574">
        <v>99</v>
      </c>
      <c r="F17" s="575">
        <f t="shared" si="1"/>
        <v>0.76767676767676762</v>
      </c>
      <c r="G17" s="215"/>
    </row>
    <row r="18" spans="1:7" s="214" customFormat="1" ht="15" customHeight="1" x14ac:dyDescent="0.2">
      <c r="A18"/>
      <c r="B18" s="568" t="s">
        <v>542</v>
      </c>
      <c r="C18" s="569" t="s">
        <v>644</v>
      </c>
      <c r="D18" s="570">
        <v>22</v>
      </c>
      <c r="E18" s="570">
        <v>30</v>
      </c>
      <c r="F18" s="571">
        <f t="shared" si="1"/>
        <v>0.73333333333333328</v>
      </c>
      <c r="G18" s="215"/>
    </row>
    <row r="19" spans="1:7" s="214" customFormat="1" ht="15" customHeight="1" x14ac:dyDescent="0.2">
      <c r="A19"/>
      <c r="B19" s="568" t="s">
        <v>311</v>
      </c>
      <c r="C19" s="569" t="s">
        <v>345</v>
      </c>
      <c r="D19" s="570">
        <v>11</v>
      </c>
      <c r="E19" s="570">
        <v>17</v>
      </c>
      <c r="F19" s="571">
        <f t="shared" si="1"/>
        <v>0.6470588235294118</v>
      </c>
      <c r="G19" s="215"/>
    </row>
    <row r="20" spans="1:7" s="214" customFormat="1" ht="15" customHeight="1" x14ac:dyDescent="0.2">
      <c r="A20"/>
      <c r="B20" s="568" t="s">
        <v>311</v>
      </c>
      <c r="C20" s="569" t="s">
        <v>346</v>
      </c>
      <c r="D20" s="570">
        <v>31</v>
      </c>
      <c r="E20" s="570">
        <v>35</v>
      </c>
      <c r="F20" s="571">
        <f t="shared" si="1"/>
        <v>0.88571428571428568</v>
      </c>
      <c r="G20" s="215"/>
    </row>
    <row r="21" spans="1:7" s="214" customFormat="1" ht="15" customHeight="1" x14ac:dyDescent="0.2">
      <c r="A21"/>
      <c r="B21" s="568" t="s">
        <v>311</v>
      </c>
      <c r="C21" s="569" t="s">
        <v>105</v>
      </c>
      <c r="D21" s="570">
        <v>38</v>
      </c>
      <c r="E21" s="570">
        <v>34</v>
      </c>
      <c r="F21" s="571">
        <f t="shared" si="1"/>
        <v>1.1176470588235294</v>
      </c>
      <c r="G21" s="215"/>
    </row>
    <row r="22" spans="1:7" s="214" customFormat="1" ht="15" customHeight="1" x14ac:dyDescent="0.2">
      <c r="A22"/>
      <c r="B22" s="348" t="s">
        <v>544</v>
      </c>
      <c r="C22" s="366"/>
      <c r="D22" s="367">
        <v>178</v>
      </c>
      <c r="E22" s="367">
        <v>215</v>
      </c>
      <c r="F22" s="229">
        <f t="shared" si="1"/>
        <v>0.82790697674418601</v>
      </c>
      <c r="G22" s="437"/>
    </row>
    <row r="23" spans="1:7" s="214" customFormat="1" ht="15" customHeight="1" x14ac:dyDescent="0.2">
      <c r="A23"/>
      <c r="B23" s="572" t="s">
        <v>314</v>
      </c>
      <c r="C23" s="573" t="s">
        <v>382</v>
      </c>
      <c r="D23" s="574">
        <v>68</v>
      </c>
      <c r="E23" s="574">
        <v>99</v>
      </c>
      <c r="F23" s="575">
        <f t="shared" si="1"/>
        <v>0.68686868686868685</v>
      </c>
      <c r="G23" s="215"/>
    </row>
    <row r="24" spans="1:7" s="214" customFormat="1" ht="15" customHeight="1" x14ac:dyDescent="0.2">
      <c r="A24"/>
      <c r="B24" s="568" t="s">
        <v>542</v>
      </c>
      <c r="C24" s="569" t="s">
        <v>374</v>
      </c>
      <c r="D24" s="570">
        <v>38</v>
      </c>
      <c r="E24" s="570">
        <v>67</v>
      </c>
      <c r="F24" s="571">
        <f t="shared" si="1"/>
        <v>0.56716417910447758</v>
      </c>
      <c r="G24" s="215"/>
    </row>
    <row r="25" spans="1:7" s="214" customFormat="1" ht="15" customHeight="1" x14ac:dyDescent="0.2">
      <c r="A25"/>
      <c r="B25" s="568" t="s">
        <v>542</v>
      </c>
      <c r="C25" s="569" t="s">
        <v>388</v>
      </c>
      <c r="D25" s="570">
        <v>107</v>
      </c>
      <c r="E25" s="570">
        <v>160</v>
      </c>
      <c r="F25" s="571">
        <f t="shared" si="1"/>
        <v>0.66874999999999996</v>
      </c>
      <c r="G25" s="215"/>
    </row>
    <row r="26" spans="1:7" s="214" customFormat="1" ht="15" customHeight="1" x14ac:dyDescent="0.2">
      <c r="A26"/>
      <c r="B26" s="568" t="s">
        <v>364</v>
      </c>
      <c r="C26" s="569" t="s">
        <v>387</v>
      </c>
      <c r="D26" s="570">
        <v>2</v>
      </c>
      <c r="E26" s="570">
        <v>4</v>
      </c>
      <c r="F26" s="571">
        <f t="shared" si="1"/>
        <v>0.5</v>
      </c>
      <c r="G26" s="215"/>
    </row>
    <row r="27" spans="1:7" s="214" customFormat="1" ht="15" customHeight="1" x14ac:dyDescent="0.2">
      <c r="A27"/>
      <c r="B27" s="568" t="s">
        <v>311</v>
      </c>
      <c r="C27" s="569" t="s">
        <v>372</v>
      </c>
      <c r="D27" s="570">
        <v>26</v>
      </c>
      <c r="E27" s="570">
        <v>70</v>
      </c>
      <c r="F27" s="571">
        <f t="shared" si="1"/>
        <v>0.37142857142857144</v>
      </c>
      <c r="G27" s="215"/>
    </row>
    <row r="28" spans="1:7" s="214" customFormat="1" ht="15" customHeight="1" x14ac:dyDescent="0.2">
      <c r="A28"/>
      <c r="B28" s="568" t="s">
        <v>311</v>
      </c>
      <c r="C28" s="569" t="s">
        <v>373</v>
      </c>
      <c r="D28" s="570">
        <v>13</v>
      </c>
      <c r="E28" s="570">
        <v>24</v>
      </c>
      <c r="F28" s="571">
        <f t="shared" si="1"/>
        <v>0.54166666666666663</v>
      </c>
      <c r="G28" s="215"/>
    </row>
    <row r="29" spans="1:7" s="214" customFormat="1" ht="15" customHeight="1" x14ac:dyDescent="0.2">
      <c r="A29"/>
      <c r="B29" s="348" t="s">
        <v>545</v>
      </c>
      <c r="C29" s="366"/>
      <c r="D29" s="367">
        <v>254</v>
      </c>
      <c r="E29" s="367">
        <v>424</v>
      </c>
      <c r="F29" s="229">
        <f t="shared" si="1"/>
        <v>0.59905660377358494</v>
      </c>
      <c r="G29" s="215"/>
    </row>
    <row r="30" spans="1:7" s="214" customFormat="1" ht="15" customHeight="1" x14ac:dyDescent="0.2">
      <c r="A30"/>
      <c r="B30" s="572" t="s">
        <v>314</v>
      </c>
      <c r="C30" s="573" t="s">
        <v>406</v>
      </c>
      <c r="D30" s="574">
        <v>75</v>
      </c>
      <c r="E30" s="574">
        <v>89</v>
      </c>
      <c r="F30" s="575">
        <f t="shared" si="1"/>
        <v>0.84269662921348309</v>
      </c>
      <c r="G30" s="437"/>
    </row>
    <row r="31" spans="1:7" s="214" customFormat="1" ht="15" customHeight="1" x14ac:dyDescent="0.2">
      <c r="A31"/>
      <c r="B31" s="568" t="s">
        <v>542</v>
      </c>
      <c r="C31" s="569" t="s">
        <v>401</v>
      </c>
      <c r="D31" s="570">
        <v>21</v>
      </c>
      <c r="E31" s="570">
        <v>32</v>
      </c>
      <c r="F31" s="571">
        <f t="shared" si="1"/>
        <v>0.65625</v>
      </c>
      <c r="G31" s="215"/>
    </row>
    <row r="32" spans="1:7" s="214" customFormat="1" ht="15" customHeight="1" x14ac:dyDescent="0.2">
      <c r="A32"/>
      <c r="B32" s="568" t="s">
        <v>542</v>
      </c>
      <c r="C32" s="569" t="s">
        <v>402</v>
      </c>
      <c r="D32" s="570">
        <v>16</v>
      </c>
      <c r="E32" s="570">
        <v>18</v>
      </c>
      <c r="F32" s="571">
        <f t="shared" si="1"/>
        <v>0.88888888888888884</v>
      </c>
      <c r="G32" s="215"/>
    </row>
    <row r="33" spans="1:7" s="214" customFormat="1" ht="15" customHeight="1" x14ac:dyDescent="0.2">
      <c r="A33"/>
      <c r="B33" s="568" t="s">
        <v>342</v>
      </c>
      <c r="C33" s="569" t="s">
        <v>393</v>
      </c>
      <c r="D33" s="570">
        <v>0</v>
      </c>
      <c r="E33" s="570">
        <v>4</v>
      </c>
      <c r="F33" s="571">
        <f t="shared" si="1"/>
        <v>0</v>
      </c>
      <c r="G33" s="215"/>
    </row>
    <row r="34" spans="1:7" s="214" customFormat="1" ht="15" customHeight="1" x14ac:dyDescent="0.2">
      <c r="A34"/>
      <c r="B34" s="568" t="s">
        <v>342</v>
      </c>
      <c r="C34" s="569" t="s">
        <v>107</v>
      </c>
      <c r="D34" s="570">
        <v>3</v>
      </c>
      <c r="E34" s="570">
        <v>10</v>
      </c>
      <c r="F34" s="571">
        <f t="shared" si="1"/>
        <v>0.3</v>
      </c>
      <c r="G34" s="215"/>
    </row>
    <row r="35" spans="1:7" s="214" customFormat="1" ht="15" customHeight="1" x14ac:dyDescent="0.2">
      <c r="A35"/>
      <c r="B35" s="568" t="s">
        <v>364</v>
      </c>
      <c r="C35" s="569" t="s">
        <v>407</v>
      </c>
      <c r="D35" s="570">
        <v>4</v>
      </c>
      <c r="E35" s="570">
        <v>5</v>
      </c>
      <c r="F35" s="571">
        <f t="shared" si="1"/>
        <v>0.8</v>
      </c>
      <c r="G35" s="215"/>
    </row>
    <row r="36" spans="1:7" s="214" customFormat="1" ht="15" customHeight="1" x14ac:dyDescent="0.2">
      <c r="A36"/>
      <c r="B36" s="568" t="s">
        <v>311</v>
      </c>
      <c r="C36" s="569" t="s">
        <v>391</v>
      </c>
      <c r="D36" s="570">
        <v>22</v>
      </c>
      <c r="E36" s="570">
        <v>22</v>
      </c>
      <c r="F36" s="571">
        <f t="shared" si="1"/>
        <v>1</v>
      </c>
      <c r="G36" s="215"/>
    </row>
    <row r="37" spans="1:7" s="214" customFormat="1" ht="15" customHeight="1" x14ac:dyDescent="0.2">
      <c r="A37"/>
      <c r="B37" s="568" t="s">
        <v>311</v>
      </c>
      <c r="C37" s="569" t="s">
        <v>395</v>
      </c>
      <c r="D37" s="570">
        <v>82</v>
      </c>
      <c r="E37" s="570">
        <v>60</v>
      </c>
      <c r="F37" s="571">
        <f t="shared" si="1"/>
        <v>1.3666666666666667</v>
      </c>
      <c r="G37" s="215"/>
    </row>
    <row r="38" spans="1:7" s="214" customFormat="1" ht="15" customHeight="1" x14ac:dyDescent="0.2">
      <c r="A38"/>
      <c r="B38" s="348" t="s">
        <v>546</v>
      </c>
      <c r="C38" s="366"/>
      <c r="D38" s="367">
        <v>223</v>
      </c>
      <c r="E38" s="367">
        <v>240</v>
      </c>
      <c r="F38" s="229">
        <f t="shared" si="1"/>
        <v>0.9291666666666667</v>
      </c>
      <c r="G38" s="215"/>
    </row>
    <row r="39" spans="1:7" s="214" customFormat="1" ht="15" customHeight="1" x14ac:dyDescent="0.2">
      <c r="A39"/>
      <c r="B39" s="572" t="s">
        <v>542</v>
      </c>
      <c r="C39" s="573" t="s">
        <v>416</v>
      </c>
      <c r="D39" s="574">
        <v>15</v>
      </c>
      <c r="E39" s="574">
        <v>17</v>
      </c>
      <c r="F39" s="575">
        <f t="shared" si="1"/>
        <v>0.88235294117647056</v>
      </c>
      <c r="G39" s="215"/>
    </row>
    <row r="40" spans="1:7" s="214" customFormat="1" ht="15" customHeight="1" x14ac:dyDescent="0.2">
      <c r="A40"/>
      <c r="B40" s="568" t="s">
        <v>542</v>
      </c>
      <c r="C40" s="569" t="s">
        <v>417</v>
      </c>
      <c r="D40" s="570">
        <v>144</v>
      </c>
      <c r="E40" s="570">
        <v>67</v>
      </c>
      <c r="F40" s="571">
        <f t="shared" si="1"/>
        <v>2.1492537313432836</v>
      </c>
      <c r="G40" s="437"/>
    </row>
    <row r="41" spans="1:7" s="214" customFormat="1" ht="15" customHeight="1" x14ac:dyDescent="0.2">
      <c r="A41"/>
      <c r="B41" s="568" t="s">
        <v>311</v>
      </c>
      <c r="C41" s="569" t="s">
        <v>413</v>
      </c>
      <c r="D41" s="570">
        <v>54</v>
      </c>
      <c r="E41" s="570">
        <v>39</v>
      </c>
      <c r="F41" s="571">
        <f t="shared" si="1"/>
        <v>1.3846153846153846</v>
      </c>
      <c r="G41" s="215"/>
    </row>
    <row r="42" spans="1:7" s="214" customFormat="1" ht="15" customHeight="1" x14ac:dyDescent="0.2">
      <c r="A42"/>
      <c r="B42" s="348" t="s">
        <v>547</v>
      </c>
      <c r="C42" s="366"/>
      <c r="D42" s="367">
        <v>213</v>
      </c>
      <c r="E42" s="367">
        <v>123</v>
      </c>
      <c r="F42" s="229">
        <f t="shared" si="1"/>
        <v>1.7317073170731707</v>
      </c>
      <c r="G42" s="215"/>
    </row>
    <row r="43" spans="1:7" s="214" customFormat="1" ht="15" customHeight="1" x14ac:dyDescent="0.2">
      <c r="A43"/>
      <c r="B43" s="572" t="s">
        <v>542</v>
      </c>
      <c r="C43" s="573" t="s">
        <v>645</v>
      </c>
      <c r="D43" s="574">
        <v>143</v>
      </c>
      <c r="E43" s="574">
        <v>104</v>
      </c>
      <c r="F43" s="575">
        <f t="shared" si="1"/>
        <v>1.375</v>
      </c>
      <c r="G43" s="215"/>
    </row>
    <row r="44" spans="1:7" s="214" customFormat="1" ht="15" customHeight="1" x14ac:dyDescent="0.2">
      <c r="A44"/>
      <c r="B44" s="568" t="s">
        <v>542</v>
      </c>
      <c r="C44" s="569" t="s">
        <v>433</v>
      </c>
      <c r="D44" s="570">
        <v>70</v>
      </c>
      <c r="E44" s="570">
        <v>89</v>
      </c>
      <c r="F44" s="571">
        <f t="shared" si="1"/>
        <v>0.7865168539325843</v>
      </c>
      <c r="G44" s="437"/>
    </row>
    <row r="45" spans="1:7" s="214" customFormat="1" ht="15" customHeight="1" x14ac:dyDescent="0.2">
      <c r="A45"/>
      <c r="B45" s="568" t="s">
        <v>342</v>
      </c>
      <c r="C45" s="569" t="s">
        <v>436</v>
      </c>
      <c r="D45" s="570">
        <v>6</v>
      </c>
      <c r="E45" s="570">
        <v>12</v>
      </c>
      <c r="F45" s="571">
        <f t="shared" si="1"/>
        <v>0.5</v>
      </c>
      <c r="G45" s="215"/>
    </row>
    <row r="46" spans="1:7" s="214" customFormat="1" ht="15" customHeight="1" x14ac:dyDescent="0.2">
      <c r="A46"/>
      <c r="B46" s="568" t="s">
        <v>311</v>
      </c>
      <c r="C46" s="569" t="s">
        <v>424</v>
      </c>
      <c r="D46" s="570">
        <v>258</v>
      </c>
      <c r="E46" s="570">
        <v>258</v>
      </c>
      <c r="F46" s="571">
        <f t="shared" si="1"/>
        <v>1</v>
      </c>
      <c r="G46" s="215"/>
    </row>
    <row r="47" spans="1:7" s="214" customFormat="1" ht="15" customHeight="1" x14ac:dyDescent="0.2">
      <c r="A47"/>
      <c r="B47" s="568" t="s">
        <v>311</v>
      </c>
      <c r="C47" s="569" t="s">
        <v>427</v>
      </c>
      <c r="D47" s="570">
        <v>66</v>
      </c>
      <c r="E47" s="570">
        <v>62</v>
      </c>
      <c r="F47" s="571">
        <f t="shared" si="1"/>
        <v>1.064516129032258</v>
      </c>
      <c r="G47" s="215"/>
    </row>
    <row r="48" spans="1:7" s="214" customFormat="1" ht="15" customHeight="1" x14ac:dyDescent="0.2">
      <c r="A48"/>
      <c r="B48" s="348" t="s">
        <v>548</v>
      </c>
      <c r="C48" s="366"/>
      <c r="D48" s="367">
        <v>543</v>
      </c>
      <c r="E48" s="367">
        <v>525</v>
      </c>
      <c r="F48" s="229">
        <f t="shared" si="1"/>
        <v>1.0342857142857143</v>
      </c>
      <c r="G48" s="215"/>
    </row>
    <row r="49" spans="1:7" s="214" customFormat="1" ht="15" customHeight="1" x14ac:dyDescent="0.2">
      <c r="A49"/>
      <c r="B49" s="572" t="s">
        <v>542</v>
      </c>
      <c r="C49" s="573" t="s">
        <v>454</v>
      </c>
      <c r="D49" s="574">
        <v>38</v>
      </c>
      <c r="E49" s="574">
        <v>43</v>
      </c>
      <c r="F49" s="575">
        <f t="shared" si="1"/>
        <v>0.88372093023255816</v>
      </c>
      <c r="G49" s="215"/>
    </row>
    <row r="50" spans="1:7" s="214" customFormat="1" ht="15" customHeight="1" x14ac:dyDescent="0.2">
      <c r="A50"/>
      <c r="B50" s="568" t="s">
        <v>542</v>
      </c>
      <c r="C50" s="569" t="s">
        <v>110</v>
      </c>
      <c r="D50" s="570">
        <v>195</v>
      </c>
      <c r="E50" s="570">
        <v>288</v>
      </c>
      <c r="F50" s="571">
        <f t="shared" si="1"/>
        <v>0.67708333333333337</v>
      </c>
      <c r="G50" s="437"/>
    </row>
    <row r="51" spans="1:7" s="214" customFormat="1" ht="15" customHeight="1" x14ac:dyDescent="0.2">
      <c r="A51"/>
      <c r="B51" s="568" t="s">
        <v>311</v>
      </c>
      <c r="C51" s="569" t="s">
        <v>442</v>
      </c>
      <c r="D51" s="570">
        <v>9</v>
      </c>
      <c r="E51" s="570">
        <v>20</v>
      </c>
      <c r="F51" s="571">
        <f t="shared" si="1"/>
        <v>0.45</v>
      </c>
      <c r="G51" s="215"/>
    </row>
    <row r="52" spans="1:7" s="214" customFormat="1" ht="15" customHeight="1" x14ac:dyDescent="0.2">
      <c r="A52"/>
      <c r="B52" s="568" t="s">
        <v>311</v>
      </c>
      <c r="C52" s="569" t="s">
        <v>443</v>
      </c>
      <c r="D52" s="570">
        <v>26</v>
      </c>
      <c r="E52" s="570">
        <v>37</v>
      </c>
      <c r="F52" s="571">
        <f t="shared" si="1"/>
        <v>0.70270270270270274</v>
      </c>
      <c r="G52" s="215"/>
    </row>
    <row r="53" spans="1:7" s="214" customFormat="1" ht="15" customHeight="1" x14ac:dyDescent="0.2">
      <c r="A53"/>
      <c r="B53" s="348" t="s">
        <v>549</v>
      </c>
      <c r="C53" s="366"/>
      <c r="D53" s="367">
        <v>268</v>
      </c>
      <c r="E53" s="367">
        <v>388</v>
      </c>
      <c r="F53" s="229">
        <f t="shared" si="1"/>
        <v>0.69072164948453607</v>
      </c>
      <c r="G53" s="215"/>
    </row>
    <row r="54" spans="1:7" s="214" customFormat="1" ht="15" customHeight="1" x14ac:dyDescent="0.2">
      <c r="A54"/>
      <c r="B54" s="572" t="s">
        <v>542</v>
      </c>
      <c r="C54" s="573" t="s">
        <v>470</v>
      </c>
      <c r="D54" s="574">
        <v>23</v>
      </c>
      <c r="E54" s="574">
        <v>19</v>
      </c>
      <c r="F54" s="575">
        <f t="shared" si="1"/>
        <v>1.2105263157894737</v>
      </c>
      <c r="G54" s="215"/>
    </row>
    <row r="55" spans="1:7" s="214" customFormat="1" ht="15" customHeight="1" x14ac:dyDescent="0.2">
      <c r="A55"/>
      <c r="B55" s="568" t="s">
        <v>542</v>
      </c>
      <c r="C55" s="569" t="s">
        <v>471</v>
      </c>
      <c r="D55" s="570">
        <v>31</v>
      </c>
      <c r="E55" s="570">
        <v>30</v>
      </c>
      <c r="F55" s="571">
        <f t="shared" si="1"/>
        <v>1.0333333333333334</v>
      </c>
      <c r="G55" s="437"/>
    </row>
    <row r="56" spans="1:7" s="214" customFormat="1" ht="15" customHeight="1" x14ac:dyDescent="0.2">
      <c r="A56"/>
      <c r="B56" s="568" t="s">
        <v>342</v>
      </c>
      <c r="C56" s="569" t="s">
        <v>479</v>
      </c>
      <c r="D56" s="570">
        <v>0</v>
      </c>
      <c r="E56" s="570">
        <v>6</v>
      </c>
      <c r="F56" s="571">
        <f t="shared" si="1"/>
        <v>0</v>
      </c>
      <c r="G56" s="215"/>
    </row>
    <row r="57" spans="1:7" s="214" customFormat="1" ht="15" customHeight="1" x14ac:dyDescent="0.2">
      <c r="A57"/>
      <c r="B57" s="568" t="s">
        <v>342</v>
      </c>
      <c r="C57" s="569" t="s">
        <v>480</v>
      </c>
      <c r="D57" s="570">
        <v>1</v>
      </c>
      <c r="E57" s="570">
        <v>4</v>
      </c>
      <c r="F57" s="571">
        <f t="shared" si="1"/>
        <v>0.25</v>
      </c>
      <c r="G57" s="215"/>
    </row>
    <row r="58" spans="1:7" s="214" customFormat="1" ht="15" customHeight="1" x14ac:dyDescent="0.2">
      <c r="A58"/>
      <c r="B58" s="568" t="s">
        <v>311</v>
      </c>
      <c r="C58" s="569" t="s">
        <v>464</v>
      </c>
      <c r="D58" s="570">
        <v>22</v>
      </c>
      <c r="E58" s="570">
        <v>17</v>
      </c>
      <c r="F58" s="571">
        <f t="shared" si="1"/>
        <v>1.2941176470588236</v>
      </c>
      <c r="G58" s="215"/>
    </row>
    <row r="59" spans="1:7" s="214" customFormat="1" ht="15" customHeight="1" x14ac:dyDescent="0.2">
      <c r="A59"/>
      <c r="B59" s="568" t="s">
        <v>311</v>
      </c>
      <c r="C59" s="569" t="s">
        <v>467</v>
      </c>
      <c r="D59" s="570">
        <v>28</v>
      </c>
      <c r="E59" s="570">
        <v>22</v>
      </c>
      <c r="F59" s="571">
        <f t="shared" si="1"/>
        <v>1.2727272727272727</v>
      </c>
      <c r="G59" s="215"/>
    </row>
    <row r="60" spans="1:7" s="214" customFormat="1" ht="15" customHeight="1" x14ac:dyDescent="0.2">
      <c r="A60"/>
      <c r="B60" s="568" t="s">
        <v>311</v>
      </c>
      <c r="C60" s="569" t="s">
        <v>111</v>
      </c>
      <c r="D60" s="570">
        <v>29</v>
      </c>
      <c r="E60" s="570">
        <v>19</v>
      </c>
      <c r="F60" s="571">
        <f t="shared" si="1"/>
        <v>1.5263157894736843</v>
      </c>
      <c r="G60" s="215"/>
    </row>
    <row r="61" spans="1:7" s="214" customFormat="1" ht="15" customHeight="1" x14ac:dyDescent="0.2">
      <c r="A61"/>
      <c r="B61" s="348" t="s">
        <v>550</v>
      </c>
      <c r="C61" s="366"/>
      <c r="D61" s="367">
        <v>134</v>
      </c>
      <c r="E61" s="367">
        <v>117</v>
      </c>
      <c r="F61" s="229">
        <f t="shared" si="1"/>
        <v>1.1452991452991452</v>
      </c>
      <c r="G61" s="215"/>
    </row>
    <row r="62" spans="1:7" s="214" customFormat="1" ht="15" customHeight="1" x14ac:dyDescent="0.2">
      <c r="A62"/>
      <c r="B62" s="572" t="s">
        <v>542</v>
      </c>
      <c r="C62" s="573" t="s">
        <v>491</v>
      </c>
      <c r="D62" s="574">
        <v>49</v>
      </c>
      <c r="E62" s="574">
        <v>28</v>
      </c>
      <c r="F62" s="575">
        <f t="shared" si="1"/>
        <v>1.75</v>
      </c>
      <c r="G62" s="215"/>
    </row>
    <row r="63" spans="1:7" s="214" customFormat="1" ht="15" customHeight="1" x14ac:dyDescent="0.2">
      <c r="A63"/>
      <c r="B63" s="568" t="s">
        <v>542</v>
      </c>
      <c r="C63" s="569" t="s">
        <v>492</v>
      </c>
      <c r="D63" s="570">
        <v>59</v>
      </c>
      <c r="E63" s="570">
        <v>46</v>
      </c>
      <c r="F63" s="571">
        <f t="shared" si="1"/>
        <v>1.2826086956521738</v>
      </c>
      <c r="G63" s="437"/>
    </row>
    <row r="64" spans="1:7" s="214" customFormat="1" ht="15" customHeight="1" x14ac:dyDescent="0.2">
      <c r="A64"/>
      <c r="B64" s="568" t="s">
        <v>542</v>
      </c>
      <c r="C64" s="569" t="s">
        <v>493</v>
      </c>
      <c r="D64" s="570">
        <v>2</v>
      </c>
      <c r="E64" s="570">
        <v>3</v>
      </c>
      <c r="F64" s="571">
        <f t="shared" si="1"/>
        <v>0.66666666666666663</v>
      </c>
      <c r="G64" s="215"/>
    </row>
    <row r="65" spans="1:7" s="214" customFormat="1" ht="15" customHeight="1" x14ac:dyDescent="0.2">
      <c r="A65"/>
      <c r="B65" s="568" t="s">
        <v>364</v>
      </c>
      <c r="C65" s="569" t="s">
        <v>497</v>
      </c>
      <c r="D65" s="570">
        <v>5</v>
      </c>
      <c r="E65" s="570">
        <v>4</v>
      </c>
      <c r="F65" s="571">
        <f t="shared" si="1"/>
        <v>1.25</v>
      </c>
      <c r="G65" s="215"/>
    </row>
    <row r="66" spans="1:7" s="214" customFormat="1" ht="15" customHeight="1" x14ac:dyDescent="0.2">
      <c r="A66"/>
      <c r="B66" s="568" t="s">
        <v>311</v>
      </c>
      <c r="C66" s="569" t="s">
        <v>487</v>
      </c>
      <c r="D66" s="570">
        <v>51</v>
      </c>
      <c r="E66" s="570">
        <v>24</v>
      </c>
      <c r="F66" s="571">
        <f t="shared" si="1"/>
        <v>2.125</v>
      </c>
      <c r="G66" s="215"/>
    </row>
    <row r="67" spans="1:7" s="214" customFormat="1" ht="15" customHeight="1" x14ac:dyDescent="0.2">
      <c r="A67"/>
      <c r="B67" s="348" t="s">
        <v>551</v>
      </c>
      <c r="C67" s="366"/>
      <c r="D67" s="367">
        <v>166</v>
      </c>
      <c r="E67" s="367">
        <v>105</v>
      </c>
      <c r="F67" s="229">
        <f t="shared" si="1"/>
        <v>1.5809523809523809</v>
      </c>
      <c r="G67" s="215"/>
    </row>
    <row r="68" spans="1:7" s="214" customFormat="1" ht="15" customHeight="1" x14ac:dyDescent="0.2">
      <c r="A68"/>
      <c r="B68" s="572" t="s">
        <v>542</v>
      </c>
      <c r="C68" s="573" t="s">
        <v>499</v>
      </c>
      <c r="D68" s="574">
        <v>15</v>
      </c>
      <c r="E68" s="574">
        <v>31</v>
      </c>
      <c r="F68" s="575">
        <f t="shared" si="1"/>
        <v>0.4838709677419355</v>
      </c>
      <c r="G68" s="215"/>
    </row>
    <row r="69" spans="1:7" s="214" customFormat="1" ht="15" customHeight="1" x14ac:dyDescent="0.2">
      <c r="A69"/>
      <c r="B69" s="568" t="s">
        <v>542</v>
      </c>
      <c r="C69" s="569" t="s">
        <v>500</v>
      </c>
      <c r="D69" s="570">
        <v>25</v>
      </c>
      <c r="E69" s="570">
        <v>32</v>
      </c>
      <c r="F69" s="571">
        <f t="shared" si="1"/>
        <v>0.78125</v>
      </c>
      <c r="G69" s="437"/>
    </row>
    <row r="70" spans="1:7" s="214" customFormat="1" ht="15" customHeight="1" x14ac:dyDescent="0.2">
      <c r="A70"/>
      <c r="B70" s="568" t="s">
        <v>542</v>
      </c>
      <c r="C70" s="569" t="s">
        <v>507</v>
      </c>
      <c r="D70" s="570">
        <v>14</v>
      </c>
      <c r="E70" s="570">
        <v>14</v>
      </c>
      <c r="F70" s="571">
        <f t="shared" si="1"/>
        <v>1</v>
      </c>
      <c r="G70" s="215"/>
    </row>
    <row r="71" spans="1:7" s="214" customFormat="1" ht="15" customHeight="1" x14ac:dyDescent="0.2">
      <c r="A71"/>
      <c r="B71" s="568" t="s">
        <v>542</v>
      </c>
      <c r="C71" s="569" t="s">
        <v>505</v>
      </c>
      <c r="D71" s="570">
        <v>2</v>
      </c>
      <c r="E71" s="570">
        <v>6</v>
      </c>
      <c r="F71" s="571">
        <f t="shared" si="1"/>
        <v>0.33333333333333331</v>
      </c>
      <c r="G71" s="215"/>
    </row>
    <row r="72" spans="1:7" s="214" customFormat="1" ht="15" customHeight="1" x14ac:dyDescent="0.2">
      <c r="A72"/>
      <c r="B72" s="568" t="s">
        <v>542</v>
      </c>
      <c r="C72" s="569" t="s">
        <v>508</v>
      </c>
      <c r="D72" s="570">
        <v>6</v>
      </c>
      <c r="E72" s="570">
        <v>14</v>
      </c>
      <c r="F72" s="571">
        <f t="shared" si="1"/>
        <v>0.42857142857142855</v>
      </c>
      <c r="G72" s="215"/>
    </row>
    <row r="73" spans="1:7" s="214" customFormat="1" ht="15" customHeight="1" x14ac:dyDescent="0.2">
      <c r="A73"/>
      <c r="B73" s="568" t="s">
        <v>542</v>
      </c>
      <c r="C73" s="569" t="s">
        <v>555</v>
      </c>
      <c r="D73" s="570">
        <v>95</v>
      </c>
      <c r="E73" s="570">
        <v>55</v>
      </c>
      <c r="F73" s="571">
        <f t="shared" si="1"/>
        <v>1.7272727272727273</v>
      </c>
      <c r="G73" s="215"/>
    </row>
    <row r="74" spans="1:7" s="214" customFormat="1" ht="15" customHeight="1" x14ac:dyDescent="0.2">
      <c r="A74"/>
      <c r="B74" s="568" t="s">
        <v>542</v>
      </c>
      <c r="C74" s="569" t="s">
        <v>503</v>
      </c>
      <c r="D74" s="570">
        <v>24</v>
      </c>
      <c r="E74" s="570">
        <v>28</v>
      </c>
      <c r="F74" s="571">
        <f t="shared" ref="F74:F76" si="2">IF(E74=0,"-",(D74)/E74)</f>
        <v>0.8571428571428571</v>
      </c>
      <c r="G74" s="215"/>
    </row>
    <row r="75" spans="1:7" s="214" customFormat="1" ht="15" customHeight="1" x14ac:dyDescent="0.2">
      <c r="A75"/>
      <c r="B75" s="348" t="s">
        <v>552</v>
      </c>
      <c r="C75" s="366"/>
      <c r="D75" s="367">
        <v>181</v>
      </c>
      <c r="E75" s="367">
        <v>180</v>
      </c>
      <c r="F75" s="229">
        <f t="shared" si="2"/>
        <v>1.0055555555555555</v>
      </c>
      <c r="G75" s="215"/>
    </row>
    <row r="76" spans="1:7" s="214" customFormat="1" ht="15" customHeight="1" x14ac:dyDescent="0.2">
      <c r="A76"/>
      <c r="B76" s="348" t="s">
        <v>553</v>
      </c>
      <c r="C76" s="366"/>
      <c r="D76" s="367">
        <v>2293</v>
      </c>
      <c r="E76" s="367">
        <v>2457</v>
      </c>
      <c r="F76" s="229">
        <f t="shared" si="2"/>
        <v>0.93325193325193323</v>
      </c>
      <c r="G76" s="437"/>
    </row>
    <row r="77" spans="1:7" s="214" customFormat="1" ht="15" customHeight="1" x14ac:dyDescent="0.2">
      <c r="A77"/>
      <c r="B77" s="368" t="s">
        <v>120</v>
      </c>
      <c r="C77" s="353"/>
      <c r="D77" s="353"/>
      <c r="E77" s="353"/>
      <c r="F77" s="353"/>
      <c r="G77" s="437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59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196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décembre 2016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283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1" t="s">
        <v>117</v>
      </c>
      <c r="C8" s="762"/>
      <c r="D8" s="226" t="s">
        <v>157</v>
      </c>
      <c r="E8" s="226" t="s">
        <v>287</v>
      </c>
      <c r="F8" s="226" t="s">
        <v>158</v>
      </c>
      <c r="G8" s="327"/>
    </row>
    <row r="9" spans="1:7" ht="15" customHeight="1" x14ac:dyDescent="0.2">
      <c r="A9" s="214"/>
      <c r="B9" s="359" t="s">
        <v>311</v>
      </c>
      <c r="C9" s="360" t="s">
        <v>321</v>
      </c>
      <c r="D9" s="361">
        <v>8</v>
      </c>
      <c r="E9" s="361">
        <v>17</v>
      </c>
      <c r="F9" s="227">
        <f t="shared" ref="F9" si="0">IF(E9=0,"-",(D9)/E9)</f>
        <v>0.47058823529411764</v>
      </c>
      <c r="G9" s="327"/>
    </row>
    <row r="10" spans="1:7" ht="15" customHeight="1" x14ac:dyDescent="0.2">
      <c r="A10"/>
      <c r="B10" s="362" t="s">
        <v>311</v>
      </c>
      <c r="C10" s="223" t="s">
        <v>322</v>
      </c>
      <c r="D10" s="224">
        <v>10</v>
      </c>
      <c r="E10" s="224">
        <v>11</v>
      </c>
      <c r="F10" s="225">
        <f t="shared" ref="F10:F73" si="1">IF(E10=0,"-",(D10)/E10)</f>
        <v>0.90909090909090906</v>
      </c>
      <c r="G10" s="327"/>
    </row>
    <row r="11" spans="1:7" ht="15" customHeight="1" x14ac:dyDescent="0.2">
      <c r="A11"/>
      <c r="B11" s="362" t="s">
        <v>311</v>
      </c>
      <c r="C11" s="223" t="s">
        <v>325</v>
      </c>
      <c r="D11" s="224">
        <v>7</v>
      </c>
      <c r="E11" s="224">
        <v>11</v>
      </c>
      <c r="F11" s="225">
        <f t="shared" si="1"/>
        <v>0.63636363636363635</v>
      </c>
      <c r="G11" s="327"/>
    </row>
    <row r="12" spans="1:7" ht="15" customHeight="1" x14ac:dyDescent="0.2">
      <c r="A12"/>
      <c r="B12" s="362" t="s">
        <v>311</v>
      </c>
      <c r="C12" s="223" t="s">
        <v>327</v>
      </c>
      <c r="D12" s="224">
        <v>24</v>
      </c>
      <c r="E12" s="224">
        <v>39</v>
      </c>
      <c r="F12" s="225">
        <f t="shared" si="1"/>
        <v>0.61538461538461542</v>
      </c>
      <c r="G12" s="327"/>
    </row>
    <row r="13" spans="1:7" ht="15" customHeight="1" x14ac:dyDescent="0.2">
      <c r="A13"/>
      <c r="B13" s="362" t="s">
        <v>311</v>
      </c>
      <c r="C13" s="223" t="s">
        <v>330</v>
      </c>
      <c r="D13" s="224">
        <v>8</v>
      </c>
      <c r="E13" s="224">
        <v>5</v>
      </c>
      <c r="F13" s="225">
        <f t="shared" si="1"/>
        <v>1.6</v>
      </c>
      <c r="G13" s="327"/>
    </row>
    <row r="14" spans="1:7" ht="15" customHeight="1" x14ac:dyDescent="0.2">
      <c r="A14"/>
      <c r="B14" s="362" t="s">
        <v>315</v>
      </c>
      <c r="C14" s="223" t="s">
        <v>334</v>
      </c>
      <c r="D14" s="224">
        <v>15</v>
      </c>
      <c r="E14" s="224">
        <v>15</v>
      </c>
      <c r="F14" s="225">
        <f t="shared" si="1"/>
        <v>1</v>
      </c>
      <c r="G14" s="327"/>
    </row>
    <row r="15" spans="1:7" ht="15" customHeight="1" x14ac:dyDescent="0.2">
      <c r="A15"/>
      <c r="B15" s="362" t="s">
        <v>318</v>
      </c>
      <c r="C15" s="223" t="s">
        <v>334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312</v>
      </c>
      <c r="C16" s="223" t="s">
        <v>332</v>
      </c>
      <c r="D16" s="224">
        <v>40</v>
      </c>
      <c r="E16" s="224">
        <v>22</v>
      </c>
      <c r="F16" s="225">
        <f t="shared" si="1"/>
        <v>1.8181818181818181</v>
      </c>
      <c r="G16" s="327"/>
    </row>
    <row r="17" spans="1:7" ht="15" customHeight="1" x14ac:dyDescent="0.2">
      <c r="A17"/>
      <c r="B17" s="362" t="s">
        <v>312</v>
      </c>
      <c r="C17" s="223" t="s">
        <v>334</v>
      </c>
      <c r="D17" s="224">
        <v>21</v>
      </c>
      <c r="E17" s="224">
        <v>15</v>
      </c>
      <c r="F17" s="225">
        <f t="shared" si="1"/>
        <v>1.4</v>
      </c>
      <c r="G17" s="327"/>
    </row>
    <row r="18" spans="1:7" ht="15" customHeight="1" x14ac:dyDescent="0.25">
      <c r="A18"/>
      <c r="B18" s="348" t="s">
        <v>543</v>
      </c>
      <c r="C18" s="366"/>
      <c r="D18" s="367">
        <v>133</v>
      </c>
      <c r="E18" s="367">
        <v>140</v>
      </c>
      <c r="F18" s="229">
        <f t="shared" si="1"/>
        <v>0.95</v>
      </c>
      <c r="G18" s="436"/>
    </row>
    <row r="19" spans="1:7" ht="15" customHeight="1" x14ac:dyDescent="0.2">
      <c r="A19"/>
      <c r="B19" s="363" t="s">
        <v>314</v>
      </c>
      <c r="C19" s="364" t="s">
        <v>357</v>
      </c>
      <c r="D19" s="365">
        <v>76</v>
      </c>
      <c r="E19" s="365">
        <v>99</v>
      </c>
      <c r="F19" s="228">
        <f t="shared" si="1"/>
        <v>0.76767676767676762</v>
      </c>
      <c r="G19" s="327"/>
    </row>
    <row r="20" spans="1:7" ht="15" customHeight="1" x14ac:dyDescent="0.2">
      <c r="A20"/>
      <c r="B20" s="362" t="s">
        <v>311</v>
      </c>
      <c r="C20" s="223" t="s">
        <v>345</v>
      </c>
      <c r="D20" s="224">
        <v>11</v>
      </c>
      <c r="E20" s="224">
        <v>17</v>
      </c>
      <c r="F20" s="225">
        <f t="shared" si="1"/>
        <v>0.6470588235294118</v>
      </c>
      <c r="G20" s="327"/>
    </row>
    <row r="21" spans="1:7" ht="15" customHeight="1" x14ac:dyDescent="0.2">
      <c r="A21"/>
      <c r="B21" s="362" t="s">
        <v>311</v>
      </c>
      <c r="C21" s="223" t="s">
        <v>346</v>
      </c>
      <c r="D21" s="224">
        <v>31</v>
      </c>
      <c r="E21" s="224">
        <v>35</v>
      </c>
      <c r="F21" s="225">
        <f t="shared" si="1"/>
        <v>0.88571428571428568</v>
      </c>
      <c r="G21" s="327"/>
    </row>
    <row r="22" spans="1:7" ht="15" customHeight="1" x14ac:dyDescent="0.2">
      <c r="A22"/>
      <c r="B22" s="362" t="s">
        <v>311</v>
      </c>
      <c r="C22" s="223" t="s">
        <v>105</v>
      </c>
      <c r="D22" s="224">
        <v>38</v>
      </c>
      <c r="E22" s="224">
        <v>34</v>
      </c>
      <c r="F22" s="225">
        <f t="shared" si="1"/>
        <v>1.1176470588235294</v>
      </c>
      <c r="G22" s="327"/>
    </row>
    <row r="23" spans="1:7" ht="15" customHeight="1" x14ac:dyDescent="0.2">
      <c r="A23"/>
      <c r="B23" s="362" t="s">
        <v>312</v>
      </c>
      <c r="C23" s="223" t="s">
        <v>644</v>
      </c>
      <c r="D23" s="224">
        <v>22</v>
      </c>
      <c r="E23" s="224">
        <v>30</v>
      </c>
      <c r="F23" s="225">
        <f t="shared" si="1"/>
        <v>0.73333333333333328</v>
      </c>
      <c r="G23" s="327"/>
    </row>
    <row r="24" spans="1:7" ht="15" customHeight="1" x14ac:dyDescent="0.25">
      <c r="A24"/>
      <c r="B24" s="348" t="s">
        <v>544</v>
      </c>
      <c r="C24" s="366"/>
      <c r="D24" s="367">
        <v>178</v>
      </c>
      <c r="E24" s="367">
        <v>215</v>
      </c>
      <c r="F24" s="229">
        <f t="shared" si="1"/>
        <v>0.82790697674418601</v>
      </c>
      <c r="G24" s="436"/>
    </row>
    <row r="25" spans="1:7" ht="15" customHeight="1" x14ac:dyDescent="0.2">
      <c r="A25"/>
      <c r="B25" s="363" t="s">
        <v>314</v>
      </c>
      <c r="C25" s="364" t="s">
        <v>382</v>
      </c>
      <c r="D25" s="365">
        <v>68</v>
      </c>
      <c r="E25" s="365">
        <v>99</v>
      </c>
      <c r="F25" s="228">
        <f t="shared" si="1"/>
        <v>0.68686868686868685</v>
      </c>
      <c r="G25" s="327"/>
    </row>
    <row r="26" spans="1:7" ht="15" customHeight="1" x14ac:dyDescent="0.2">
      <c r="A26"/>
      <c r="B26" s="362" t="s">
        <v>364</v>
      </c>
      <c r="C26" s="223" t="s">
        <v>387</v>
      </c>
      <c r="D26" s="224">
        <v>2</v>
      </c>
      <c r="E26" s="224">
        <v>4</v>
      </c>
      <c r="F26" s="225">
        <f t="shared" si="1"/>
        <v>0.5</v>
      </c>
      <c r="G26" s="327"/>
    </row>
    <row r="27" spans="1:7" ht="15" customHeight="1" x14ac:dyDescent="0.2">
      <c r="A27"/>
      <c r="B27" s="362" t="s">
        <v>311</v>
      </c>
      <c r="C27" s="223" t="s">
        <v>372</v>
      </c>
      <c r="D27" s="224">
        <v>26</v>
      </c>
      <c r="E27" s="224">
        <v>70</v>
      </c>
      <c r="F27" s="225">
        <f t="shared" si="1"/>
        <v>0.37142857142857144</v>
      </c>
      <c r="G27" s="327"/>
    </row>
    <row r="28" spans="1:7" ht="15" customHeight="1" x14ac:dyDescent="0.2">
      <c r="A28"/>
      <c r="B28" s="362" t="s">
        <v>311</v>
      </c>
      <c r="C28" s="223" t="s">
        <v>373</v>
      </c>
      <c r="D28" s="224">
        <v>13</v>
      </c>
      <c r="E28" s="224">
        <v>24</v>
      </c>
      <c r="F28" s="225">
        <f t="shared" si="1"/>
        <v>0.54166666666666663</v>
      </c>
      <c r="G28" s="327"/>
    </row>
    <row r="29" spans="1:7" ht="15" customHeight="1" x14ac:dyDescent="0.2">
      <c r="A29"/>
      <c r="B29" s="362" t="s">
        <v>318</v>
      </c>
      <c r="C29" s="223" t="s">
        <v>388</v>
      </c>
      <c r="D29" s="224">
        <v>0</v>
      </c>
      <c r="E29" s="224">
        <v>11</v>
      </c>
      <c r="F29" s="225">
        <f t="shared" si="1"/>
        <v>0</v>
      </c>
      <c r="G29" s="327"/>
    </row>
    <row r="30" spans="1:7" ht="15" customHeight="1" x14ac:dyDescent="0.2">
      <c r="A30"/>
      <c r="B30" s="362" t="s">
        <v>312</v>
      </c>
      <c r="C30" s="223" t="s">
        <v>374</v>
      </c>
      <c r="D30" s="224">
        <v>38</v>
      </c>
      <c r="E30" s="224">
        <v>67</v>
      </c>
      <c r="F30" s="225">
        <f t="shared" si="1"/>
        <v>0.56716417910447758</v>
      </c>
      <c r="G30" s="327"/>
    </row>
    <row r="31" spans="1:7" ht="15" customHeight="1" x14ac:dyDescent="0.2">
      <c r="A31"/>
      <c r="B31" s="362" t="s">
        <v>312</v>
      </c>
      <c r="C31" s="223" t="s">
        <v>388</v>
      </c>
      <c r="D31" s="224">
        <v>107</v>
      </c>
      <c r="E31" s="224">
        <v>149</v>
      </c>
      <c r="F31" s="225">
        <f t="shared" si="1"/>
        <v>0.71812080536912748</v>
      </c>
      <c r="G31" s="327"/>
    </row>
    <row r="32" spans="1:7" ht="15" customHeight="1" x14ac:dyDescent="0.2">
      <c r="A32"/>
      <c r="B32" s="348" t="s">
        <v>545</v>
      </c>
      <c r="C32" s="366"/>
      <c r="D32" s="367">
        <v>254</v>
      </c>
      <c r="E32" s="367">
        <v>424</v>
      </c>
      <c r="F32" s="229">
        <f t="shared" si="1"/>
        <v>0.59905660377358494</v>
      </c>
      <c r="G32" s="327"/>
    </row>
    <row r="33" spans="1:7" ht="15" customHeight="1" x14ac:dyDescent="0.25">
      <c r="A33"/>
      <c r="B33" s="363" t="s">
        <v>314</v>
      </c>
      <c r="C33" s="364" t="s">
        <v>406</v>
      </c>
      <c r="D33" s="365">
        <v>75</v>
      </c>
      <c r="E33" s="365">
        <v>89</v>
      </c>
      <c r="F33" s="228">
        <f t="shared" si="1"/>
        <v>0.84269662921348309</v>
      </c>
      <c r="G33" s="436"/>
    </row>
    <row r="34" spans="1:7" ht="15" customHeight="1" x14ac:dyDescent="0.2">
      <c r="A34"/>
      <c r="B34" s="362" t="s">
        <v>342</v>
      </c>
      <c r="C34" s="223" t="s">
        <v>393</v>
      </c>
      <c r="D34" s="224">
        <v>0</v>
      </c>
      <c r="E34" s="224">
        <v>4</v>
      </c>
      <c r="F34" s="225">
        <f t="shared" si="1"/>
        <v>0</v>
      </c>
      <c r="G34" s="327"/>
    </row>
    <row r="35" spans="1:7" ht="15" customHeight="1" x14ac:dyDescent="0.2">
      <c r="A35"/>
      <c r="B35" s="362" t="s">
        <v>342</v>
      </c>
      <c r="C35" s="223" t="s">
        <v>107</v>
      </c>
      <c r="D35" s="224">
        <v>3</v>
      </c>
      <c r="E35" s="224">
        <v>10</v>
      </c>
      <c r="F35" s="225">
        <f t="shared" si="1"/>
        <v>0.3</v>
      </c>
      <c r="G35" s="327"/>
    </row>
    <row r="36" spans="1:7" ht="15" customHeight="1" x14ac:dyDescent="0.2">
      <c r="A36"/>
      <c r="B36" s="362" t="s">
        <v>364</v>
      </c>
      <c r="C36" s="223" t="s">
        <v>407</v>
      </c>
      <c r="D36" s="224">
        <v>4</v>
      </c>
      <c r="E36" s="224">
        <v>5</v>
      </c>
      <c r="F36" s="225">
        <f t="shared" si="1"/>
        <v>0.8</v>
      </c>
      <c r="G36" s="327"/>
    </row>
    <row r="37" spans="1:7" ht="15" customHeight="1" x14ac:dyDescent="0.2">
      <c r="A37"/>
      <c r="B37" s="362" t="s">
        <v>311</v>
      </c>
      <c r="C37" s="223" t="s">
        <v>391</v>
      </c>
      <c r="D37" s="224">
        <v>22</v>
      </c>
      <c r="E37" s="224">
        <v>22</v>
      </c>
      <c r="F37" s="225">
        <f t="shared" si="1"/>
        <v>1</v>
      </c>
      <c r="G37" s="327"/>
    </row>
    <row r="38" spans="1:7" ht="15" customHeight="1" x14ac:dyDescent="0.2">
      <c r="A38"/>
      <c r="B38" s="362" t="s">
        <v>311</v>
      </c>
      <c r="C38" s="223" t="s">
        <v>395</v>
      </c>
      <c r="D38" s="224">
        <v>82</v>
      </c>
      <c r="E38" s="224">
        <v>60</v>
      </c>
      <c r="F38" s="225">
        <f t="shared" si="1"/>
        <v>1.3666666666666667</v>
      </c>
      <c r="G38" s="327"/>
    </row>
    <row r="39" spans="1:7" ht="15" customHeight="1" x14ac:dyDescent="0.2">
      <c r="A39"/>
      <c r="B39" s="362" t="s">
        <v>312</v>
      </c>
      <c r="C39" s="223" t="s">
        <v>401</v>
      </c>
      <c r="D39" s="224">
        <v>21</v>
      </c>
      <c r="E39" s="224">
        <v>32</v>
      </c>
      <c r="F39" s="225">
        <f t="shared" si="1"/>
        <v>0.65625</v>
      </c>
      <c r="G39" s="327"/>
    </row>
    <row r="40" spans="1:7" ht="15" customHeight="1" x14ac:dyDescent="0.2">
      <c r="A40"/>
      <c r="B40" s="362" t="s">
        <v>312</v>
      </c>
      <c r="C40" s="223" t="s">
        <v>402</v>
      </c>
      <c r="D40" s="224">
        <v>16</v>
      </c>
      <c r="E40" s="224">
        <v>18</v>
      </c>
      <c r="F40" s="225">
        <f t="shared" si="1"/>
        <v>0.88888888888888884</v>
      </c>
      <c r="G40" s="327"/>
    </row>
    <row r="41" spans="1:7" ht="15" customHeight="1" x14ac:dyDescent="0.2">
      <c r="A41"/>
      <c r="B41" s="348" t="s">
        <v>546</v>
      </c>
      <c r="C41" s="366"/>
      <c r="D41" s="367">
        <v>223</v>
      </c>
      <c r="E41" s="367">
        <v>240</v>
      </c>
      <c r="F41" s="229">
        <f t="shared" si="1"/>
        <v>0.9291666666666667</v>
      </c>
      <c r="G41" s="327"/>
    </row>
    <row r="42" spans="1:7" ht="15" customHeight="1" x14ac:dyDescent="0.2">
      <c r="A42"/>
      <c r="B42" s="363" t="s">
        <v>311</v>
      </c>
      <c r="C42" s="364" t="s">
        <v>413</v>
      </c>
      <c r="D42" s="365">
        <v>54</v>
      </c>
      <c r="E42" s="365">
        <v>39</v>
      </c>
      <c r="F42" s="228">
        <f t="shared" si="1"/>
        <v>1.3846153846153846</v>
      </c>
      <c r="G42" s="327"/>
    </row>
    <row r="43" spans="1:7" ht="15" customHeight="1" x14ac:dyDescent="0.25">
      <c r="A43"/>
      <c r="B43" s="362" t="s">
        <v>312</v>
      </c>
      <c r="C43" s="223" t="s">
        <v>416</v>
      </c>
      <c r="D43" s="224">
        <v>15</v>
      </c>
      <c r="E43" s="224">
        <v>17</v>
      </c>
      <c r="F43" s="225">
        <f t="shared" si="1"/>
        <v>0.88235294117647056</v>
      </c>
      <c r="G43" s="436"/>
    </row>
    <row r="44" spans="1:7" ht="15" customHeight="1" x14ac:dyDescent="0.2">
      <c r="A44"/>
      <c r="B44" s="362" t="s">
        <v>312</v>
      </c>
      <c r="C44" s="223" t="s">
        <v>417</v>
      </c>
      <c r="D44" s="224">
        <v>144</v>
      </c>
      <c r="E44" s="224">
        <v>67</v>
      </c>
      <c r="F44" s="225">
        <f t="shared" si="1"/>
        <v>2.1492537313432836</v>
      </c>
      <c r="G44" s="327"/>
    </row>
    <row r="45" spans="1:7" ht="15" customHeight="1" x14ac:dyDescent="0.2">
      <c r="A45"/>
      <c r="B45" s="348" t="s">
        <v>547</v>
      </c>
      <c r="C45" s="366"/>
      <c r="D45" s="367">
        <v>213</v>
      </c>
      <c r="E45" s="367">
        <v>123</v>
      </c>
      <c r="F45" s="229">
        <f t="shared" si="1"/>
        <v>1.7317073170731707</v>
      </c>
      <c r="G45" s="327"/>
    </row>
    <row r="46" spans="1:7" ht="15" customHeight="1" x14ac:dyDescent="0.2">
      <c r="A46"/>
      <c r="B46" s="363" t="s">
        <v>342</v>
      </c>
      <c r="C46" s="364" t="s">
        <v>436</v>
      </c>
      <c r="D46" s="365">
        <v>6</v>
      </c>
      <c r="E46" s="365">
        <v>12</v>
      </c>
      <c r="F46" s="228">
        <f t="shared" si="1"/>
        <v>0.5</v>
      </c>
      <c r="G46" s="327"/>
    </row>
    <row r="47" spans="1:7" ht="15" customHeight="1" x14ac:dyDescent="0.25">
      <c r="A47"/>
      <c r="B47" s="362" t="s">
        <v>311</v>
      </c>
      <c r="C47" s="223" t="s">
        <v>424</v>
      </c>
      <c r="D47" s="224">
        <v>258</v>
      </c>
      <c r="E47" s="224">
        <v>258</v>
      </c>
      <c r="F47" s="225">
        <f t="shared" si="1"/>
        <v>1</v>
      </c>
      <c r="G47" s="436"/>
    </row>
    <row r="48" spans="1:7" ht="15" customHeight="1" x14ac:dyDescent="0.2">
      <c r="A48"/>
      <c r="B48" s="362" t="s">
        <v>311</v>
      </c>
      <c r="C48" s="223" t="s">
        <v>427</v>
      </c>
      <c r="D48" s="224">
        <v>66</v>
      </c>
      <c r="E48" s="224">
        <v>62</v>
      </c>
      <c r="F48" s="225">
        <f t="shared" si="1"/>
        <v>1.064516129032258</v>
      </c>
      <c r="G48" s="327"/>
    </row>
    <row r="49" spans="1:7" ht="15" customHeight="1" x14ac:dyDescent="0.2">
      <c r="A49"/>
      <c r="B49" s="362" t="s">
        <v>315</v>
      </c>
      <c r="C49" s="223" t="s">
        <v>433</v>
      </c>
      <c r="D49" s="224">
        <v>70</v>
      </c>
      <c r="E49" s="224">
        <v>89</v>
      </c>
      <c r="F49" s="225">
        <f t="shared" si="1"/>
        <v>0.7865168539325843</v>
      </c>
      <c r="G49" s="327"/>
    </row>
    <row r="50" spans="1:7" ht="15" customHeight="1" x14ac:dyDescent="0.2">
      <c r="A50"/>
      <c r="B50" s="362" t="s">
        <v>312</v>
      </c>
      <c r="C50" s="223" t="s">
        <v>645</v>
      </c>
      <c r="D50" s="224">
        <v>143</v>
      </c>
      <c r="E50" s="224">
        <v>104</v>
      </c>
      <c r="F50" s="225">
        <f t="shared" si="1"/>
        <v>1.375</v>
      </c>
      <c r="G50" s="327"/>
    </row>
    <row r="51" spans="1:7" ht="15" customHeight="1" x14ac:dyDescent="0.2">
      <c r="A51"/>
      <c r="B51" s="348" t="s">
        <v>548</v>
      </c>
      <c r="C51" s="366"/>
      <c r="D51" s="367">
        <v>543</v>
      </c>
      <c r="E51" s="367">
        <v>525</v>
      </c>
      <c r="F51" s="229">
        <f t="shared" si="1"/>
        <v>1.0342857142857143</v>
      </c>
      <c r="G51" s="327"/>
    </row>
    <row r="52" spans="1:7" ht="15" customHeight="1" x14ac:dyDescent="0.2">
      <c r="A52"/>
      <c r="B52" s="363" t="s">
        <v>311</v>
      </c>
      <c r="C52" s="364" t="s">
        <v>442</v>
      </c>
      <c r="D52" s="365">
        <v>9</v>
      </c>
      <c r="E52" s="365">
        <v>20</v>
      </c>
      <c r="F52" s="228">
        <f t="shared" si="1"/>
        <v>0.45</v>
      </c>
      <c r="G52" s="327"/>
    </row>
    <row r="53" spans="1:7" ht="15" customHeight="1" x14ac:dyDescent="0.25">
      <c r="A53"/>
      <c r="B53" s="362" t="s">
        <v>311</v>
      </c>
      <c r="C53" s="223" t="s">
        <v>443</v>
      </c>
      <c r="D53" s="224">
        <v>26</v>
      </c>
      <c r="E53" s="224">
        <v>37</v>
      </c>
      <c r="F53" s="225">
        <f t="shared" si="1"/>
        <v>0.70270270270270274</v>
      </c>
      <c r="G53" s="436"/>
    </row>
    <row r="54" spans="1:7" ht="15" customHeight="1" x14ac:dyDescent="0.2">
      <c r="A54"/>
      <c r="B54" s="362" t="s">
        <v>315</v>
      </c>
      <c r="C54" s="223" t="s">
        <v>110</v>
      </c>
      <c r="D54" s="224">
        <v>142</v>
      </c>
      <c r="E54" s="224">
        <v>231</v>
      </c>
      <c r="F54" s="225">
        <f t="shared" si="1"/>
        <v>0.61471861471861466</v>
      </c>
      <c r="G54" s="327"/>
    </row>
    <row r="55" spans="1:7" ht="15" customHeight="1" x14ac:dyDescent="0.2">
      <c r="A55"/>
      <c r="B55" s="362" t="s">
        <v>318</v>
      </c>
      <c r="C55" s="223" t="s">
        <v>454</v>
      </c>
      <c r="D55" s="224">
        <v>0</v>
      </c>
      <c r="E55" s="224">
        <v>3</v>
      </c>
      <c r="F55" s="225">
        <f t="shared" si="1"/>
        <v>0</v>
      </c>
      <c r="G55" s="327"/>
    </row>
    <row r="56" spans="1:7" ht="15" customHeight="1" x14ac:dyDescent="0.2">
      <c r="A56"/>
      <c r="B56" s="362" t="s">
        <v>312</v>
      </c>
      <c r="C56" s="223" t="s">
        <v>454</v>
      </c>
      <c r="D56" s="224">
        <v>38</v>
      </c>
      <c r="E56" s="224">
        <v>40</v>
      </c>
      <c r="F56" s="225">
        <f t="shared" si="1"/>
        <v>0.95</v>
      </c>
      <c r="G56" s="327"/>
    </row>
    <row r="57" spans="1:7" ht="15" customHeight="1" x14ac:dyDescent="0.2">
      <c r="A57"/>
      <c r="B57" s="362" t="s">
        <v>312</v>
      </c>
      <c r="C57" s="223" t="s">
        <v>110</v>
      </c>
      <c r="D57" s="224">
        <v>53</v>
      </c>
      <c r="E57" s="224">
        <v>57</v>
      </c>
      <c r="F57" s="225">
        <f t="shared" si="1"/>
        <v>0.92982456140350878</v>
      </c>
      <c r="G57" s="327"/>
    </row>
    <row r="58" spans="1:7" ht="15" customHeight="1" x14ac:dyDescent="0.2">
      <c r="A58"/>
      <c r="B58" s="348" t="s">
        <v>549</v>
      </c>
      <c r="C58" s="366"/>
      <c r="D58" s="367">
        <v>268</v>
      </c>
      <c r="E58" s="367">
        <v>388</v>
      </c>
      <c r="F58" s="229">
        <f t="shared" si="1"/>
        <v>0.69072164948453607</v>
      </c>
      <c r="G58" s="327"/>
    </row>
    <row r="59" spans="1:7" ht="15" customHeight="1" x14ac:dyDescent="0.2">
      <c r="A59"/>
      <c r="B59" s="363" t="s">
        <v>342</v>
      </c>
      <c r="C59" s="364" t="s">
        <v>479</v>
      </c>
      <c r="D59" s="365">
        <v>0</v>
      </c>
      <c r="E59" s="365">
        <v>6</v>
      </c>
      <c r="F59" s="228">
        <f t="shared" si="1"/>
        <v>0</v>
      </c>
      <c r="G59" s="327"/>
    </row>
    <row r="60" spans="1:7" ht="15" customHeight="1" x14ac:dyDescent="0.25">
      <c r="A60"/>
      <c r="B60" s="362" t="s">
        <v>342</v>
      </c>
      <c r="C60" s="223" t="s">
        <v>480</v>
      </c>
      <c r="D60" s="224">
        <v>1</v>
      </c>
      <c r="E60" s="224">
        <v>4</v>
      </c>
      <c r="F60" s="225">
        <f t="shared" si="1"/>
        <v>0.25</v>
      </c>
      <c r="G60" s="436"/>
    </row>
    <row r="61" spans="1:7" ht="15" customHeight="1" x14ac:dyDescent="0.2">
      <c r="A61"/>
      <c r="B61" s="362" t="s">
        <v>311</v>
      </c>
      <c r="C61" s="223" t="s">
        <v>464</v>
      </c>
      <c r="D61" s="224">
        <v>22</v>
      </c>
      <c r="E61" s="224">
        <v>17</v>
      </c>
      <c r="F61" s="225">
        <f t="shared" si="1"/>
        <v>1.2941176470588236</v>
      </c>
      <c r="G61" s="327"/>
    </row>
    <row r="62" spans="1:7" ht="15" customHeight="1" x14ac:dyDescent="0.2">
      <c r="A62"/>
      <c r="B62" s="362" t="s">
        <v>311</v>
      </c>
      <c r="C62" s="223" t="s">
        <v>467</v>
      </c>
      <c r="D62" s="224">
        <v>28</v>
      </c>
      <c r="E62" s="224">
        <v>22</v>
      </c>
      <c r="F62" s="225">
        <f t="shared" si="1"/>
        <v>1.2727272727272727</v>
      </c>
      <c r="G62" s="327"/>
    </row>
    <row r="63" spans="1:7" ht="15" customHeight="1" x14ac:dyDescent="0.2">
      <c r="A63"/>
      <c r="B63" s="362" t="s">
        <v>311</v>
      </c>
      <c r="C63" s="223" t="s">
        <v>111</v>
      </c>
      <c r="D63" s="224">
        <v>29</v>
      </c>
      <c r="E63" s="224">
        <v>19</v>
      </c>
      <c r="F63" s="225">
        <f t="shared" si="1"/>
        <v>1.5263157894736843</v>
      </c>
      <c r="G63" s="327"/>
    </row>
    <row r="64" spans="1:7" ht="15" customHeight="1" x14ac:dyDescent="0.2">
      <c r="A64"/>
      <c r="B64" s="362" t="s">
        <v>312</v>
      </c>
      <c r="C64" s="223" t="s">
        <v>470</v>
      </c>
      <c r="D64" s="224">
        <v>23</v>
      </c>
      <c r="E64" s="224">
        <v>19</v>
      </c>
      <c r="F64" s="225">
        <f t="shared" si="1"/>
        <v>1.2105263157894737</v>
      </c>
      <c r="G64" s="327"/>
    </row>
    <row r="65" spans="1:7" ht="15" customHeight="1" x14ac:dyDescent="0.2">
      <c r="A65"/>
      <c r="B65" s="362" t="s">
        <v>312</v>
      </c>
      <c r="C65" s="223" t="s">
        <v>471</v>
      </c>
      <c r="D65" s="224">
        <v>31</v>
      </c>
      <c r="E65" s="224">
        <v>30</v>
      </c>
      <c r="F65" s="225">
        <f t="shared" si="1"/>
        <v>1.0333333333333334</v>
      </c>
      <c r="G65" s="327"/>
    </row>
    <row r="66" spans="1:7" ht="15" customHeight="1" x14ac:dyDescent="0.2">
      <c r="A66"/>
      <c r="B66" s="348" t="s">
        <v>550</v>
      </c>
      <c r="C66" s="366"/>
      <c r="D66" s="367">
        <v>134</v>
      </c>
      <c r="E66" s="367">
        <v>117</v>
      </c>
      <c r="F66" s="229">
        <f t="shared" si="1"/>
        <v>1.1452991452991452</v>
      </c>
      <c r="G66" s="327"/>
    </row>
    <row r="67" spans="1:7" ht="15" customHeight="1" x14ac:dyDescent="0.2">
      <c r="A67"/>
      <c r="B67" s="363" t="s">
        <v>364</v>
      </c>
      <c r="C67" s="364" t="s">
        <v>497</v>
      </c>
      <c r="D67" s="365">
        <v>5</v>
      </c>
      <c r="E67" s="365">
        <v>4</v>
      </c>
      <c r="F67" s="228">
        <f t="shared" si="1"/>
        <v>1.25</v>
      </c>
      <c r="G67" s="327"/>
    </row>
    <row r="68" spans="1:7" ht="15" customHeight="1" x14ac:dyDescent="0.25">
      <c r="A68"/>
      <c r="B68" s="362" t="s">
        <v>311</v>
      </c>
      <c r="C68" s="223" t="s">
        <v>487</v>
      </c>
      <c r="D68" s="224">
        <v>51</v>
      </c>
      <c r="E68" s="224">
        <v>24</v>
      </c>
      <c r="F68" s="225">
        <f t="shared" si="1"/>
        <v>2.125</v>
      </c>
      <c r="G68" s="436"/>
    </row>
    <row r="69" spans="1:7" ht="15" customHeight="1" x14ac:dyDescent="0.2">
      <c r="A69"/>
      <c r="B69" s="362" t="s">
        <v>318</v>
      </c>
      <c r="C69" s="223" t="s">
        <v>492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318</v>
      </c>
      <c r="C70" s="223" t="s">
        <v>493</v>
      </c>
      <c r="D70" s="224">
        <v>2</v>
      </c>
      <c r="E70" s="224">
        <v>3</v>
      </c>
      <c r="F70" s="225">
        <f t="shared" si="1"/>
        <v>0.66666666666666663</v>
      </c>
      <c r="G70" s="327"/>
    </row>
    <row r="71" spans="1:7" ht="15" customHeight="1" x14ac:dyDescent="0.2">
      <c r="A71"/>
      <c r="B71" s="362" t="s">
        <v>312</v>
      </c>
      <c r="C71" s="223" t="s">
        <v>491</v>
      </c>
      <c r="D71" s="224">
        <v>49</v>
      </c>
      <c r="E71" s="224">
        <v>28</v>
      </c>
      <c r="F71" s="225">
        <f t="shared" si="1"/>
        <v>1.75</v>
      </c>
      <c r="G71" s="327"/>
    </row>
    <row r="72" spans="1:7" ht="15" customHeight="1" x14ac:dyDescent="0.2">
      <c r="A72"/>
      <c r="B72" s="362" t="s">
        <v>312</v>
      </c>
      <c r="C72" s="223" t="s">
        <v>492</v>
      </c>
      <c r="D72" s="224">
        <v>59</v>
      </c>
      <c r="E72" s="224">
        <v>40</v>
      </c>
      <c r="F72" s="225">
        <f t="shared" si="1"/>
        <v>1.4750000000000001</v>
      </c>
      <c r="G72" s="327"/>
    </row>
    <row r="73" spans="1:7" ht="15" customHeight="1" x14ac:dyDescent="0.2">
      <c r="A73"/>
      <c r="B73" s="348" t="s">
        <v>551</v>
      </c>
      <c r="C73" s="366"/>
      <c r="D73" s="367">
        <v>166</v>
      </c>
      <c r="E73" s="367">
        <v>105</v>
      </c>
      <c r="F73" s="229">
        <f t="shared" si="1"/>
        <v>1.5809523809523809</v>
      </c>
      <c r="G73" s="327"/>
    </row>
    <row r="74" spans="1:7" ht="15" customHeight="1" x14ac:dyDescent="0.2">
      <c r="A74"/>
      <c r="B74" s="363" t="s">
        <v>315</v>
      </c>
      <c r="C74" s="364" t="s">
        <v>499</v>
      </c>
      <c r="D74" s="365">
        <v>2</v>
      </c>
      <c r="E74" s="365">
        <v>6</v>
      </c>
      <c r="F74" s="228">
        <f t="shared" ref="F74:F88" si="2">IF(E74=0,"-",(D74)/E74)</f>
        <v>0.33333333333333331</v>
      </c>
      <c r="G74" s="327"/>
    </row>
    <row r="75" spans="1:7" ht="15" customHeight="1" x14ac:dyDescent="0.25">
      <c r="A75"/>
      <c r="B75" s="362" t="s">
        <v>315</v>
      </c>
      <c r="C75" s="223" t="s">
        <v>500</v>
      </c>
      <c r="D75" s="224">
        <v>5</v>
      </c>
      <c r="E75" s="224">
        <v>7</v>
      </c>
      <c r="F75" s="225">
        <f t="shared" si="2"/>
        <v>0.7142857142857143</v>
      </c>
      <c r="G75" s="436"/>
    </row>
    <row r="76" spans="1:7" ht="15" customHeight="1" x14ac:dyDescent="0.2">
      <c r="A76"/>
      <c r="B76" s="362" t="s">
        <v>315</v>
      </c>
      <c r="C76" s="223" t="s">
        <v>507</v>
      </c>
      <c r="D76" s="224">
        <v>8</v>
      </c>
      <c r="E76" s="224">
        <v>7</v>
      </c>
      <c r="F76" s="225">
        <f t="shared" si="2"/>
        <v>1.1428571428571428</v>
      </c>
      <c r="G76" s="327"/>
    </row>
    <row r="77" spans="1:7" ht="15" customHeight="1" x14ac:dyDescent="0.2">
      <c r="A77"/>
      <c r="B77" s="362" t="s">
        <v>315</v>
      </c>
      <c r="C77" s="223" t="s">
        <v>508</v>
      </c>
      <c r="D77" s="224">
        <v>2</v>
      </c>
      <c r="E77" s="224">
        <v>6</v>
      </c>
      <c r="F77" s="225">
        <f t="shared" si="2"/>
        <v>0.33333333333333331</v>
      </c>
      <c r="G77" s="327"/>
    </row>
    <row r="78" spans="1:7" ht="15" customHeight="1" x14ac:dyDescent="0.2">
      <c r="A78"/>
      <c r="B78" s="362" t="s">
        <v>315</v>
      </c>
      <c r="C78" s="223" t="s">
        <v>555</v>
      </c>
      <c r="D78" s="224">
        <v>41</v>
      </c>
      <c r="E78" s="224">
        <v>25</v>
      </c>
      <c r="F78" s="225">
        <f t="shared" si="2"/>
        <v>1.64</v>
      </c>
      <c r="G78" s="327"/>
    </row>
    <row r="79" spans="1:7" ht="15" customHeight="1" x14ac:dyDescent="0.2">
      <c r="A79"/>
      <c r="B79" s="362" t="s">
        <v>315</v>
      </c>
      <c r="C79" s="223" t="s">
        <v>503</v>
      </c>
      <c r="D79" s="224">
        <v>11</v>
      </c>
      <c r="E79" s="224">
        <v>17</v>
      </c>
      <c r="F79" s="225">
        <f t="shared" si="2"/>
        <v>0.6470588235294118</v>
      </c>
      <c r="G79" s="327"/>
    </row>
    <row r="80" spans="1:7" ht="15" customHeight="1" x14ac:dyDescent="0.2">
      <c r="A80"/>
      <c r="B80" s="362" t="s">
        <v>312</v>
      </c>
      <c r="C80" s="223" t="s">
        <v>499</v>
      </c>
      <c r="D80" s="224">
        <v>13</v>
      </c>
      <c r="E80" s="224">
        <v>25</v>
      </c>
      <c r="F80" s="225">
        <f t="shared" si="2"/>
        <v>0.52</v>
      </c>
      <c r="G80" s="327"/>
    </row>
    <row r="81" spans="1:7" ht="15" customHeight="1" x14ac:dyDescent="0.2">
      <c r="A81"/>
      <c r="B81" s="362" t="s">
        <v>312</v>
      </c>
      <c r="C81" s="223" t="s">
        <v>500</v>
      </c>
      <c r="D81" s="224">
        <v>20</v>
      </c>
      <c r="E81" s="224">
        <v>25</v>
      </c>
      <c r="F81" s="225">
        <f t="shared" si="2"/>
        <v>0.8</v>
      </c>
      <c r="G81" s="327"/>
    </row>
    <row r="82" spans="1:7" ht="15" customHeight="1" x14ac:dyDescent="0.2">
      <c r="A82"/>
      <c r="B82" s="362" t="s">
        <v>312</v>
      </c>
      <c r="C82" s="223" t="s">
        <v>507</v>
      </c>
      <c r="D82" s="224">
        <v>6</v>
      </c>
      <c r="E82" s="224">
        <v>7</v>
      </c>
      <c r="F82" s="225">
        <f t="shared" si="2"/>
        <v>0.8571428571428571</v>
      </c>
      <c r="G82" s="327"/>
    </row>
    <row r="83" spans="1:7" ht="15" customHeight="1" x14ac:dyDescent="0.2">
      <c r="A83"/>
      <c r="B83" s="362" t="s">
        <v>312</v>
      </c>
      <c r="C83" s="223" t="s">
        <v>505</v>
      </c>
      <c r="D83" s="224">
        <v>2</v>
      </c>
      <c r="E83" s="224">
        <v>6</v>
      </c>
      <c r="F83" s="225">
        <f t="shared" si="2"/>
        <v>0.33333333333333331</v>
      </c>
      <c r="G83" s="327"/>
    </row>
    <row r="84" spans="1:7" ht="15" customHeight="1" x14ac:dyDescent="0.2">
      <c r="A84"/>
      <c r="B84" s="362" t="s">
        <v>312</v>
      </c>
      <c r="C84" s="223" t="s">
        <v>508</v>
      </c>
      <c r="D84" s="224">
        <v>4</v>
      </c>
      <c r="E84" s="224">
        <v>8</v>
      </c>
      <c r="F84" s="225">
        <f t="shared" si="2"/>
        <v>0.5</v>
      </c>
      <c r="G84" s="327"/>
    </row>
    <row r="85" spans="1:7" ht="15" customHeight="1" x14ac:dyDescent="0.2">
      <c r="A85"/>
      <c r="B85" s="362" t="s">
        <v>312</v>
      </c>
      <c r="C85" s="223" t="s">
        <v>555</v>
      </c>
      <c r="D85" s="224">
        <v>54</v>
      </c>
      <c r="E85" s="224">
        <v>30</v>
      </c>
      <c r="F85" s="225">
        <f t="shared" si="2"/>
        <v>1.8</v>
      </c>
      <c r="G85" s="327"/>
    </row>
    <row r="86" spans="1:7" ht="15" customHeight="1" x14ac:dyDescent="0.2">
      <c r="A86"/>
      <c r="B86" s="362" t="s">
        <v>312</v>
      </c>
      <c r="C86" s="223" t="s">
        <v>503</v>
      </c>
      <c r="D86" s="224">
        <v>13</v>
      </c>
      <c r="E86" s="224">
        <v>11</v>
      </c>
      <c r="F86" s="225">
        <f t="shared" si="2"/>
        <v>1.1818181818181819</v>
      </c>
      <c r="G86" s="327"/>
    </row>
    <row r="87" spans="1:7" ht="15" customHeight="1" x14ac:dyDescent="0.2">
      <c r="A87"/>
      <c r="B87" s="348" t="s">
        <v>552</v>
      </c>
      <c r="C87" s="366"/>
      <c r="D87" s="367">
        <v>181</v>
      </c>
      <c r="E87" s="367">
        <v>180</v>
      </c>
      <c r="F87" s="229">
        <f t="shared" si="2"/>
        <v>1.0055555555555555</v>
      </c>
      <c r="G87" s="327"/>
    </row>
    <row r="88" spans="1:7" ht="15" customHeight="1" x14ac:dyDescent="0.25">
      <c r="A88"/>
      <c r="B88" s="348" t="s">
        <v>553</v>
      </c>
      <c r="C88" s="366"/>
      <c r="D88" s="367">
        <v>2293</v>
      </c>
      <c r="E88" s="367">
        <v>2457</v>
      </c>
      <c r="F88" s="229">
        <f t="shared" si="2"/>
        <v>0.93325193325193323</v>
      </c>
      <c r="G88" s="436"/>
    </row>
    <row r="89" spans="1:7" ht="15" customHeight="1" x14ac:dyDescent="0.25">
      <c r="A89"/>
      <c r="B89" s="368" t="s">
        <v>120</v>
      </c>
      <c r="C89" s="353"/>
      <c r="D89" s="353"/>
      <c r="E89" s="353"/>
      <c r="F89" s="353"/>
      <c r="G89" s="436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265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299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283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201</v>
      </c>
      <c r="D9" s="768" t="s">
        <v>137</v>
      </c>
      <c r="E9" s="769"/>
      <c r="F9" s="770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41974</v>
      </c>
      <c r="C11" s="531">
        <v>10287</v>
      </c>
      <c r="D11" s="531">
        <v>353</v>
      </c>
      <c r="E11" s="531">
        <v>613</v>
      </c>
      <c r="F11" s="532">
        <f>D11+E11</f>
        <v>966</v>
      </c>
      <c r="G11" s="532">
        <v>1794</v>
      </c>
      <c r="H11" s="531">
        <f>D11+E11+C11+G11</f>
        <v>13047</v>
      </c>
      <c r="I11" s="533">
        <v>60893</v>
      </c>
      <c r="J11" s="427">
        <f t="shared" ref="J11:J35" si="0">H11/I11%</f>
        <v>21.426108091242018</v>
      </c>
    </row>
    <row r="12" spans="1:10" ht="15" x14ac:dyDescent="0.25">
      <c r="B12" s="271">
        <v>42005</v>
      </c>
      <c r="C12" s="425">
        <v>10030</v>
      </c>
      <c r="D12" s="425">
        <v>368</v>
      </c>
      <c r="E12" s="425">
        <v>602</v>
      </c>
      <c r="F12" s="431">
        <f t="shared" ref="F12:F35" si="1">D12+E12</f>
        <v>970</v>
      </c>
      <c r="G12" s="431">
        <v>1689</v>
      </c>
      <c r="H12" s="425">
        <f t="shared" ref="H12:H35" si="2">D12+E12+C12+G12</f>
        <v>12689</v>
      </c>
      <c r="I12" s="426">
        <v>60742</v>
      </c>
      <c r="J12" s="427">
        <f t="shared" si="0"/>
        <v>20.889993744032136</v>
      </c>
    </row>
    <row r="13" spans="1:10" ht="15" x14ac:dyDescent="0.25">
      <c r="B13" s="271">
        <v>42036</v>
      </c>
      <c r="C13" s="425">
        <v>10261</v>
      </c>
      <c r="D13" s="425">
        <v>375</v>
      </c>
      <c r="E13" s="425">
        <v>602</v>
      </c>
      <c r="F13" s="431">
        <f t="shared" si="1"/>
        <v>977</v>
      </c>
      <c r="G13" s="431">
        <v>1726</v>
      </c>
      <c r="H13" s="425">
        <f t="shared" si="2"/>
        <v>12964</v>
      </c>
      <c r="I13" s="426">
        <v>60141</v>
      </c>
      <c r="J13" s="427">
        <f t="shared" si="0"/>
        <v>21.556010043065463</v>
      </c>
    </row>
    <row r="14" spans="1:10" ht="15" x14ac:dyDescent="0.25">
      <c r="B14" s="271">
        <v>42064</v>
      </c>
      <c r="C14" s="425">
        <v>10485</v>
      </c>
      <c r="D14" s="425">
        <v>361</v>
      </c>
      <c r="E14" s="425">
        <v>593</v>
      </c>
      <c r="F14" s="431">
        <f t="shared" si="1"/>
        <v>954</v>
      </c>
      <c r="G14" s="431">
        <v>1742</v>
      </c>
      <c r="H14" s="425">
        <f t="shared" si="2"/>
        <v>13181</v>
      </c>
      <c r="I14" s="426">
        <v>60665</v>
      </c>
      <c r="J14" s="427">
        <f t="shared" si="0"/>
        <v>21.727519986812826</v>
      </c>
    </row>
    <row r="15" spans="1:10" ht="15" x14ac:dyDescent="0.25">
      <c r="B15" s="271">
        <v>42095</v>
      </c>
      <c r="C15" s="425">
        <v>10770</v>
      </c>
      <c r="D15" s="425">
        <v>402</v>
      </c>
      <c r="E15" s="425">
        <v>601</v>
      </c>
      <c r="F15" s="431">
        <f t="shared" si="1"/>
        <v>1003</v>
      </c>
      <c r="G15" s="431">
        <v>1789</v>
      </c>
      <c r="H15" s="425">
        <f t="shared" si="2"/>
        <v>13562</v>
      </c>
      <c r="I15" s="426">
        <v>61356</v>
      </c>
      <c r="J15" s="427">
        <f t="shared" si="0"/>
        <v>22.103787730621296</v>
      </c>
    </row>
    <row r="16" spans="1:10" ht="15" x14ac:dyDescent="0.25">
      <c r="B16" s="271">
        <v>42125</v>
      </c>
      <c r="C16" s="425">
        <v>10801</v>
      </c>
      <c r="D16" s="425">
        <v>459</v>
      </c>
      <c r="E16" s="425">
        <v>584</v>
      </c>
      <c r="F16" s="431">
        <f t="shared" si="1"/>
        <v>1043</v>
      </c>
      <c r="G16" s="431">
        <v>1803</v>
      </c>
      <c r="H16" s="425">
        <f t="shared" si="2"/>
        <v>13647</v>
      </c>
      <c r="I16" s="426">
        <v>61128</v>
      </c>
      <c r="J16" s="427">
        <f t="shared" si="0"/>
        <v>22.325284648606203</v>
      </c>
    </row>
    <row r="17" spans="2:10" ht="15" x14ac:dyDescent="0.25">
      <c r="B17" s="271">
        <v>42156</v>
      </c>
      <c r="C17" s="425">
        <v>10662</v>
      </c>
      <c r="D17" s="425">
        <v>422</v>
      </c>
      <c r="E17" s="425">
        <v>551</v>
      </c>
      <c r="F17" s="431">
        <f t="shared" si="1"/>
        <v>973</v>
      </c>
      <c r="G17" s="431">
        <v>1785</v>
      </c>
      <c r="H17" s="425">
        <f t="shared" si="2"/>
        <v>13420</v>
      </c>
      <c r="I17" s="426">
        <v>60586</v>
      </c>
      <c r="J17" s="427">
        <f t="shared" si="0"/>
        <v>22.150331759812499</v>
      </c>
    </row>
    <row r="18" spans="2:10" ht="15" x14ac:dyDescent="0.25">
      <c r="B18" s="271">
        <v>42186</v>
      </c>
      <c r="C18" s="425">
        <v>10692</v>
      </c>
      <c r="D18" s="425">
        <v>428</v>
      </c>
      <c r="E18" s="425">
        <v>533</v>
      </c>
      <c r="F18" s="431">
        <f t="shared" si="1"/>
        <v>961</v>
      </c>
      <c r="G18" s="431">
        <v>1832</v>
      </c>
      <c r="H18" s="425">
        <f t="shared" si="2"/>
        <v>13485</v>
      </c>
      <c r="I18" s="426">
        <v>60890</v>
      </c>
      <c r="J18" s="427">
        <f t="shared" si="0"/>
        <v>22.146493677122681</v>
      </c>
    </row>
    <row r="19" spans="2:10" ht="15" x14ac:dyDescent="0.25">
      <c r="B19" s="271">
        <v>42217</v>
      </c>
      <c r="C19" s="425">
        <v>10325</v>
      </c>
      <c r="D19" s="425">
        <v>428</v>
      </c>
      <c r="E19" s="425">
        <v>475</v>
      </c>
      <c r="F19" s="431">
        <f t="shared" si="1"/>
        <v>903</v>
      </c>
      <c r="G19" s="431">
        <v>1694</v>
      </c>
      <c r="H19" s="425">
        <f t="shared" si="2"/>
        <v>12922</v>
      </c>
      <c r="I19" s="426">
        <v>60014</v>
      </c>
      <c r="J19" s="427">
        <f t="shared" si="0"/>
        <v>21.531642616722767</v>
      </c>
    </row>
    <row r="20" spans="2:10" ht="15" x14ac:dyDescent="0.25">
      <c r="B20" s="271">
        <v>42248</v>
      </c>
      <c r="C20" s="425">
        <v>9555</v>
      </c>
      <c r="D20" s="425">
        <v>366</v>
      </c>
      <c r="E20" s="425">
        <v>512</v>
      </c>
      <c r="F20" s="431">
        <f t="shared" si="1"/>
        <v>878</v>
      </c>
      <c r="G20" s="431">
        <v>1616</v>
      </c>
      <c r="H20" s="425">
        <f t="shared" si="2"/>
        <v>12049</v>
      </c>
      <c r="I20" s="426">
        <v>58610</v>
      </c>
      <c r="J20" s="427">
        <f t="shared" si="0"/>
        <v>20.557925268725473</v>
      </c>
    </row>
    <row r="21" spans="2:10" ht="15" x14ac:dyDescent="0.25">
      <c r="B21" s="271">
        <v>42278</v>
      </c>
      <c r="C21" s="425">
        <v>9420</v>
      </c>
      <c r="D21" s="425">
        <v>336</v>
      </c>
      <c r="E21" s="425">
        <v>541</v>
      </c>
      <c r="F21" s="431">
        <f t="shared" si="1"/>
        <v>877</v>
      </c>
      <c r="G21" s="431">
        <v>1542</v>
      </c>
      <c r="H21" s="425">
        <f t="shared" si="2"/>
        <v>11839</v>
      </c>
      <c r="I21" s="426">
        <v>58497</v>
      </c>
      <c r="J21" s="427">
        <f t="shared" si="0"/>
        <v>20.238644716823085</v>
      </c>
    </row>
    <row r="22" spans="2:10" ht="15" x14ac:dyDescent="0.25">
      <c r="B22" s="271">
        <v>42309</v>
      </c>
      <c r="C22" s="425">
        <v>9350</v>
      </c>
      <c r="D22" s="425">
        <v>315</v>
      </c>
      <c r="E22" s="425">
        <v>544</v>
      </c>
      <c r="F22" s="431">
        <f t="shared" si="1"/>
        <v>859</v>
      </c>
      <c r="G22" s="431">
        <v>1533</v>
      </c>
      <c r="H22" s="425">
        <f t="shared" si="2"/>
        <v>11742</v>
      </c>
      <c r="I22" s="426">
        <v>58077</v>
      </c>
      <c r="J22" s="427">
        <f t="shared" si="0"/>
        <v>20.21798646624309</v>
      </c>
    </row>
    <row r="23" spans="2:10" ht="15" x14ac:dyDescent="0.25">
      <c r="B23" s="271">
        <v>42339</v>
      </c>
      <c r="C23" s="425">
        <v>9466</v>
      </c>
      <c r="D23" s="425">
        <v>327</v>
      </c>
      <c r="E23" s="425">
        <v>488</v>
      </c>
      <c r="F23" s="431">
        <f t="shared" si="1"/>
        <v>815</v>
      </c>
      <c r="G23" s="431">
        <v>1539</v>
      </c>
      <c r="H23" s="425">
        <f t="shared" si="2"/>
        <v>11820</v>
      </c>
      <c r="I23" s="426">
        <v>58644</v>
      </c>
      <c r="J23" s="427">
        <f t="shared" si="0"/>
        <v>20.15551463065275</v>
      </c>
    </row>
    <row r="24" spans="2:10" ht="15" x14ac:dyDescent="0.25">
      <c r="B24" s="271">
        <v>42370</v>
      </c>
      <c r="C24" s="425">
        <v>9081</v>
      </c>
      <c r="D24" s="425">
        <v>309</v>
      </c>
      <c r="E24" s="425">
        <v>455</v>
      </c>
      <c r="F24" s="431">
        <f t="shared" si="1"/>
        <v>764</v>
      </c>
      <c r="G24" s="431">
        <v>1490</v>
      </c>
      <c r="H24" s="425">
        <f t="shared" si="2"/>
        <v>11335</v>
      </c>
      <c r="I24" s="426">
        <v>58443</v>
      </c>
      <c r="J24" s="427">
        <f t="shared" si="0"/>
        <v>19.394966035282241</v>
      </c>
    </row>
    <row r="25" spans="2:10" ht="15" x14ac:dyDescent="0.25">
      <c r="B25" s="271">
        <v>42401</v>
      </c>
      <c r="C25" s="425">
        <v>9521</v>
      </c>
      <c r="D25" s="425">
        <v>305</v>
      </c>
      <c r="E25" s="425">
        <v>493</v>
      </c>
      <c r="F25" s="431">
        <f t="shared" si="1"/>
        <v>798</v>
      </c>
      <c r="G25" s="431">
        <v>1510</v>
      </c>
      <c r="H25" s="425">
        <f t="shared" si="2"/>
        <v>11829</v>
      </c>
      <c r="I25" s="426">
        <v>58813</v>
      </c>
      <c r="J25" s="427">
        <f t="shared" si="0"/>
        <v>20.112900209137436</v>
      </c>
    </row>
    <row r="26" spans="2:10" ht="15" x14ac:dyDescent="0.25">
      <c r="B26" s="271">
        <v>42430</v>
      </c>
      <c r="C26" s="425">
        <v>9868</v>
      </c>
      <c r="D26" s="425">
        <v>329</v>
      </c>
      <c r="E26" s="425">
        <v>516</v>
      </c>
      <c r="F26" s="431">
        <f t="shared" si="1"/>
        <v>845</v>
      </c>
      <c r="G26" s="431">
        <v>1486</v>
      </c>
      <c r="H26" s="425">
        <f t="shared" si="2"/>
        <v>12199</v>
      </c>
      <c r="I26" s="426">
        <v>59408</v>
      </c>
      <c r="J26" s="427">
        <f t="shared" si="0"/>
        <v>20.534271478588742</v>
      </c>
    </row>
    <row r="27" spans="2:10" ht="15" x14ac:dyDescent="0.25">
      <c r="B27" s="271">
        <v>42461</v>
      </c>
      <c r="C27" s="425">
        <v>10187</v>
      </c>
      <c r="D27" s="425">
        <v>371</v>
      </c>
      <c r="E27" s="425">
        <v>541</v>
      </c>
      <c r="F27" s="431">
        <f t="shared" si="1"/>
        <v>912</v>
      </c>
      <c r="G27" s="431">
        <v>1572</v>
      </c>
      <c r="H27" s="425">
        <f t="shared" si="2"/>
        <v>12671</v>
      </c>
      <c r="I27" s="426">
        <v>60116</v>
      </c>
      <c r="J27" s="427">
        <f t="shared" si="0"/>
        <v>21.077583338878171</v>
      </c>
    </row>
    <row r="28" spans="2:10" ht="15" x14ac:dyDescent="0.25">
      <c r="B28" s="271">
        <v>42491</v>
      </c>
      <c r="C28" s="425">
        <v>10278</v>
      </c>
      <c r="D28" s="425">
        <v>341</v>
      </c>
      <c r="E28" s="425">
        <v>579</v>
      </c>
      <c r="F28" s="431">
        <f t="shared" si="1"/>
        <v>920</v>
      </c>
      <c r="G28" s="431">
        <v>1621</v>
      </c>
      <c r="H28" s="425">
        <f t="shared" si="2"/>
        <v>12819</v>
      </c>
      <c r="I28" s="426">
        <v>60220</v>
      </c>
      <c r="J28" s="427">
        <f t="shared" si="0"/>
        <v>21.286947857854532</v>
      </c>
    </row>
    <row r="29" spans="2:10" ht="15" x14ac:dyDescent="0.25">
      <c r="B29" s="271">
        <v>42522</v>
      </c>
      <c r="C29" s="425">
        <v>10441</v>
      </c>
      <c r="D29" s="425">
        <v>354</v>
      </c>
      <c r="E29" s="425">
        <v>585</v>
      </c>
      <c r="F29" s="431">
        <f t="shared" si="1"/>
        <v>939</v>
      </c>
      <c r="G29" s="431">
        <v>1625</v>
      </c>
      <c r="H29" s="425">
        <f t="shared" si="2"/>
        <v>13005</v>
      </c>
      <c r="I29" s="426">
        <v>60355</v>
      </c>
      <c r="J29" s="427">
        <f t="shared" si="0"/>
        <v>21.547510562505181</v>
      </c>
    </row>
    <row r="30" spans="2:10" ht="15" x14ac:dyDescent="0.25">
      <c r="B30" s="271">
        <v>42552</v>
      </c>
      <c r="C30" s="425">
        <v>10642</v>
      </c>
      <c r="D30" s="425">
        <v>363</v>
      </c>
      <c r="E30" s="425">
        <v>560</v>
      </c>
      <c r="F30" s="431">
        <f t="shared" si="1"/>
        <v>923</v>
      </c>
      <c r="G30" s="431">
        <v>1718</v>
      </c>
      <c r="H30" s="425">
        <f t="shared" si="2"/>
        <v>13283</v>
      </c>
      <c r="I30" s="426">
        <v>60870</v>
      </c>
      <c r="J30" s="427">
        <f t="shared" si="0"/>
        <v>21.821915557746014</v>
      </c>
    </row>
    <row r="31" spans="2:10" ht="15" x14ac:dyDescent="0.25">
      <c r="B31" s="271">
        <v>42583</v>
      </c>
      <c r="C31" s="425">
        <v>10355</v>
      </c>
      <c r="D31" s="425">
        <v>356</v>
      </c>
      <c r="E31" s="425">
        <v>534</v>
      </c>
      <c r="F31" s="431">
        <f t="shared" si="1"/>
        <v>890</v>
      </c>
      <c r="G31" s="431">
        <v>1658</v>
      </c>
      <c r="H31" s="425">
        <f t="shared" si="2"/>
        <v>12903</v>
      </c>
      <c r="I31" s="426">
        <v>60726</v>
      </c>
      <c r="J31" s="427">
        <f t="shared" si="0"/>
        <v>21.24790040509831</v>
      </c>
    </row>
    <row r="32" spans="2:10" ht="15" x14ac:dyDescent="0.25">
      <c r="B32" s="271">
        <v>42614</v>
      </c>
      <c r="C32" s="425">
        <v>9712</v>
      </c>
      <c r="D32" s="425">
        <v>310</v>
      </c>
      <c r="E32" s="425">
        <v>503</v>
      </c>
      <c r="F32" s="431">
        <f t="shared" si="1"/>
        <v>813</v>
      </c>
      <c r="G32" s="431">
        <v>1546</v>
      </c>
      <c r="H32" s="425">
        <f t="shared" si="2"/>
        <v>12071</v>
      </c>
      <c r="I32" s="426">
        <v>59383</v>
      </c>
      <c r="J32" s="427">
        <f t="shared" si="0"/>
        <v>20.327366417998416</v>
      </c>
    </row>
    <row r="33" spans="2:10" ht="15" x14ac:dyDescent="0.25">
      <c r="B33" s="271">
        <v>42644</v>
      </c>
      <c r="C33" s="425">
        <v>9640</v>
      </c>
      <c r="D33" s="425">
        <v>354</v>
      </c>
      <c r="E33" s="425">
        <v>455</v>
      </c>
      <c r="F33" s="431">
        <f t="shared" si="1"/>
        <v>809</v>
      </c>
      <c r="G33" s="431">
        <v>1607</v>
      </c>
      <c r="H33" s="425">
        <f t="shared" si="2"/>
        <v>12056</v>
      </c>
      <c r="I33" s="426">
        <v>59367</v>
      </c>
      <c r="J33" s="427">
        <f t="shared" si="0"/>
        <v>20.307578284231983</v>
      </c>
    </row>
    <row r="34" spans="2:10" ht="15" x14ac:dyDescent="0.25">
      <c r="B34" s="271">
        <v>42675</v>
      </c>
      <c r="C34" s="425">
        <v>9484</v>
      </c>
      <c r="D34" s="425">
        <v>331</v>
      </c>
      <c r="E34" s="425">
        <v>513</v>
      </c>
      <c r="F34" s="431">
        <f t="shared" si="1"/>
        <v>844</v>
      </c>
      <c r="G34" s="431">
        <v>1605</v>
      </c>
      <c r="H34" s="425">
        <f t="shared" si="2"/>
        <v>11933</v>
      </c>
      <c r="I34" s="426">
        <v>59063</v>
      </c>
      <c r="J34" s="427">
        <f t="shared" si="0"/>
        <v>20.203850126136498</v>
      </c>
    </row>
    <row r="35" spans="2:10" ht="15" x14ac:dyDescent="0.25">
      <c r="B35" s="272">
        <v>42705</v>
      </c>
      <c r="C35" s="428">
        <v>9714</v>
      </c>
      <c r="D35" s="428">
        <v>357</v>
      </c>
      <c r="E35" s="428">
        <v>509</v>
      </c>
      <c r="F35" s="534">
        <f t="shared" si="1"/>
        <v>866</v>
      </c>
      <c r="G35" s="534">
        <v>1641</v>
      </c>
      <c r="H35" s="428">
        <f t="shared" si="2"/>
        <v>12221</v>
      </c>
      <c r="I35" s="429">
        <v>59656</v>
      </c>
      <c r="J35" s="430">
        <f t="shared" si="0"/>
        <v>20.485785168298246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289</v>
      </c>
    </row>
    <row r="3" spans="1:10" ht="18.75" x14ac:dyDescent="0.2">
      <c r="A3" s="250"/>
      <c r="B3" s="251" t="s">
        <v>290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299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283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188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283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272</v>
      </c>
      <c r="F8" s="288" t="s">
        <v>271</v>
      </c>
      <c r="G8" s="286" t="s">
        <v>145</v>
      </c>
      <c r="H8" s="289" t="s">
        <v>146</v>
      </c>
      <c r="I8" s="290"/>
      <c r="J8" s="284" t="s">
        <v>147</v>
      </c>
      <c r="K8" s="288" t="s">
        <v>273</v>
      </c>
      <c r="L8" s="291" t="s">
        <v>270</v>
      </c>
      <c r="M8" s="289" t="s">
        <v>148</v>
      </c>
      <c r="N8" s="286" t="s">
        <v>149</v>
      </c>
    </row>
    <row r="9" spans="1:14" x14ac:dyDescent="0.2">
      <c r="B9" s="292">
        <v>41609</v>
      </c>
      <c r="C9" s="293">
        <v>17192</v>
      </c>
      <c r="D9" s="294">
        <v>50546</v>
      </c>
      <c r="E9" s="295">
        <v>1838</v>
      </c>
      <c r="F9" s="296">
        <v>373</v>
      </c>
      <c r="G9" s="297">
        <v>67738</v>
      </c>
      <c r="H9" s="298">
        <v>1.0260999254287917</v>
      </c>
      <c r="I9" s="299"/>
      <c r="J9" s="300">
        <v>11146</v>
      </c>
      <c r="K9" s="301">
        <v>10482</v>
      </c>
      <c r="L9" s="302">
        <v>664</v>
      </c>
      <c r="M9" s="298">
        <v>-0.49991073022674914</v>
      </c>
      <c r="N9" s="303">
        <f>J9+G9</f>
        <v>78884</v>
      </c>
    </row>
    <row r="10" spans="1:14" x14ac:dyDescent="0.2">
      <c r="B10" s="292">
        <v>41640</v>
      </c>
      <c r="C10" s="293">
        <v>16622</v>
      </c>
      <c r="D10" s="294">
        <v>50453</v>
      </c>
      <c r="E10" s="295">
        <v>1765</v>
      </c>
      <c r="F10" s="296">
        <v>375</v>
      </c>
      <c r="G10" s="297">
        <v>67075</v>
      </c>
      <c r="H10" s="298">
        <v>-0.97877114765715367</v>
      </c>
      <c r="I10" s="299"/>
      <c r="J10" s="300">
        <v>10808</v>
      </c>
      <c r="K10" s="301">
        <v>10161</v>
      </c>
      <c r="L10" s="302">
        <v>647</v>
      </c>
      <c r="M10" s="298">
        <v>-3.0324780190202794</v>
      </c>
      <c r="N10" s="303">
        <f t="shared" ref="N10:N45" si="0">J10+G10</f>
        <v>77883</v>
      </c>
    </row>
    <row r="11" spans="1:14" x14ac:dyDescent="0.2">
      <c r="B11" s="292">
        <v>41671</v>
      </c>
      <c r="C11" s="293">
        <v>17363</v>
      </c>
      <c r="D11" s="294">
        <v>50457</v>
      </c>
      <c r="E11" s="295">
        <v>1838</v>
      </c>
      <c r="F11" s="296">
        <v>386</v>
      </c>
      <c r="G11" s="297">
        <v>67820</v>
      </c>
      <c r="H11" s="298">
        <v>1.1106969809914213</v>
      </c>
      <c r="I11" s="299"/>
      <c r="J11" s="300">
        <v>10917</v>
      </c>
      <c r="K11" s="301">
        <v>10296</v>
      </c>
      <c r="L11" s="302">
        <v>621</v>
      </c>
      <c r="M11" s="298">
        <v>1.0085122131754165</v>
      </c>
      <c r="N11" s="303">
        <f t="shared" si="0"/>
        <v>78737</v>
      </c>
    </row>
    <row r="12" spans="1:14" x14ac:dyDescent="0.2">
      <c r="B12" s="292">
        <v>41699</v>
      </c>
      <c r="C12" s="293">
        <v>17589</v>
      </c>
      <c r="D12" s="294">
        <v>50831</v>
      </c>
      <c r="E12" s="295">
        <v>1920</v>
      </c>
      <c r="F12" s="296">
        <v>422</v>
      </c>
      <c r="G12" s="297">
        <v>68420</v>
      </c>
      <c r="H12" s="298">
        <v>0.88469478030079873</v>
      </c>
      <c r="I12" s="299"/>
      <c r="J12" s="300">
        <v>11101</v>
      </c>
      <c r="K12" s="301">
        <v>10452</v>
      </c>
      <c r="L12" s="302">
        <v>649</v>
      </c>
      <c r="M12" s="298">
        <v>1.6854447192452104</v>
      </c>
      <c r="N12" s="303">
        <f t="shared" si="0"/>
        <v>79521</v>
      </c>
    </row>
    <row r="13" spans="1:14" x14ac:dyDescent="0.2">
      <c r="B13" s="292">
        <v>41730</v>
      </c>
      <c r="C13" s="293">
        <v>17846</v>
      </c>
      <c r="D13" s="294">
        <v>51013</v>
      </c>
      <c r="E13" s="295">
        <v>1942</v>
      </c>
      <c r="F13" s="296">
        <v>403</v>
      </c>
      <c r="G13" s="297">
        <v>68859</v>
      </c>
      <c r="H13" s="298">
        <v>0.64162525577315943</v>
      </c>
      <c r="I13" s="299"/>
      <c r="J13" s="300">
        <v>11881</v>
      </c>
      <c r="K13" s="301">
        <v>11234</v>
      </c>
      <c r="L13" s="302">
        <v>647</v>
      </c>
      <c r="M13" s="298">
        <v>7.0263940185568918</v>
      </c>
      <c r="N13" s="303">
        <f t="shared" si="0"/>
        <v>80740</v>
      </c>
    </row>
    <row r="14" spans="1:14" x14ac:dyDescent="0.2">
      <c r="B14" s="292">
        <v>41760</v>
      </c>
      <c r="C14" s="293">
        <v>17495</v>
      </c>
      <c r="D14" s="294">
        <v>51148</v>
      </c>
      <c r="E14" s="295">
        <v>1937</v>
      </c>
      <c r="F14" s="296">
        <v>409</v>
      </c>
      <c r="G14" s="297">
        <v>68643</v>
      </c>
      <c r="H14" s="298">
        <v>-0.31368448568814822</v>
      </c>
      <c r="I14" s="299"/>
      <c r="J14" s="300">
        <v>12408</v>
      </c>
      <c r="K14" s="301">
        <v>11755</v>
      </c>
      <c r="L14" s="302">
        <v>653</v>
      </c>
      <c r="M14" s="298">
        <v>4.4356535645147632</v>
      </c>
      <c r="N14" s="303">
        <f t="shared" si="0"/>
        <v>81051</v>
      </c>
    </row>
    <row r="15" spans="1:14" x14ac:dyDescent="0.2">
      <c r="B15" s="292">
        <v>41791</v>
      </c>
      <c r="C15" s="293">
        <v>17677</v>
      </c>
      <c r="D15" s="294">
        <v>50971</v>
      </c>
      <c r="E15" s="295">
        <v>1912</v>
      </c>
      <c r="F15" s="296">
        <v>365</v>
      </c>
      <c r="G15" s="297">
        <v>68648</v>
      </c>
      <c r="H15" s="298">
        <v>7.2840639249394101E-3</v>
      </c>
      <c r="I15" s="299"/>
      <c r="J15" s="300">
        <v>12226</v>
      </c>
      <c r="K15" s="301">
        <v>11586</v>
      </c>
      <c r="L15" s="302">
        <v>640</v>
      </c>
      <c r="M15" s="298">
        <v>-1.4667956157317863</v>
      </c>
      <c r="N15" s="303">
        <f t="shared" si="0"/>
        <v>80874</v>
      </c>
    </row>
    <row r="16" spans="1:14" x14ac:dyDescent="0.2">
      <c r="B16" s="292">
        <v>41821</v>
      </c>
      <c r="C16" s="293">
        <v>17773</v>
      </c>
      <c r="D16" s="294">
        <v>50522</v>
      </c>
      <c r="E16" s="295">
        <v>1951</v>
      </c>
      <c r="F16" s="296">
        <v>406</v>
      </c>
      <c r="G16" s="297">
        <v>68295</v>
      </c>
      <c r="H16" s="298">
        <v>-0.51421745717282752</v>
      </c>
      <c r="I16" s="299"/>
      <c r="J16" s="300">
        <v>12425</v>
      </c>
      <c r="K16" s="301">
        <v>11763</v>
      </c>
      <c r="L16" s="302">
        <v>662</v>
      </c>
      <c r="M16" s="298">
        <v>1.6276787174873242</v>
      </c>
      <c r="N16" s="303">
        <f t="shared" si="0"/>
        <v>80720</v>
      </c>
    </row>
    <row r="17" spans="2:14" x14ac:dyDescent="0.2">
      <c r="B17" s="292">
        <v>41852</v>
      </c>
      <c r="C17" s="293">
        <v>16938</v>
      </c>
      <c r="D17" s="294">
        <v>50132</v>
      </c>
      <c r="E17" s="295">
        <v>1820</v>
      </c>
      <c r="F17" s="296">
        <v>366</v>
      </c>
      <c r="G17" s="297">
        <v>67070</v>
      </c>
      <c r="H17" s="298">
        <v>-1.7936891426898027</v>
      </c>
      <c r="I17" s="299"/>
      <c r="J17" s="300">
        <v>12073</v>
      </c>
      <c r="K17" s="301">
        <v>11447</v>
      </c>
      <c r="L17" s="302">
        <v>626</v>
      </c>
      <c r="M17" s="298">
        <v>-2.8329979879275657</v>
      </c>
      <c r="N17" s="303">
        <f t="shared" si="0"/>
        <v>79143</v>
      </c>
    </row>
    <row r="18" spans="2:14" x14ac:dyDescent="0.2">
      <c r="B18" s="292">
        <v>41883</v>
      </c>
      <c r="C18" s="293">
        <v>16900</v>
      </c>
      <c r="D18" s="294">
        <v>49454</v>
      </c>
      <c r="E18" s="295">
        <v>1714</v>
      </c>
      <c r="F18" s="296">
        <v>355</v>
      </c>
      <c r="G18" s="297">
        <v>66354</v>
      </c>
      <c r="H18" s="298">
        <v>-1.0675413746831675</v>
      </c>
      <c r="I18" s="299"/>
      <c r="J18" s="300">
        <v>11294</v>
      </c>
      <c r="K18" s="301">
        <v>10698</v>
      </c>
      <c r="L18" s="302">
        <v>596</v>
      </c>
      <c r="M18" s="298">
        <v>-6.4524144785885866</v>
      </c>
      <c r="N18" s="303">
        <f t="shared" si="0"/>
        <v>77648</v>
      </c>
    </row>
    <row r="19" spans="2:14" x14ac:dyDescent="0.2">
      <c r="B19" s="292">
        <v>41913</v>
      </c>
      <c r="C19" s="293">
        <v>17090</v>
      </c>
      <c r="D19" s="294">
        <v>49404</v>
      </c>
      <c r="E19" s="295">
        <v>1692</v>
      </c>
      <c r="F19" s="296">
        <v>395</v>
      </c>
      <c r="G19" s="297">
        <v>66494</v>
      </c>
      <c r="H19" s="298">
        <v>0.21098954094704858</v>
      </c>
      <c r="I19" s="299"/>
      <c r="J19" s="300">
        <v>11245</v>
      </c>
      <c r="K19" s="301">
        <v>10622</v>
      </c>
      <c r="L19" s="302">
        <v>623</v>
      </c>
      <c r="M19" s="298">
        <v>-0.43385868602797695</v>
      </c>
      <c r="N19" s="303">
        <f t="shared" si="0"/>
        <v>77739</v>
      </c>
    </row>
    <row r="20" spans="2:14" x14ac:dyDescent="0.2">
      <c r="B20" s="292">
        <v>41944</v>
      </c>
      <c r="C20" s="293">
        <v>17115</v>
      </c>
      <c r="D20" s="294">
        <v>49415</v>
      </c>
      <c r="E20" s="295">
        <v>1760</v>
      </c>
      <c r="F20" s="296">
        <v>381</v>
      </c>
      <c r="G20" s="297">
        <v>66530</v>
      </c>
      <c r="H20" s="298">
        <v>5.4140223178023028E-2</v>
      </c>
      <c r="I20" s="299"/>
      <c r="J20" s="300">
        <v>11270</v>
      </c>
      <c r="K20" s="301">
        <v>10651</v>
      </c>
      <c r="L20" s="302">
        <v>619</v>
      </c>
      <c r="M20" s="298">
        <v>0.22232103156958338</v>
      </c>
      <c r="N20" s="303">
        <f t="shared" si="0"/>
        <v>77800</v>
      </c>
    </row>
    <row r="21" spans="2:14" x14ac:dyDescent="0.2">
      <c r="B21" s="292">
        <v>41974</v>
      </c>
      <c r="C21" s="293">
        <v>17526</v>
      </c>
      <c r="D21" s="294">
        <v>49579</v>
      </c>
      <c r="E21" s="295">
        <v>1794</v>
      </c>
      <c r="F21" s="296">
        <v>353</v>
      </c>
      <c r="G21" s="297">
        <v>67105</v>
      </c>
      <c r="H21" s="298">
        <v>0.86427175710206416</v>
      </c>
      <c r="I21" s="299"/>
      <c r="J21" s="300">
        <v>11314</v>
      </c>
      <c r="K21" s="301">
        <v>10701</v>
      </c>
      <c r="L21" s="302">
        <v>613</v>
      </c>
      <c r="M21" s="298">
        <v>0.39041703637976433</v>
      </c>
      <c r="N21" s="303">
        <f t="shared" si="0"/>
        <v>78419</v>
      </c>
    </row>
    <row r="22" spans="2:14" x14ac:dyDescent="0.2">
      <c r="B22" s="292">
        <v>42005</v>
      </c>
      <c r="C22" s="293">
        <v>16549</v>
      </c>
      <c r="D22" s="294">
        <v>49721</v>
      </c>
      <c r="E22" s="295">
        <v>1689</v>
      </c>
      <c r="F22" s="296">
        <v>368</v>
      </c>
      <c r="G22" s="297">
        <v>66270</v>
      </c>
      <c r="H22" s="298">
        <v>-1.244318605171002</v>
      </c>
      <c r="I22" s="299"/>
      <c r="J22" s="300">
        <v>11021</v>
      </c>
      <c r="K22" s="301">
        <v>10419</v>
      </c>
      <c r="L22" s="302">
        <v>602</v>
      </c>
      <c r="M22" s="298">
        <v>-2.5897118614106374</v>
      </c>
      <c r="N22" s="303">
        <f t="shared" si="0"/>
        <v>77291</v>
      </c>
    </row>
    <row r="23" spans="2:14" x14ac:dyDescent="0.2">
      <c r="B23" s="292">
        <v>42036</v>
      </c>
      <c r="C23" s="293">
        <v>17291</v>
      </c>
      <c r="D23" s="294">
        <v>49019</v>
      </c>
      <c r="E23" s="295">
        <v>1743</v>
      </c>
      <c r="F23" s="296">
        <v>375</v>
      </c>
      <c r="G23" s="297">
        <v>66310</v>
      </c>
      <c r="H23" s="298">
        <v>6.0359136864351903E-2</v>
      </c>
      <c r="I23" s="299"/>
      <c r="J23" s="300">
        <v>11122</v>
      </c>
      <c r="K23" s="301">
        <v>10517</v>
      </c>
      <c r="L23" s="302">
        <v>605</v>
      </c>
      <c r="M23" s="298">
        <v>0.916432265674616</v>
      </c>
      <c r="N23" s="303">
        <f t="shared" si="0"/>
        <v>77432</v>
      </c>
    </row>
    <row r="24" spans="2:14" x14ac:dyDescent="0.2">
      <c r="B24" s="292">
        <v>42064</v>
      </c>
      <c r="C24" s="293">
        <v>17118</v>
      </c>
      <c r="D24" s="294">
        <v>49316</v>
      </c>
      <c r="E24" s="295">
        <v>1814</v>
      </c>
      <c r="F24" s="296">
        <v>362</v>
      </c>
      <c r="G24" s="297">
        <v>66434</v>
      </c>
      <c r="H24" s="298">
        <v>0.18700045242046048</v>
      </c>
      <c r="I24" s="299"/>
      <c r="J24" s="300">
        <v>11349</v>
      </c>
      <c r="K24" s="301">
        <v>10752</v>
      </c>
      <c r="L24" s="302">
        <v>597</v>
      </c>
      <c r="M24" s="298">
        <v>2.0409998201762258</v>
      </c>
      <c r="N24" s="303">
        <f t="shared" si="0"/>
        <v>77783</v>
      </c>
    </row>
    <row r="25" spans="2:14" x14ac:dyDescent="0.2">
      <c r="B25" s="292">
        <v>42095</v>
      </c>
      <c r="C25" s="293">
        <v>17100</v>
      </c>
      <c r="D25" s="294">
        <v>49661</v>
      </c>
      <c r="E25" s="295">
        <v>1912</v>
      </c>
      <c r="F25" s="296">
        <v>405</v>
      </c>
      <c r="G25" s="297">
        <v>66761</v>
      </c>
      <c r="H25" s="298">
        <v>0.49221784026252102</v>
      </c>
      <c r="I25" s="299"/>
      <c r="J25" s="300">
        <v>11695</v>
      </c>
      <c r="K25" s="301">
        <v>11079</v>
      </c>
      <c r="L25" s="302">
        <v>616</v>
      </c>
      <c r="M25" s="298">
        <v>3.0487267600669554</v>
      </c>
      <c r="N25" s="303">
        <f t="shared" si="0"/>
        <v>78456</v>
      </c>
    </row>
    <row r="26" spans="2:14" x14ac:dyDescent="0.2">
      <c r="B26" s="292">
        <v>42125</v>
      </c>
      <c r="C26" s="293">
        <v>17580</v>
      </c>
      <c r="D26" s="294">
        <v>49387</v>
      </c>
      <c r="E26" s="295">
        <v>1941</v>
      </c>
      <c r="F26" s="296">
        <v>464</v>
      </c>
      <c r="G26" s="297">
        <v>66967</v>
      </c>
      <c r="H26" s="298">
        <v>0.30856338281330942</v>
      </c>
      <c r="I26" s="299"/>
      <c r="J26" s="300">
        <v>11741</v>
      </c>
      <c r="K26" s="301">
        <v>11142</v>
      </c>
      <c r="L26" s="302">
        <v>599</v>
      </c>
      <c r="M26" s="298">
        <v>0.39333048311243068</v>
      </c>
      <c r="N26" s="303">
        <f t="shared" si="0"/>
        <v>78708</v>
      </c>
    </row>
    <row r="27" spans="2:14" x14ac:dyDescent="0.2">
      <c r="B27" s="292">
        <v>42156</v>
      </c>
      <c r="C27" s="294">
        <v>17660</v>
      </c>
      <c r="D27" s="304">
        <v>49014</v>
      </c>
      <c r="E27" s="295">
        <v>1938</v>
      </c>
      <c r="F27" s="296">
        <v>429</v>
      </c>
      <c r="G27" s="297">
        <v>66674</v>
      </c>
      <c r="H27" s="298">
        <v>-0.4375289321606135</v>
      </c>
      <c r="I27" s="299"/>
      <c r="J27" s="300">
        <v>11572</v>
      </c>
      <c r="K27" s="301">
        <v>11006</v>
      </c>
      <c r="L27" s="302">
        <v>566</v>
      </c>
      <c r="M27" s="298">
        <v>-1.4394003917894582</v>
      </c>
      <c r="N27" s="303">
        <f t="shared" si="0"/>
        <v>78246</v>
      </c>
    </row>
    <row r="28" spans="2:14" x14ac:dyDescent="0.2">
      <c r="B28" s="292">
        <v>42186</v>
      </c>
      <c r="C28" s="294">
        <v>17602</v>
      </c>
      <c r="D28" s="304">
        <v>49262</v>
      </c>
      <c r="E28" s="295">
        <v>1975</v>
      </c>
      <c r="F28" s="296">
        <v>439</v>
      </c>
      <c r="G28" s="297">
        <v>66864</v>
      </c>
      <c r="H28" s="298">
        <v>0.2849686534481144</v>
      </c>
      <c r="I28" s="299"/>
      <c r="J28" s="300">
        <v>11628</v>
      </c>
      <c r="K28" s="301">
        <v>11075</v>
      </c>
      <c r="L28" s="302">
        <v>553</v>
      </c>
      <c r="M28" s="298">
        <v>0.48392671966817069</v>
      </c>
      <c r="N28" s="303">
        <f t="shared" si="0"/>
        <v>78492</v>
      </c>
    </row>
    <row r="29" spans="2:14" x14ac:dyDescent="0.2">
      <c r="B29" s="292">
        <v>42217</v>
      </c>
      <c r="C29" s="294">
        <v>17304</v>
      </c>
      <c r="D29" s="304">
        <v>48817</v>
      </c>
      <c r="E29" s="295">
        <v>1825</v>
      </c>
      <c r="F29" s="296">
        <v>438</v>
      </c>
      <c r="G29" s="297">
        <v>66121</v>
      </c>
      <c r="H29" s="298">
        <v>-1.1112108159846867</v>
      </c>
      <c r="I29" s="299"/>
      <c r="J29" s="300">
        <v>11197</v>
      </c>
      <c r="K29" s="301">
        <v>10705</v>
      </c>
      <c r="L29" s="302">
        <v>492</v>
      </c>
      <c r="M29" s="298">
        <v>-3.7065703474372214</v>
      </c>
      <c r="N29" s="303">
        <f t="shared" si="0"/>
        <v>77318</v>
      </c>
    </row>
    <row r="30" spans="2:14" x14ac:dyDescent="0.2">
      <c r="B30" s="292">
        <v>42248</v>
      </c>
      <c r="C30" s="294">
        <v>17398</v>
      </c>
      <c r="D30" s="304">
        <v>48146</v>
      </c>
      <c r="E30" s="295">
        <v>1719</v>
      </c>
      <c r="F30" s="296">
        <v>374</v>
      </c>
      <c r="G30" s="297">
        <v>65544</v>
      </c>
      <c r="H30" s="298">
        <v>-0.87264257951331636</v>
      </c>
      <c r="I30" s="299"/>
      <c r="J30" s="300">
        <v>10464</v>
      </c>
      <c r="K30" s="301">
        <v>9938</v>
      </c>
      <c r="L30" s="302">
        <v>526</v>
      </c>
      <c r="M30" s="298">
        <v>-6.5463963561668281</v>
      </c>
      <c r="N30" s="303">
        <f t="shared" si="0"/>
        <v>76008</v>
      </c>
    </row>
    <row r="31" spans="2:14" x14ac:dyDescent="0.2">
      <c r="B31" s="292">
        <v>42278</v>
      </c>
      <c r="C31" s="294">
        <v>17614</v>
      </c>
      <c r="D31" s="304">
        <v>48151</v>
      </c>
      <c r="E31" s="295">
        <v>1696</v>
      </c>
      <c r="F31" s="296">
        <v>341</v>
      </c>
      <c r="G31" s="297">
        <v>65765</v>
      </c>
      <c r="H31" s="298">
        <v>0.3371780788477885</v>
      </c>
      <c r="I31" s="299"/>
      <c r="J31" s="300">
        <v>10346</v>
      </c>
      <c r="K31" s="301">
        <v>9784</v>
      </c>
      <c r="L31" s="302">
        <v>562</v>
      </c>
      <c r="M31" s="298">
        <v>-1.1276758409785925</v>
      </c>
      <c r="N31" s="303">
        <f t="shared" si="0"/>
        <v>76111</v>
      </c>
    </row>
    <row r="32" spans="2:14" x14ac:dyDescent="0.2">
      <c r="B32" s="292">
        <v>42309</v>
      </c>
      <c r="C32" s="294">
        <v>18388</v>
      </c>
      <c r="D32" s="304">
        <v>47810</v>
      </c>
      <c r="E32" s="295">
        <v>1681</v>
      </c>
      <c r="F32" s="296">
        <v>320</v>
      </c>
      <c r="G32" s="297">
        <v>66198</v>
      </c>
      <c r="H32" s="298">
        <v>0.65840492663271633</v>
      </c>
      <c r="I32" s="299"/>
      <c r="J32" s="300">
        <v>10267</v>
      </c>
      <c r="K32" s="301">
        <v>9706</v>
      </c>
      <c r="L32" s="302">
        <v>561</v>
      </c>
      <c r="M32" s="298">
        <v>-0.76358012758553917</v>
      </c>
      <c r="N32" s="303">
        <f t="shared" si="0"/>
        <v>76465</v>
      </c>
    </row>
    <row r="33" spans="2:14" x14ac:dyDescent="0.2">
      <c r="B33" s="292">
        <v>42339</v>
      </c>
      <c r="C33" s="294">
        <v>18583</v>
      </c>
      <c r="D33" s="304">
        <v>48235</v>
      </c>
      <c r="E33" s="295">
        <v>1673</v>
      </c>
      <c r="F33" s="296">
        <v>331</v>
      </c>
      <c r="G33" s="297">
        <v>66818</v>
      </c>
      <c r="H33" s="298">
        <v>0.93658418683344458</v>
      </c>
      <c r="I33" s="299"/>
      <c r="J33" s="300">
        <v>10409</v>
      </c>
      <c r="K33" s="301">
        <v>9882</v>
      </c>
      <c r="L33" s="302">
        <v>527</v>
      </c>
      <c r="M33" s="298">
        <v>1.3830719781825263</v>
      </c>
      <c r="N33" s="303">
        <f t="shared" si="0"/>
        <v>77227</v>
      </c>
    </row>
    <row r="34" spans="2:14" x14ac:dyDescent="0.2">
      <c r="B34" s="292">
        <v>42370</v>
      </c>
      <c r="C34" s="294">
        <v>18158</v>
      </c>
      <c r="D34" s="304">
        <v>48520</v>
      </c>
      <c r="E34" s="295">
        <v>1602</v>
      </c>
      <c r="F34" s="296">
        <v>316</v>
      </c>
      <c r="G34" s="297">
        <v>66678</v>
      </c>
      <c r="H34" s="298">
        <v>-0.20952437965817694</v>
      </c>
      <c r="I34" s="299"/>
      <c r="J34" s="300">
        <v>9923</v>
      </c>
      <c r="K34" s="301">
        <v>9429</v>
      </c>
      <c r="L34" s="302">
        <v>494</v>
      </c>
      <c r="M34" s="298">
        <v>-4.669036410798344</v>
      </c>
      <c r="N34" s="303">
        <f t="shared" si="0"/>
        <v>76601</v>
      </c>
    </row>
    <row r="35" spans="2:14" x14ac:dyDescent="0.2">
      <c r="B35" s="292">
        <v>42401</v>
      </c>
      <c r="C35" s="294">
        <v>18915</v>
      </c>
      <c r="D35" s="304">
        <v>48447</v>
      </c>
      <c r="E35" s="295">
        <v>1645</v>
      </c>
      <c r="F35" s="296">
        <v>314</v>
      </c>
      <c r="G35" s="297">
        <v>67362</v>
      </c>
      <c r="H35" s="298">
        <v>1.0258256096463692</v>
      </c>
      <c r="I35" s="299"/>
      <c r="J35" s="300">
        <v>10366</v>
      </c>
      <c r="K35" s="301">
        <v>9851</v>
      </c>
      <c r="L35" s="302">
        <v>515</v>
      </c>
      <c r="M35" s="298">
        <v>4.4643756928348211</v>
      </c>
      <c r="N35" s="303">
        <f t="shared" si="0"/>
        <v>77728</v>
      </c>
    </row>
    <row r="36" spans="2:14" x14ac:dyDescent="0.2">
      <c r="B36" s="292">
        <v>42430</v>
      </c>
      <c r="C36" s="294">
        <v>18897</v>
      </c>
      <c r="D36" s="304">
        <v>48683</v>
      </c>
      <c r="E36" s="295">
        <v>1646</v>
      </c>
      <c r="F36" s="296">
        <v>338</v>
      </c>
      <c r="G36" s="297">
        <v>67580</v>
      </c>
      <c r="H36" s="298">
        <v>0.32362459546926292</v>
      </c>
      <c r="I36" s="299"/>
      <c r="J36" s="300">
        <v>10725</v>
      </c>
      <c r="K36" s="301">
        <v>10187</v>
      </c>
      <c r="L36" s="302">
        <v>538</v>
      </c>
      <c r="M36" s="298">
        <v>3.4632452247733037</v>
      </c>
      <c r="N36" s="303">
        <f t="shared" si="0"/>
        <v>78305</v>
      </c>
    </row>
    <row r="37" spans="2:14" x14ac:dyDescent="0.2">
      <c r="B37" s="292">
        <v>42461</v>
      </c>
      <c r="C37" s="294">
        <v>19306</v>
      </c>
      <c r="D37" s="304">
        <v>49055</v>
      </c>
      <c r="E37" s="295">
        <v>1692</v>
      </c>
      <c r="F37" s="296">
        <v>379</v>
      </c>
      <c r="G37" s="297">
        <v>68361</v>
      </c>
      <c r="H37" s="298">
        <v>1.1556673572062692</v>
      </c>
      <c r="I37" s="299"/>
      <c r="J37" s="300">
        <v>11061</v>
      </c>
      <c r="K37" s="301">
        <v>10500</v>
      </c>
      <c r="L37" s="302">
        <v>561</v>
      </c>
      <c r="M37" s="298">
        <v>3.1328671328671343</v>
      </c>
      <c r="N37" s="303">
        <f t="shared" si="0"/>
        <v>79422</v>
      </c>
    </row>
    <row r="38" spans="2:14" x14ac:dyDescent="0.2">
      <c r="B38" s="292">
        <v>42491</v>
      </c>
      <c r="C38" s="294">
        <v>19628</v>
      </c>
      <c r="D38" s="304">
        <v>49057</v>
      </c>
      <c r="E38" s="295">
        <v>1723</v>
      </c>
      <c r="F38" s="296">
        <v>352</v>
      </c>
      <c r="G38" s="297">
        <v>68685</v>
      </c>
      <c r="H38" s="298">
        <v>0.47395444771141104</v>
      </c>
      <c r="I38" s="299"/>
      <c r="J38" s="300">
        <v>11163</v>
      </c>
      <c r="K38" s="301">
        <v>10571</v>
      </c>
      <c r="L38" s="302">
        <v>592</v>
      </c>
      <c r="M38" s="298">
        <v>0.92215893680498429</v>
      </c>
      <c r="N38" s="303">
        <f t="shared" si="0"/>
        <v>79848</v>
      </c>
    </row>
    <row r="39" spans="2:14" x14ac:dyDescent="0.2">
      <c r="B39" s="292">
        <v>42522</v>
      </c>
      <c r="C39" s="294">
        <v>19547</v>
      </c>
      <c r="D39" s="304">
        <v>48995</v>
      </c>
      <c r="E39" s="295">
        <v>1765</v>
      </c>
      <c r="F39" s="296">
        <v>364</v>
      </c>
      <c r="G39" s="297">
        <v>68542</v>
      </c>
      <c r="H39" s="298">
        <v>-0.20819684064934396</v>
      </c>
      <c r="I39" s="299"/>
      <c r="J39" s="300">
        <v>11360</v>
      </c>
      <c r="K39" s="301">
        <v>10758</v>
      </c>
      <c r="L39" s="302">
        <v>602</v>
      </c>
      <c r="M39" s="298">
        <v>1.7647585774433372</v>
      </c>
      <c r="N39" s="303">
        <f t="shared" si="0"/>
        <v>79902</v>
      </c>
    </row>
    <row r="40" spans="2:14" x14ac:dyDescent="0.2">
      <c r="B40" s="292">
        <v>42552</v>
      </c>
      <c r="C40" s="294">
        <v>20035</v>
      </c>
      <c r="D40" s="304">
        <v>49340</v>
      </c>
      <c r="E40" s="295">
        <v>1825</v>
      </c>
      <c r="F40" s="296">
        <v>370</v>
      </c>
      <c r="G40" s="297">
        <v>69375</v>
      </c>
      <c r="H40" s="298">
        <v>1.2153132385982257</v>
      </c>
      <c r="I40" s="299"/>
      <c r="J40" s="300">
        <v>11530</v>
      </c>
      <c r="K40" s="301">
        <v>10957</v>
      </c>
      <c r="L40" s="302">
        <v>573</v>
      </c>
      <c r="M40" s="298">
        <v>1.4964788732394263</v>
      </c>
      <c r="N40" s="303">
        <f t="shared" si="0"/>
        <v>80905</v>
      </c>
    </row>
    <row r="41" spans="2:14" x14ac:dyDescent="0.2">
      <c r="B41" s="292">
        <v>42583</v>
      </c>
      <c r="C41" s="294">
        <v>19297</v>
      </c>
      <c r="D41" s="304">
        <v>49522</v>
      </c>
      <c r="E41" s="295">
        <v>1770</v>
      </c>
      <c r="F41" s="296">
        <v>363</v>
      </c>
      <c r="G41" s="297">
        <v>68819</v>
      </c>
      <c r="H41" s="298">
        <v>-0.80144144144144169</v>
      </c>
      <c r="I41" s="299"/>
      <c r="J41" s="300">
        <v>11204</v>
      </c>
      <c r="K41" s="301">
        <v>10654</v>
      </c>
      <c r="L41" s="302">
        <v>550</v>
      </c>
      <c r="M41" s="298">
        <v>-2.8274067649609713</v>
      </c>
      <c r="N41" s="303">
        <f t="shared" si="0"/>
        <v>80023</v>
      </c>
    </row>
    <row r="42" spans="2:14" x14ac:dyDescent="0.2">
      <c r="B42" s="292">
        <v>42614</v>
      </c>
      <c r="C42" s="294">
        <v>19384</v>
      </c>
      <c r="D42" s="304">
        <v>48869</v>
      </c>
      <c r="E42" s="295">
        <v>1646</v>
      </c>
      <c r="F42" s="296">
        <v>318</v>
      </c>
      <c r="G42" s="297">
        <v>68253</v>
      </c>
      <c r="H42" s="298">
        <v>-0.82244728926604838</v>
      </c>
      <c r="I42" s="299"/>
      <c r="J42" s="300">
        <v>10514</v>
      </c>
      <c r="K42" s="301">
        <v>9994</v>
      </c>
      <c r="L42" s="302">
        <v>520</v>
      </c>
      <c r="M42" s="298">
        <v>-6.1585148161370951</v>
      </c>
      <c r="N42" s="303">
        <f t="shared" si="0"/>
        <v>78767</v>
      </c>
    </row>
    <row r="43" spans="2:14" x14ac:dyDescent="0.2">
      <c r="B43" s="292">
        <v>42644</v>
      </c>
      <c r="C43" s="294">
        <v>19615</v>
      </c>
      <c r="D43" s="304">
        <v>48899</v>
      </c>
      <c r="E43" s="295">
        <v>1718</v>
      </c>
      <c r="F43" s="296">
        <v>363</v>
      </c>
      <c r="G43" s="297">
        <v>68514</v>
      </c>
      <c r="H43" s="298">
        <v>0.3824007735923729</v>
      </c>
      <c r="I43" s="299"/>
      <c r="J43" s="300">
        <v>10468</v>
      </c>
      <c r="K43" s="301">
        <v>9989</v>
      </c>
      <c r="L43" s="302">
        <v>479</v>
      </c>
      <c r="M43" s="298">
        <v>-0.4375118889100249</v>
      </c>
      <c r="N43" s="303">
        <f t="shared" si="0"/>
        <v>78982</v>
      </c>
    </row>
    <row r="44" spans="2:14" x14ac:dyDescent="0.2">
      <c r="B44" s="292">
        <v>42675</v>
      </c>
      <c r="C44" s="294">
        <v>19851</v>
      </c>
      <c r="D44" s="304">
        <v>48709</v>
      </c>
      <c r="E44" s="295">
        <v>1703</v>
      </c>
      <c r="F44" s="296">
        <v>338</v>
      </c>
      <c r="G44" s="297">
        <v>68560</v>
      </c>
      <c r="H44" s="298">
        <v>6.713956271711119E-2</v>
      </c>
      <c r="I44" s="299"/>
      <c r="J44" s="300">
        <v>10354</v>
      </c>
      <c r="K44" s="301">
        <v>9826</v>
      </c>
      <c r="L44" s="302">
        <v>528</v>
      </c>
      <c r="M44" s="298">
        <v>-1.0890332441727213</v>
      </c>
      <c r="N44" s="303">
        <f t="shared" si="0"/>
        <v>78914</v>
      </c>
    </row>
    <row r="45" spans="2:14" ht="13.5" thickBot="1" x14ac:dyDescent="0.25">
      <c r="B45" s="305">
        <v>42705</v>
      </c>
      <c r="C45" s="306">
        <v>19925</v>
      </c>
      <c r="D45" s="307">
        <v>49087</v>
      </c>
      <c r="E45" s="308">
        <v>1746</v>
      </c>
      <c r="F45" s="309">
        <v>367</v>
      </c>
      <c r="G45" s="310">
        <v>69012</v>
      </c>
      <c r="H45" s="311">
        <v>0.65927654609101438</v>
      </c>
      <c r="I45" s="312"/>
      <c r="J45" s="313">
        <v>10569</v>
      </c>
      <c r="K45" s="314">
        <v>10043</v>
      </c>
      <c r="L45" s="315">
        <v>526</v>
      </c>
      <c r="M45" s="311">
        <v>2.0764921769364397</v>
      </c>
      <c r="N45" s="316">
        <f t="shared" si="0"/>
        <v>79581</v>
      </c>
    </row>
  </sheetData>
  <pageMargins left="0.78740157499999996" right="0.78740157499999996" top="0.984251969" bottom="0.984251969" header="0.4921259845" footer="0.4921259845"/>
  <pageSetup paperSize="9" scale="68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244</v>
      </c>
      <c r="C1" s="251"/>
      <c r="D1" s="251"/>
      <c r="E1" s="250"/>
      <c r="F1" s="250"/>
    </row>
    <row r="2" spans="1:36" ht="18.75" x14ac:dyDescent="0.2">
      <c r="A2" s="250"/>
      <c r="B2" s="251" t="s">
        <v>293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299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283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299</v>
      </c>
      <c r="C7" s="260"/>
      <c r="D7" s="260"/>
      <c r="E7" s="260"/>
      <c r="F7" s="260"/>
      <c r="G7" s="280"/>
      <c r="H7" s="319" t="s">
        <v>288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6" t="s">
        <v>167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 t="str">
        <f>"Soit "&amp;L11&amp;" établissements ou quartiers d'établissement et "&amp;K11&amp;" détenus concernés."</f>
        <v>Soit 89 établissements ou quartiers d'établissement et 37907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311</v>
      </c>
      <c r="E11" s="381" t="s">
        <v>323</v>
      </c>
      <c r="F11" s="379" t="s">
        <v>556</v>
      </c>
      <c r="G11" s="379" t="s">
        <v>556</v>
      </c>
      <c r="H11" s="379">
        <v>90</v>
      </c>
      <c r="I11" s="667">
        <f t="shared" ref="I11" si="0">H11/G11</f>
        <v>1.2</v>
      </c>
      <c r="J11" s="322">
        <v>89</v>
      </c>
      <c r="K11" s="514">
        <v>37907</v>
      </c>
      <c r="L11" s="514">
        <v>89</v>
      </c>
    </row>
    <row r="12" spans="1:36" x14ac:dyDescent="0.2">
      <c r="A12"/>
      <c r="B12"/>
      <c r="C12" s="382" t="s">
        <v>104</v>
      </c>
      <c r="D12" s="383" t="s">
        <v>312</v>
      </c>
      <c r="E12" s="383" t="s">
        <v>332</v>
      </c>
      <c r="F12" s="388" t="s">
        <v>557</v>
      </c>
      <c r="G12" s="388" t="s">
        <v>558</v>
      </c>
      <c r="H12" s="388">
        <v>597</v>
      </c>
      <c r="I12" s="668">
        <f t="shared" ref="I12:I75" si="1">H12/G12</f>
        <v>1.7057142857142857</v>
      </c>
    </row>
    <row r="13" spans="1:36" x14ac:dyDescent="0.2">
      <c r="A13"/>
      <c r="B13"/>
      <c r="C13" s="382" t="s">
        <v>104</v>
      </c>
      <c r="D13" s="383" t="s">
        <v>311</v>
      </c>
      <c r="E13" s="383" t="s">
        <v>326</v>
      </c>
      <c r="F13" s="388" t="s">
        <v>559</v>
      </c>
      <c r="G13" s="388" t="s">
        <v>559</v>
      </c>
      <c r="H13" s="388">
        <v>104</v>
      </c>
      <c r="I13" s="668">
        <f t="shared" si="1"/>
        <v>1.5757575757575757</v>
      </c>
    </row>
    <row r="14" spans="1:36" x14ac:dyDescent="0.2">
      <c r="A14"/>
      <c r="B14"/>
      <c r="C14" s="382" t="s">
        <v>104</v>
      </c>
      <c r="D14" s="383" t="s">
        <v>311</v>
      </c>
      <c r="E14" s="383" t="s">
        <v>328</v>
      </c>
      <c r="F14" s="388" t="s">
        <v>560</v>
      </c>
      <c r="G14" s="388" t="s">
        <v>560</v>
      </c>
      <c r="H14" s="388">
        <v>117</v>
      </c>
      <c r="I14" s="668">
        <f t="shared" si="1"/>
        <v>1.2857142857142858</v>
      </c>
    </row>
    <row r="15" spans="1:36" x14ac:dyDescent="0.2">
      <c r="A15"/>
      <c r="B15"/>
      <c r="C15" s="382" t="s">
        <v>104</v>
      </c>
      <c r="D15" s="383" t="s">
        <v>315</v>
      </c>
      <c r="E15" s="383" t="s">
        <v>334</v>
      </c>
      <c r="F15" s="388" t="s">
        <v>561</v>
      </c>
      <c r="G15" s="388" t="s">
        <v>562</v>
      </c>
      <c r="H15" s="388">
        <v>20</v>
      </c>
      <c r="I15" s="668">
        <f t="shared" si="1"/>
        <v>1.3333333333333333</v>
      </c>
    </row>
    <row r="16" spans="1:36" x14ac:dyDescent="0.2">
      <c r="A16"/>
      <c r="B16"/>
      <c r="C16" s="382" t="s">
        <v>104</v>
      </c>
      <c r="D16" s="383" t="s">
        <v>312</v>
      </c>
      <c r="E16" s="383" t="s">
        <v>334</v>
      </c>
      <c r="F16" s="388" t="s">
        <v>563</v>
      </c>
      <c r="G16" s="388" t="s">
        <v>563</v>
      </c>
      <c r="H16" s="388">
        <v>377</v>
      </c>
      <c r="I16" s="668">
        <f t="shared" si="1"/>
        <v>1.2360655737704918</v>
      </c>
    </row>
    <row r="17" spans="1:9" x14ac:dyDescent="0.2">
      <c r="A17"/>
      <c r="B17"/>
      <c r="C17" s="382" t="s">
        <v>104</v>
      </c>
      <c r="D17" s="383" t="s">
        <v>311</v>
      </c>
      <c r="E17" s="383" t="s">
        <v>329</v>
      </c>
      <c r="F17" s="388" t="s">
        <v>564</v>
      </c>
      <c r="G17" s="388" t="s">
        <v>564</v>
      </c>
      <c r="H17" s="388">
        <v>84</v>
      </c>
      <c r="I17" s="668">
        <f t="shared" si="1"/>
        <v>1.6153846153846154</v>
      </c>
    </row>
    <row r="18" spans="1:9" x14ac:dyDescent="0.2">
      <c r="A18"/>
      <c r="B18"/>
      <c r="C18" s="382" t="s">
        <v>104</v>
      </c>
      <c r="D18" s="383" t="s">
        <v>311</v>
      </c>
      <c r="E18" s="383" t="s">
        <v>330</v>
      </c>
      <c r="F18" s="388" t="s">
        <v>565</v>
      </c>
      <c r="G18" s="388" t="s">
        <v>565</v>
      </c>
      <c r="H18" s="388">
        <v>118</v>
      </c>
      <c r="I18" s="668">
        <f t="shared" si="1"/>
        <v>1.388235294117647</v>
      </c>
    </row>
    <row r="19" spans="1:9" x14ac:dyDescent="0.2">
      <c r="A19"/>
      <c r="B19"/>
      <c r="C19" s="384" t="s">
        <v>105</v>
      </c>
      <c r="D19" s="385" t="s">
        <v>311</v>
      </c>
      <c r="E19" s="385" t="s">
        <v>343</v>
      </c>
      <c r="F19" s="389" t="s">
        <v>566</v>
      </c>
      <c r="G19" s="389" t="s">
        <v>567</v>
      </c>
      <c r="H19" s="389">
        <v>182</v>
      </c>
      <c r="I19" s="669">
        <f t="shared" si="1"/>
        <v>1.82</v>
      </c>
    </row>
    <row r="20" spans="1:9" x14ac:dyDescent="0.2">
      <c r="A20"/>
      <c r="B20"/>
      <c r="C20" s="384" t="s">
        <v>105</v>
      </c>
      <c r="D20" s="385" t="s">
        <v>311</v>
      </c>
      <c r="E20" s="385" t="s">
        <v>348</v>
      </c>
      <c r="F20" s="389" t="s">
        <v>568</v>
      </c>
      <c r="G20" s="389" t="s">
        <v>568</v>
      </c>
      <c r="H20" s="389">
        <v>104</v>
      </c>
      <c r="I20" s="669">
        <f t="shared" si="1"/>
        <v>1.3333333333333333</v>
      </c>
    </row>
    <row r="21" spans="1:9" x14ac:dyDescent="0.2">
      <c r="A21"/>
      <c r="B21"/>
      <c r="C21" s="384" t="s">
        <v>105</v>
      </c>
      <c r="D21" s="385" t="s">
        <v>311</v>
      </c>
      <c r="E21" s="385" t="s">
        <v>105</v>
      </c>
      <c r="F21" s="389" t="s">
        <v>569</v>
      </c>
      <c r="G21" s="389" t="s">
        <v>569</v>
      </c>
      <c r="H21" s="389">
        <v>246</v>
      </c>
      <c r="I21" s="669">
        <f t="shared" si="1"/>
        <v>1.3225806451612903</v>
      </c>
    </row>
    <row r="22" spans="1:9" x14ac:dyDescent="0.2">
      <c r="A22"/>
      <c r="B22"/>
      <c r="C22" s="384" t="s">
        <v>105</v>
      </c>
      <c r="D22" s="385" t="s">
        <v>311</v>
      </c>
      <c r="E22" s="385" t="s">
        <v>351</v>
      </c>
      <c r="F22" s="389" t="s">
        <v>570</v>
      </c>
      <c r="G22" s="389" t="s">
        <v>570</v>
      </c>
      <c r="H22" s="389">
        <v>231</v>
      </c>
      <c r="I22" s="669">
        <f t="shared" si="1"/>
        <v>1.5931034482758621</v>
      </c>
    </row>
    <row r="23" spans="1:9" x14ac:dyDescent="0.2">
      <c r="A23"/>
      <c r="B23"/>
      <c r="C23" s="384" t="s">
        <v>105</v>
      </c>
      <c r="D23" s="385" t="s">
        <v>311</v>
      </c>
      <c r="E23" s="385" t="s">
        <v>352</v>
      </c>
      <c r="F23" s="389" t="s">
        <v>571</v>
      </c>
      <c r="G23" s="389" t="s">
        <v>571</v>
      </c>
      <c r="H23" s="389">
        <v>164</v>
      </c>
      <c r="I23" s="669">
        <f t="shared" si="1"/>
        <v>1.4385964912280702</v>
      </c>
    </row>
    <row r="24" spans="1:9" x14ac:dyDescent="0.2">
      <c r="A24"/>
      <c r="B24"/>
      <c r="C24" s="384" t="s">
        <v>105</v>
      </c>
      <c r="D24" s="385" t="s">
        <v>312</v>
      </c>
      <c r="E24" s="385" t="s">
        <v>355</v>
      </c>
      <c r="F24" s="389" t="s">
        <v>572</v>
      </c>
      <c r="G24" s="389" t="s">
        <v>572</v>
      </c>
      <c r="H24" s="389">
        <v>273</v>
      </c>
      <c r="I24" s="669">
        <f t="shared" si="1"/>
        <v>1.4145077720207253</v>
      </c>
    </row>
    <row r="25" spans="1:9" x14ac:dyDescent="0.2">
      <c r="A25"/>
      <c r="B25"/>
      <c r="C25" s="382" t="s">
        <v>106</v>
      </c>
      <c r="D25" s="383" t="s">
        <v>311</v>
      </c>
      <c r="E25" s="383" t="s">
        <v>366</v>
      </c>
      <c r="F25" s="388" t="s">
        <v>573</v>
      </c>
      <c r="G25" s="388" t="s">
        <v>574</v>
      </c>
      <c r="H25" s="388">
        <v>438</v>
      </c>
      <c r="I25" s="668">
        <f t="shared" si="1"/>
        <v>1.6222222222222222</v>
      </c>
    </row>
    <row r="26" spans="1:9" x14ac:dyDescent="0.2">
      <c r="A26"/>
      <c r="B26"/>
      <c r="C26" s="382" t="s">
        <v>106</v>
      </c>
      <c r="D26" s="383" t="s">
        <v>311</v>
      </c>
      <c r="E26" s="383" t="s">
        <v>368</v>
      </c>
      <c r="F26" s="388" t="s">
        <v>575</v>
      </c>
      <c r="G26" s="388" t="s">
        <v>575</v>
      </c>
      <c r="H26" s="388">
        <v>324</v>
      </c>
      <c r="I26" s="668">
        <f t="shared" si="1"/>
        <v>1.8</v>
      </c>
    </row>
    <row r="27" spans="1:9" x14ac:dyDescent="0.2">
      <c r="A27"/>
      <c r="B27"/>
      <c r="C27" s="382" t="s">
        <v>106</v>
      </c>
      <c r="D27" s="383" t="s">
        <v>311</v>
      </c>
      <c r="E27" s="383" t="s">
        <v>369</v>
      </c>
      <c r="F27" s="388" t="s">
        <v>576</v>
      </c>
      <c r="G27" s="388" t="s">
        <v>577</v>
      </c>
      <c r="H27" s="388">
        <v>532</v>
      </c>
      <c r="I27" s="668">
        <f t="shared" si="1"/>
        <v>1.4456521739130435</v>
      </c>
    </row>
    <row r="28" spans="1:9" x14ac:dyDescent="0.2">
      <c r="A28"/>
      <c r="B28"/>
      <c r="C28" s="382" t="s">
        <v>106</v>
      </c>
      <c r="D28" s="383" t="s">
        <v>311</v>
      </c>
      <c r="E28" s="383" t="s">
        <v>371</v>
      </c>
      <c r="F28" s="388" t="s">
        <v>578</v>
      </c>
      <c r="G28" s="388" t="s">
        <v>578</v>
      </c>
      <c r="H28" s="388">
        <v>297</v>
      </c>
      <c r="I28" s="668">
        <f t="shared" si="1"/>
        <v>1.8333333333333333</v>
      </c>
    </row>
    <row r="29" spans="1:9" x14ac:dyDescent="0.2">
      <c r="A29"/>
      <c r="B29"/>
      <c r="C29" s="382" t="s">
        <v>106</v>
      </c>
      <c r="D29" s="383" t="s">
        <v>312</v>
      </c>
      <c r="E29" s="383" t="s">
        <v>375</v>
      </c>
      <c r="F29" s="388" t="s">
        <v>579</v>
      </c>
      <c r="G29" s="388" t="s">
        <v>579</v>
      </c>
      <c r="H29" s="388">
        <v>285</v>
      </c>
      <c r="I29" s="668">
        <f t="shared" si="1"/>
        <v>1.5079365079365079</v>
      </c>
    </row>
    <row r="30" spans="1:9" x14ac:dyDescent="0.2">
      <c r="A30"/>
      <c r="B30"/>
      <c r="C30" s="382" t="s">
        <v>106</v>
      </c>
      <c r="D30" s="383" t="s">
        <v>312</v>
      </c>
      <c r="E30" s="383" t="s">
        <v>379</v>
      </c>
      <c r="F30" s="388" t="s">
        <v>572</v>
      </c>
      <c r="G30" s="388" t="s">
        <v>572</v>
      </c>
      <c r="H30" s="388">
        <v>321</v>
      </c>
      <c r="I30" s="668">
        <f t="shared" si="1"/>
        <v>1.6632124352331605</v>
      </c>
    </row>
    <row r="31" spans="1:9" x14ac:dyDescent="0.2">
      <c r="A31"/>
      <c r="B31"/>
      <c r="C31" s="382" t="s">
        <v>106</v>
      </c>
      <c r="D31" s="383" t="s">
        <v>311</v>
      </c>
      <c r="E31" s="383" t="s">
        <v>373</v>
      </c>
      <c r="F31" s="388" t="s">
        <v>580</v>
      </c>
      <c r="G31" s="388" t="s">
        <v>580</v>
      </c>
      <c r="H31" s="388">
        <v>356</v>
      </c>
      <c r="I31" s="668">
        <f t="shared" si="1"/>
        <v>1.679245283018868</v>
      </c>
    </row>
    <row r="32" spans="1:9" x14ac:dyDescent="0.2">
      <c r="A32"/>
      <c r="B32"/>
      <c r="C32" s="384" t="s">
        <v>107</v>
      </c>
      <c r="D32" s="385" t="s">
        <v>312</v>
      </c>
      <c r="E32" s="385" t="s">
        <v>398</v>
      </c>
      <c r="F32" s="389" t="s">
        <v>581</v>
      </c>
      <c r="G32" s="389" t="s">
        <v>582</v>
      </c>
      <c r="H32" s="389">
        <v>282</v>
      </c>
      <c r="I32" s="669">
        <f t="shared" si="1"/>
        <v>1.2876712328767124</v>
      </c>
    </row>
    <row r="33" spans="1:9" x14ac:dyDescent="0.2">
      <c r="A33"/>
      <c r="B33"/>
      <c r="C33" s="384" t="s">
        <v>107</v>
      </c>
      <c r="D33" s="385" t="s">
        <v>311</v>
      </c>
      <c r="E33" s="385" t="s">
        <v>392</v>
      </c>
      <c r="F33" s="389" t="s">
        <v>583</v>
      </c>
      <c r="G33" s="389" t="s">
        <v>583</v>
      </c>
      <c r="H33" s="389">
        <v>122</v>
      </c>
      <c r="I33" s="669">
        <f t="shared" si="1"/>
        <v>1.3118279569892473</v>
      </c>
    </row>
    <row r="34" spans="1:9" x14ac:dyDescent="0.2">
      <c r="A34"/>
      <c r="B34"/>
      <c r="C34" s="384" t="s">
        <v>107</v>
      </c>
      <c r="D34" s="385" t="s">
        <v>311</v>
      </c>
      <c r="E34" s="385" t="s">
        <v>393</v>
      </c>
      <c r="F34" s="389" t="s">
        <v>584</v>
      </c>
      <c r="G34" s="389" t="s">
        <v>584</v>
      </c>
      <c r="H34" s="389">
        <v>344</v>
      </c>
      <c r="I34" s="669">
        <f t="shared" si="1"/>
        <v>1.4827586206896552</v>
      </c>
    </row>
    <row r="35" spans="1:9" x14ac:dyDescent="0.2">
      <c r="A35"/>
      <c r="B35"/>
      <c r="C35" s="384" t="s">
        <v>107</v>
      </c>
      <c r="D35" s="385" t="s">
        <v>311</v>
      </c>
      <c r="E35" s="385" t="s">
        <v>394</v>
      </c>
      <c r="F35" s="389" t="s">
        <v>585</v>
      </c>
      <c r="G35" s="389" t="s">
        <v>585</v>
      </c>
      <c r="H35" s="389">
        <v>50</v>
      </c>
      <c r="I35" s="669">
        <f t="shared" si="1"/>
        <v>1.3888888888888888</v>
      </c>
    </row>
    <row r="36" spans="1:9" x14ac:dyDescent="0.2">
      <c r="A36"/>
      <c r="B36"/>
      <c r="C36" s="384" t="s">
        <v>107</v>
      </c>
      <c r="D36" s="385" t="s">
        <v>311</v>
      </c>
      <c r="E36" s="385" t="s">
        <v>395</v>
      </c>
      <c r="F36" s="389" t="s">
        <v>586</v>
      </c>
      <c r="G36" s="389" t="s">
        <v>586</v>
      </c>
      <c r="H36" s="389">
        <v>935</v>
      </c>
      <c r="I36" s="669">
        <f t="shared" si="1"/>
        <v>1.3590116279069768</v>
      </c>
    </row>
    <row r="37" spans="1:9" x14ac:dyDescent="0.2">
      <c r="A37"/>
      <c r="B37"/>
      <c r="C37" s="384" t="s">
        <v>107</v>
      </c>
      <c r="D37" s="385" t="s">
        <v>311</v>
      </c>
      <c r="E37" s="385" t="s">
        <v>396</v>
      </c>
      <c r="F37" s="389" t="s">
        <v>587</v>
      </c>
      <c r="G37" s="389" t="s">
        <v>587</v>
      </c>
      <c r="H37" s="389">
        <v>27</v>
      </c>
      <c r="I37" s="669">
        <f t="shared" si="1"/>
        <v>1.2857142857142858</v>
      </c>
    </row>
    <row r="38" spans="1:9" x14ac:dyDescent="0.2">
      <c r="A38"/>
      <c r="B38"/>
      <c r="C38" s="384" t="s">
        <v>107</v>
      </c>
      <c r="D38" s="385" t="s">
        <v>312</v>
      </c>
      <c r="E38" s="385" t="s">
        <v>403</v>
      </c>
      <c r="F38" s="389" t="s">
        <v>588</v>
      </c>
      <c r="G38" s="389" t="s">
        <v>588</v>
      </c>
      <c r="H38" s="389">
        <v>291</v>
      </c>
      <c r="I38" s="669">
        <f t="shared" si="1"/>
        <v>1.2278481012658229</v>
      </c>
    </row>
    <row r="39" spans="1:9" x14ac:dyDescent="0.2">
      <c r="A39"/>
      <c r="B39"/>
      <c r="C39" s="382" t="s">
        <v>108</v>
      </c>
      <c r="D39" s="383" t="s">
        <v>312</v>
      </c>
      <c r="E39" s="383" t="s">
        <v>414</v>
      </c>
      <c r="F39" s="388" t="s">
        <v>589</v>
      </c>
      <c r="G39" s="388" t="s">
        <v>589</v>
      </c>
      <c r="H39" s="388">
        <v>933</v>
      </c>
      <c r="I39" s="668">
        <f t="shared" si="1"/>
        <v>1.5921501706484642</v>
      </c>
    </row>
    <row r="40" spans="1:9" x14ac:dyDescent="0.2">
      <c r="A40"/>
      <c r="B40"/>
      <c r="C40" s="382" t="s">
        <v>108</v>
      </c>
      <c r="D40" s="383" t="s">
        <v>311</v>
      </c>
      <c r="E40" s="383" t="s">
        <v>409</v>
      </c>
      <c r="F40" s="388" t="s">
        <v>590</v>
      </c>
      <c r="G40" s="388" t="s">
        <v>590</v>
      </c>
      <c r="H40" s="388">
        <v>68</v>
      </c>
      <c r="I40" s="668">
        <f t="shared" si="1"/>
        <v>1.2830188679245282</v>
      </c>
    </row>
    <row r="41" spans="1:9" x14ac:dyDescent="0.2">
      <c r="A41"/>
      <c r="B41"/>
      <c r="C41" s="382" t="s">
        <v>108</v>
      </c>
      <c r="D41" s="383" t="s">
        <v>312</v>
      </c>
      <c r="E41" s="383" t="s">
        <v>415</v>
      </c>
      <c r="F41" s="388" t="s">
        <v>591</v>
      </c>
      <c r="G41" s="388" t="s">
        <v>591</v>
      </c>
      <c r="H41" s="388">
        <v>587</v>
      </c>
      <c r="I41" s="668">
        <f t="shared" si="1"/>
        <v>1.4898477157360406</v>
      </c>
    </row>
    <row r="42" spans="1:9" x14ac:dyDescent="0.2">
      <c r="A42"/>
      <c r="B42"/>
      <c r="C42" s="382" t="s">
        <v>108</v>
      </c>
      <c r="D42" s="383" t="s">
        <v>311</v>
      </c>
      <c r="E42" s="383" t="s">
        <v>412</v>
      </c>
      <c r="F42" s="388" t="s">
        <v>592</v>
      </c>
      <c r="G42" s="388" t="s">
        <v>592</v>
      </c>
      <c r="H42" s="388">
        <v>808</v>
      </c>
      <c r="I42" s="668">
        <f t="shared" si="1"/>
        <v>1.4076655052264808</v>
      </c>
    </row>
    <row r="43" spans="1:9" x14ac:dyDescent="0.2">
      <c r="A43"/>
      <c r="B43"/>
      <c r="C43" s="382" t="s">
        <v>108</v>
      </c>
      <c r="D43" s="383" t="s">
        <v>317</v>
      </c>
      <c r="E43" s="383" t="s">
        <v>417</v>
      </c>
      <c r="F43" s="388" t="s">
        <v>593</v>
      </c>
      <c r="G43" s="388" t="s">
        <v>593</v>
      </c>
      <c r="H43" s="388">
        <v>34</v>
      </c>
      <c r="I43" s="668">
        <f t="shared" si="1"/>
        <v>1.4166666666666667</v>
      </c>
    </row>
    <row r="44" spans="1:9" x14ac:dyDescent="0.2">
      <c r="A44"/>
      <c r="B44"/>
      <c r="C44" s="382" t="s">
        <v>108</v>
      </c>
      <c r="D44" s="383" t="s">
        <v>312</v>
      </c>
      <c r="E44" s="383" t="s">
        <v>417</v>
      </c>
      <c r="F44" s="388" t="s">
        <v>594</v>
      </c>
      <c r="G44" s="388" t="s">
        <v>594</v>
      </c>
      <c r="H44" s="388">
        <v>1728</v>
      </c>
      <c r="I44" s="668">
        <f t="shared" si="1"/>
        <v>1.4448160535117056</v>
      </c>
    </row>
    <row r="45" spans="1:9" x14ac:dyDescent="0.2">
      <c r="A45"/>
      <c r="B45"/>
      <c r="C45" s="382" t="s">
        <v>108</v>
      </c>
      <c r="D45" s="383" t="s">
        <v>311</v>
      </c>
      <c r="E45" s="383" t="s">
        <v>413</v>
      </c>
      <c r="F45" s="388" t="s">
        <v>595</v>
      </c>
      <c r="G45" s="388" t="s">
        <v>595</v>
      </c>
      <c r="H45" s="388">
        <v>676</v>
      </c>
      <c r="I45" s="668">
        <f t="shared" si="1"/>
        <v>1.862258953168044</v>
      </c>
    </row>
    <row r="46" spans="1:9" x14ac:dyDescent="0.2">
      <c r="A46"/>
      <c r="B46"/>
      <c r="C46" s="382" t="s">
        <v>108</v>
      </c>
      <c r="D46" s="383" t="s">
        <v>312</v>
      </c>
      <c r="E46" s="383" t="s">
        <v>418</v>
      </c>
      <c r="F46" s="388" t="s">
        <v>591</v>
      </c>
      <c r="G46" s="388" t="s">
        <v>591</v>
      </c>
      <c r="H46" s="388">
        <v>730</v>
      </c>
      <c r="I46" s="668">
        <f t="shared" si="1"/>
        <v>1.8527918781725887</v>
      </c>
    </row>
    <row r="47" spans="1:9" x14ac:dyDescent="0.2">
      <c r="A47"/>
      <c r="B47"/>
      <c r="C47" s="384" t="s">
        <v>109</v>
      </c>
      <c r="D47" s="385" t="s">
        <v>312</v>
      </c>
      <c r="E47" s="385" t="s">
        <v>429</v>
      </c>
      <c r="F47" s="389" t="s">
        <v>596</v>
      </c>
      <c r="G47" s="389" t="s">
        <v>596</v>
      </c>
      <c r="H47" s="389">
        <v>918</v>
      </c>
      <c r="I47" s="669">
        <f t="shared" si="1"/>
        <v>1.5612244897959184</v>
      </c>
    </row>
    <row r="48" spans="1:9" x14ac:dyDescent="0.2">
      <c r="A48"/>
      <c r="B48"/>
      <c r="C48" s="384" t="s">
        <v>109</v>
      </c>
      <c r="D48" s="385" t="s">
        <v>311</v>
      </c>
      <c r="E48" s="385" t="s">
        <v>424</v>
      </c>
      <c r="F48" s="389" t="s">
        <v>597</v>
      </c>
      <c r="G48" s="389" t="s">
        <v>597</v>
      </c>
      <c r="H48" s="389">
        <v>4397</v>
      </c>
      <c r="I48" s="669">
        <f t="shared" si="1"/>
        <v>1.5390269513475674</v>
      </c>
    </row>
    <row r="49" spans="1:9" x14ac:dyDescent="0.2">
      <c r="A49"/>
      <c r="B49"/>
      <c r="C49" s="384" t="s">
        <v>109</v>
      </c>
      <c r="D49" s="385" t="s">
        <v>312</v>
      </c>
      <c r="E49" s="385" t="s">
        <v>430</v>
      </c>
      <c r="F49" s="389" t="s">
        <v>598</v>
      </c>
      <c r="G49" s="389" t="s">
        <v>598</v>
      </c>
      <c r="H49" s="389">
        <v>2637</v>
      </c>
      <c r="I49" s="669">
        <f t="shared" si="1"/>
        <v>1.9916918429003021</v>
      </c>
    </row>
    <row r="50" spans="1:9" x14ac:dyDescent="0.2">
      <c r="A50"/>
      <c r="B50"/>
      <c r="C50" s="384" t="s">
        <v>109</v>
      </c>
      <c r="D50" s="385" t="s">
        <v>317</v>
      </c>
      <c r="E50" s="385" t="s">
        <v>435</v>
      </c>
      <c r="F50" s="389" t="s">
        <v>599</v>
      </c>
      <c r="G50" s="389" t="s">
        <v>599</v>
      </c>
      <c r="H50" s="389">
        <v>158</v>
      </c>
      <c r="I50" s="669">
        <f t="shared" si="1"/>
        <v>1.3620689655172413</v>
      </c>
    </row>
    <row r="51" spans="1:9" x14ac:dyDescent="0.2">
      <c r="A51"/>
      <c r="B51"/>
      <c r="C51" s="384" t="s">
        <v>109</v>
      </c>
      <c r="D51" s="385" t="s">
        <v>342</v>
      </c>
      <c r="E51" s="385" t="s">
        <v>437</v>
      </c>
      <c r="F51" s="389" t="s">
        <v>600</v>
      </c>
      <c r="G51" s="389" t="s">
        <v>600</v>
      </c>
      <c r="H51" s="389">
        <v>98</v>
      </c>
      <c r="I51" s="669">
        <f t="shared" si="1"/>
        <v>2.0416666666666665</v>
      </c>
    </row>
    <row r="52" spans="1:9" x14ac:dyDescent="0.2">
      <c r="A52"/>
      <c r="B52"/>
      <c r="C52" s="384" t="s">
        <v>109</v>
      </c>
      <c r="D52" s="385" t="s">
        <v>312</v>
      </c>
      <c r="E52" s="385" t="s">
        <v>431</v>
      </c>
      <c r="F52" s="389" t="s">
        <v>601</v>
      </c>
      <c r="G52" s="389" t="s">
        <v>601</v>
      </c>
      <c r="H52" s="389">
        <v>621</v>
      </c>
      <c r="I52" s="669">
        <f t="shared" si="1"/>
        <v>1.612987012987013</v>
      </c>
    </row>
    <row r="53" spans="1:9" x14ac:dyDescent="0.2">
      <c r="A53"/>
      <c r="B53"/>
      <c r="C53" s="384" t="s">
        <v>109</v>
      </c>
      <c r="D53" s="385" t="s">
        <v>311</v>
      </c>
      <c r="E53" s="385" t="s">
        <v>425</v>
      </c>
      <c r="F53" s="389" t="s">
        <v>602</v>
      </c>
      <c r="G53" s="389" t="s">
        <v>602</v>
      </c>
      <c r="H53" s="389">
        <v>1057</v>
      </c>
      <c r="I53" s="669">
        <f t="shared" si="1"/>
        <v>1.785472972972973</v>
      </c>
    </row>
    <row r="54" spans="1:9" x14ac:dyDescent="0.2">
      <c r="A54"/>
      <c r="B54"/>
      <c r="C54" s="384" t="s">
        <v>109</v>
      </c>
      <c r="D54" s="385" t="s">
        <v>311</v>
      </c>
      <c r="E54" s="385" t="s">
        <v>426</v>
      </c>
      <c r="F54" s="389" t="s">
        <v>603</v>
      </c>
      <c r="G54" s="389" t="s">
        <v>603</v>
      </c>
      <c r="H54" s="389">
        <v>894</v>
      </c>
      <c r="I54" s="669">
        <f t="shared" si="1"/>
        <v>1.544041450777202</v>
      </c>
    </row>
    <row r="55" spans="1:9" x14ac:dyDescent="0.2">
      <c r="A55"/>
      <c r="B55"/>
      <c r="C55" s="384" t="s">
        <v>109</v>
      </c>
      <c r="D55" s="385" t="s">
        <v>342</v>
      </c>
      <c r="E55" s="385" t="s">
        <v>438</v>
      </c>
      <c r="F55" s="389" t="s">
        <v>604</v>
      </c>
      <c r="G55" s="389" t="s">
        <v>604</v>
      </c>
      <c r="H55" s="389">
        <v>84</v>
      </c>
      <c r="I55" s="669">
        <f t="shared" si="1"/>
        <v>1.6470588235294117</v>
      </c>
    </row>
    <row r="56" spans="1:9" x14ac:dyDescent="0.2">
      <c r="A56"/>
      <c r="B56"/>
      <c r="C56" s="384" t="s">
        <v>109</v>
      </c>
      <c r="D56" s="385" t="s">
        <v>311</v>
      </c>
      <c r="E56" s="385" t="s">
        <v>428</v>
      </c>
      <c r="F56" s="389" t="s">
        <v>605</v>
      </c>
      <c r="G56" s="389" t="s">
        <v>605</v>
      </c>
      <c r="H56" s="389">
        <v>1085</v>
      </c>
      <c r="I56" s="669">
        <f t="shared" si="1"/>
        <v>1.848381601362862</v>
      </c>
    </row>
    <row r="57" spans="1:9" x14ac:dyDescent="0.2">
      <c r="A57"/>
      <c r="B57"/>
      <c r="C57" s="382" t="s">
        <v>110</v>
      </c>
      <c r="D57" s="383" t="s">
        <v>311</v>
      </c>
      <c r="E57" s="383" t="s">
        <v>441</v>
      </c>
      <c r="F57" s="388" t="s">
        <v>606</v>
      </c>
      <c r="G57" s="388" t="s">
        <v>606</v>
      </c>
      <c r="H57" s="388">
        <v>385</v>
      </c>
      <c r="I57" s="668">
        <f t="shared" si="1"/>
        <v>1.4473684210526316</v>
      </c>
    </row>
    <row r="58" spans="1:9" x14ac:dyDescent="0.2">
      <c r="A58"/>
      <c r="B58"/>
      <c r="C58" s="382" t="s">
        <v>110</v>
      </c>
      <c r="D58" s="383" t="s">
        <v>311</v>
      </c>
      <c r="E58" s="383" t="s">
        <v>442</v>
      </c>
      <c r="F58" s="388" t="s">
        <v>607</v>
      </c>
      <c r="G58" s="388" t="s">
        <v>607</v>
      </c>
      <c r="H58" s="388">
        <v>370</v>
      </c>
      <c r="I58" s="668">
        <f t="shared" si="1"/>
        <v>1.4566929133858268</v>
      </c>
    </row>
    <row r="59" spans="1:9" x14ac:dyDescent="0.2">
      <c r="A59"/>
      <c r="B59"/>
      <c r="C59" s="382" t="s">
        <v>110</v>
      </c>
      <c r="D59" s="383" t="s">
        <v>311</v>
      </c>
      <c r="E59" s="383" t="s">
        <v>443</v>
      </c>
      <c r="F59" s="388" t="s">
        <v>608</v>
      </c>
      <c r="G59" s="388" t="s">
        <v>608</v>
      </c>
      <c r="H59" s="388">
        <v>422</v>
      </c>
      <c r="I59" s="668">
        <f t="shared" si="1"/>
        <v>1.5687732342007434</v>
      </c>
    </row>
    <row r="60" spans="1:9" x14ac:dyDescent="0.2">
      <c r="A60"/>
      <c r="B60"/>
      <c r="C60" s="382" t="s">
        <v>110</v>
      </c>
      <c r="D60" s="383" t="s">
        <v>311</v>
      </c>
      <c r="E60" s="383" t="s">
        <v>444</v>
      </c>
      <c r="F60" s="388" t="s">
        <v>609</v>
      </c>
      <c r="G60" s="388" t="s">
        <v>609</v>
      </c>
      <c r="H60" s="388">
        <v>71</v>
      </c>
      <c r="I60" s="668">
        <f t="shared" si="1"/>
        <v>1.5434782608695652</v>
      </c>
    </row>
    <row r="61" spans="1:9" x14ac:dyDescent="0.2">
      <c r="A61"/>
      <c r="B61"/>
      <c r="C61" s="382" t="s">
        <v>110</v>
      </c>
      <c r="D61" s="383" t="s">
        <v>311</v>
      </c>
      <c r="E61" s="383" t="s">
        <v>445</v>
      </c>
      <c r="F61" s="388" t="s">
        <v>600</v>
      </c>
      <c r="G61" s="388" t="s">
        <v>600</v>
      </c>
      <c r="H61" s="388">
        <v>74</v>
      </c>
      <c r="I61" s="668">
        <f t="shared" si="1"/>
        <v>1.5416666666666667</v>
      </c>
    </row>
    <row r="62" spans="1:9" x14ac:dyDescent="0.2">
      <c r="A62"/>
      <c r="B62"/>
      <c r="C62" s="382" t="s">
        <v>110</v>
      </c>
      <c r="D62" s="383" t="s">
        <v>311</v>
      </c>
      <c r="E62" s="383" t="s">
        <v>446</v>
      </c>
      <c r="F62" s="388" t="s">
        <v>610</v>
      </c>
      <c r="G62" s="388" t="s">
        <v>610</v>
      </c>
      <c r="H62" s="388">
        <v>71</v>
      </c>
      <c r="I62" s="668">
        <f t="shared" si="1"/>
        <v>1.8205128205128205</v>
      </c>
    </row>
    <row r="63" spans="1:9" x14ac:dyDescent="0.2">
      <c r="A63"/>
      <c r="B63"/>
      <c r="C63" s="382" t="s">
        <v>110</v>
      </c>
      <c r="D63" s="383" t="s">
        <v>311</v>
      </c>
      <c r="E63" s="383" t="s">
        <v>447</v>
      </c>
      <c r="F63" s="388" t="s">
        <v>610</v>
      </c>
      <c r="G63" s="388" t="s">
        <v>610</v>
      </c>
      <c r="H63" s="388">
        <v>74</v>
      </c>
      <c r="I63" s="668">
        <f t="shared" si="1"/>
        <v>1.8974358974358974</v>
      </c>
    </row>
    <row r="64" spans="1:9" x14ac:dyDescent="0.2">
      <c r="A64"/>
      <c r="B64"/>
      <c r="C64" s="382" t="s">
        <v>110</v>
      </c>
      <c r="D64" s="383" t="s">
        <v>311</v>
      </c>
      <c r="E64" s="383" t="s">
        <v>448</v>
      </c>
      <c r="F64" s="388" t="s">
        <v>611</v>
      </c>
      <c r="G64" s="388" t="s">
        <v>611</v>
      </c>
      <c r="H64" s="388">
        <v>118</v>
      </c>
      <c r="I64" s="668">
        <f t="shared" si="1"/>
        <v>1.6619718309859155</v>
      </c>
    </row>
    <row r="65" spans="1:10" x14ac:dyDescent="0.2">
      <c r="A65"/>
      <c r="B65"/>
      <c r="C65" s="382" t="s">
        <v>110</v>
      </c>
      <c r="D65" s="383" t="s">
        <v>311</v>
      </c>
      <c r="E65" s="383" t="s">
        <v>449</v>
      </c>
      <c r="F65" s="388" t="s">
        <v>612</v>
      </c>
      <c r="G65" s="388" t="s">
        <v>612</v>
      </c>
      <c r="H65" s="388">
        <v>499</v>
      </c>
      <c r="I65" s="668">
        <f t="shared" si="1"/>
        <v>1.2506265664160401</v>
      </c>
    </row>
    <row r="66" spans="1:10" x14ac:dyDescent="0.2">
      <c r="A66"/>
      <c r="B66"/>
      <c r="C66" s="382" t="s">
        <v>110</v>
      </c>
      <c r="D66" s="383" t="s">
        <v>312</v>
      </c>
      <c r="E66" s="383" t="s">
        <v>453</v>
      </c>
      <c r="F66" s="388" t="s">
        <v>613</v>
      </c>
      <c r="G66" s="388" t="s">
        <v>613</v>
      </c>
      <c r="H66" s="388">
        <v>251</v>
      </c>
      <c r="I66" s="668">
        <f t="shared" si="1"/>
        <v>1.3422459893048129</v>
      </c>
    </row>
    <row r="67" spans="1:10" x14ac:dyDescent="0.2">
      <c r="A67"/>
      <c r="B67"/>
      <c r="C67" s="382" t="s">
        <v>110</v>
      </c>
      <c r="D67" s="383" t="s">
        <v>312</v>
      </c>
      <c r="E67" s="383" t="s">
        <v>455</v>
      </c>
      <c r="F67" s="388" t="s">
        <v>614</v>
      </c>
      <c r="G67" s="388" t="s">
        <v>614</v>
      </c>
      <c r="H67" s="388">
        <v>648</v>
      </c>
      <c r="I67" s="668">
        <f t="shared" si="1"/>
        <v>1.3584905660377358</v>
      </c>
    </row>
    <row r="68" spans="1:10" x14ac:dyDescent="0.2">
      <c r="A68"/>
      <c r="B68"/>
      <c r="C68" s="382" t="s">
        <v>110</v>
      </c>
      <c r="D68" s="383" t="s">
        <v>311</v>
      </c>
      <c r="E68" s="383" t="s">
        <v>450</v>
      </c>
      <c r="F68" s="388" t="s">
        <v>615</v>
      </c>
      <c r="G68" s="388" t="s">
        <v>615</v>
      </c>
      <c r="H68" s="388">
        <v>118</v>
      </c>
      <c r="I68" s="668">
        <f t="shared" si="1"/>
        <v>1.2826086956521738</v>
      </c>
    </row>
    <row r="69" spans="1:10" x14ac:dyDescent="0.2">
      <c r="A69"/>
      <c r="B69"/>
      <c r="C69" s="382" t="s">
        <v>110</v>
      </c>
      <c r="D69" s="383" t="s">
        <v>311</v>
      </c>
      <c r="E69" s="383" t="s">
        <v>451</v>
      </c>
      <c r="F69" s="388" t="s">
        <v>565</v>
      </c>
      <c r="G69" s="388" t="s">
        <v>565</v>
      </c>
      <c r="H69" s="388">
        <v>148</v>
      </c>
      <c r="I69" s="668">
        <f t="shared" si="1"/>
        <v>1.7411764705882353</v>
      </c>
    </row>
    <row r="70" spans="1:10" x14ac:dyDescent="0.2">
      <c r="A70"/>
      <c r="B70"/>
      <c r="C70" s="382" t="s">
        <v>110</v>
      </c>
      <c r="D70" s="383" t="s">
        <v>311</v>
      </c>
      <c r="E70" s="383" t="s">
        <v>452</v>
      </c>
      <c r="F70" s="388" t="s">
        <v>564</v>
      </c>
      <c r="G70" s="388" t="s">
        <v>564</v>
      </c>
      <c r="H70" s="388">
        <v>82</v>
      </c>
      <c r="I70" s="668">
        <f t="shared" si="1"/>
        <v>1.5769230769230769</v>
      </c>
    </row>
    <row r="71" spans="1:10" x14ac:dyDescent="0.2">
      <c r="A71"/>
      <c r="B71"/>
      <c r="C71" s="384" t="s">
        <v>111</v>
      </c>
      <c r="D71" s="385" t="s">
        <v>311</v>
      </c>
      <c r="E71" s="385" t="s">
        <v>461</v>
      </c>
      <c r="F71" s="389" t="s">
        <v>610</v>
      </c>
      <c r="G71" s="389" t="s">
        <v>610</v>
      </c>
      <c r="H71" s="389">
        <v>48</v>
      </c>
      <c r="I71" s="669">
        <f t="shared" si="1"/>
        <v>1.2307692307692308</v>
      </c>
    </row>
    <row r="72" spans="1:10" x14ac:dyDescent="0.2">
      <c r="A72"/>
      <c r="B72"/>
      <c r="C72" s="384" t="s">
        <v>111</v>
      </c>
      <c r="D72" s="385" t="s">
        <v>311</v>
      </c>
      <c r="E72" s="385" t="s">
        <v>462</v>
      </c>
      <c r="F72" s="389" t="s">
        <v>616</v>
      </c>
      <c r="G72" s="389" t="s">
        <v>616</v>
      </c>
      <c r="H72" s="389">
        <v>339</v>
      </c>
      <c r="I72" s="669">
        <f t="shared" si="1"/>
        <v>1.2327272727272727</v>
      </c>
    </row>
    <row r="73" spans="1:10" x14ac:dyDescent="0.2">
      <c r="A73"/>
      <c r="B73"/>
      <c r="C73" s="384" t="s">
        <v>111</v>
      </c>
      <c r="D73" s="385" t="s">
        <v>311</v>
      </c>
      <c r="E73" s="385" t="s">
        <v>463</v>
      </c>
      <c r="F73" s="389" t="s">
        <v>617</v>
      </c>
      <c r="G73" s="389" t="s">
        <v>617</v>
      </c>
      <c r="H73" s="389">
        <v>180</v>
      </c>
      <c r="I73" s="669">
        <f t="shared" si="1"/>
        <v>1.5</v>
      </c>
    </row>
    <row r="74" spans="1:10" x14ac:dyDescent="0.2">
      <c r="A74"/>
      <c r="B74"/>
      <c r="C74" s="384" t="s">
        <v>111</v>
      </c>
      <c r="D74" s="385" t="s">
        <v>311</v>
      </c>
      <c r="E74" s="385" t="s">
        <v>465</v>
      </c>
      <c r="F74" s="389" t="s">
        <v>610</v>
      </c>
      <c r="G74" s="389" t="s">
        <v>610</v>
      </c>
      <c r="H74" s="389">
        <v>66</v>
      </c>
      <c r="I74" s="669">
        <f t="shared" si="1"/>
        <v>1.6923076923076923</v>
      </c>
    </row>
    <row r="75" spans="1:10" x14ac:dyDescent="0.2">
      <c r="A75"/>
      <c r="B75"/>
      <c r="C75" s="384" t="s">
        <v>111</v>
      </c>
      <c r="D75" s="385" t="s">
        <v>312</v>
      </c>
      <c r="E75" s="385" t="s">
        <v>470</v>
      </c>
      <c r="F75" s="389" t="s">
        <v>618</v>
      </c>
      <c r="G75" s="389" t="s">
        <v>619</v>
      </c>
      <c r="H75" s="389">
        <v>626</v>
      </c>
      <c r="I75" s="669">
        <f t="shared" si="1"/>
        <v>1.7197802197802199</v>
      </c>
    </row>
    <row r="76" spans="1:10" x14ac:dyDescent="0.2">
      <c r="A76"/>
      <c r="B76"/>
      <c r="C76" s="384" t="s">
        <v>111</v>
      </c>
      <c r="D76" s="385" t="s">
        <v>311</v>
      </c>
      <c r="E76" s="385" t="s">
        <v>466</v>
      </c>
      <c r="F76" s="389" t="s">
        <v>620</v>
      </c>
      <c r="G76" s="389" t="s">
        <v>620</v>
      </c>
      <c r="H76" s="389">
        <v>56</v>
      </c>
      <c r="I76" s="669">
        <f t="shared" ref="I76:I99" si="2">H76/G76</f>
        <v>1.3658536585365855</v>
      </c>
    </row>
    <row r="77" spans="1:10" x14ac:dyDescent="0.2">
      <c r="A77"/>
      <c r="B77"/>
      <c r="C77" s="384" t="s">
        <v>111</v>
      </c>
      <c r="D77" s="385" t="s">
        <v>311</v>
      </c>
      <c r="E77" s="385" t="s">
        <v>467</v>
      </c>
      <c r="F77" s="389" t="s">
        <v>621</v>
      </c>
      <c r="G77" s="389" t="s">
        <v>621</v>
      </c>
      <c r="H77" s="389">
        <v>408</v>
      </c>
      <c r="I77" s="669">
        <f t="shared" si="2"/>
        <v>1.441696113074205</v>
      </c>
    </row>
    <row r="78" spans="1:10" x14ac:dyDescent="0.2">
      <c r="A78"/>
      <c r="B78"/>
      <c r="C78" s="384" t="s">
        <v>111</v>
      </c>
      <c r="D78" s="385" t="s">
        <v>312</v>
      </c>
      <c r="E78" s="385" t="s">
        <v>471</v>
      </c>
      <c r="F78" s="389" t="s">
        <v>622</v>
      </c>
      <c r="G78" s="389" t="s">
        <v>622</v>
      </c>
      <c r="H78" s="389">
        <v>660</v>
      </c>
      <c r="I78" s="669">
        <f t="shared" si="2"/>
        <v>1.4569536423841059</v>
      </c>
    </row>
    <row r="79" spans="1:10" x14ac:dyDescent="0.2">
      <c r="A79"/>
      <c r="B79"/>
      <c r="C79" s="384" t="s">
        <v>111</v>
      </c>
      <c r="D79" s="385" t="s">
        <v>311</v>
      </c>
      <c r="E79" s="385" t="s">
        <v>468</v>
      </c>
      <c r="F79" s="389" t="s">
        <v>611</v>
      </c>
      <c r="G79" s="389" t="s">
        <v>623</v>
      </c>
      <c r="H79" s="389">
        <v>118</v>
      </c>
      <c r="I79" s="669">
        <f t="shared" si="2"/>
        <v>1.7611940298507462</v>
      </c>
    </row>
    <row r="80" spans="1:10" x14ac:dyDescent="0.2">
      <c r="A80"/>
      <c r="B80"/>
      <c r="C80" s="384" t="s">
        <v>111</v>
      </c>
      <c r="D80" s="385" t="s">
        <v>311</v>
      </c>
      <c r="E80" s="385" t="s">
        <v>111</v>
      </c>
      <c r="F80" s="389" t="s">
        <v>624</v>
      </c>
      <c r="G80" s="389" t="s">
        <v>624</v>
      </c>
      <c r="H80" s="389">
        <v>688</v>
      </c>
      <c r="I80" s="669">
        <f t="shared" si="2"/>
        <v>1.5460674157303371</v>
      </c>
      <c r="J80" s="323"/>
    </row>
    <row r="81" spans="1:9" x14ac:dyDescent="0.2">
      <c r="A81"/>
      <c r="B81"/>
      <c r="C81" s="384" t="s">
        <v>111</v>
      </c>
      <c r="D81" s="385" t="s">
        <v>311</v>
      </c>
      <c r="E81" s="385" t="s">
        <v>469</v>
      </c>
      <c r="F81" s="389" t="s">
        <v>625</v>
      </c>
      <c r="G81" s="389" t="s">
        <v>625</v>
      </c>
      <c r="H81" s="389">
        <v>61</v>
      </c>
      <c r="I81" s="669">
        <f t="shared" si="2"/>
        <v>1.22</v>
      </c>
    </row>
    <row r="82" spans="1:9" x14ac:dyDescent="0.2">
      <c r="A82"/>
      <c r="B82"/>
      <c r="C82" s="382" t="s">
        <v>112</v>
      </c>
      <c r="D82" s="383" t="s">
        <v>311</v>
      </c>
      <c r="E82" s="383" t="s">
        <v>482</v>
      </c>
      <c r="F82" s="388" t="s">
        <v>626</v>
      </c>
      <c r="G82" s="388" t="s">
        <v>626</v>
      </c>
      <c r="H82" s="388">
        <v>137</v>
      </c>
      <c r="I82" s="668">
        <f t="shared" si="2"/>
        <v>1.3047619047619048</v>
      </c>
    </row>
    <row r="83" spans="1:9" x14ac:dyDescent="0.2">
      <c r="A83"/>
      <c r="B83"/>
      <c r="C83" s="382" t="s">
        <v>112</v>
      </c>
      <c r="D83" s="383" t="s">
        <v>312</v>
      </c>
      <c r="E83" s="383" t="s">
        <v>490</v>
      </c>
      <c r="F83" s="388" t="s">
        <v>627</v>
      </c>
      <c r="G83" s="388" t="s">
        <v>627</v>
      </c>
      <c r="H83" s="388">
        <v>522</v>
      </c>
      <c r="I83" s="668">
        <f t="shared" si="2"/>
        <v>1.2548076923076923</v>
      </c>
    </row>
    <row r="84" spans="1:9" x14ac:dyDescent="0.2">
      <c r="A84"/>
      <c r="B84"/>
      <c r="C84" s="382" t="s">
        <v>112</v>
      </c>
      <c r="D84" s="383" t="s">
        <v>311</v>
      </c>
      <c r="E84" s="383" t="s">
        <v>483</v>
      </c>
      <c r="F84" s="388" t="s">
        <v>628</v>
      </c>
      <c r="G84" s="388" t="s">
        <v>628</v>
      </c>
      <c r="H84" s="388">
        <v>109</v>
      </c>
      <c r="I84" s="668">
        <f t="shared" si="2"/>
        <v>1.703125</v>
      </c>
    </row>
    <row r="85" spans="1:9" x14ac:dyDescent="0.2">
      <c r="A85"/>
      <c r="B85"/>
      <c r="C85" s="382" t="s">
        <v>112</v>
      </c>
      <c r="D85" s="383" t="s">
        <v>311</v>
      </c>
      <c r="E85" s="383" t="s">
        <v>484</v>
      </c>
      <c r="F85" s="388" t="s">
        <v>559</v>
      </c>
      <c r="G85" s="388" t="s">
        <v>628</v>
      </c>
      <c r="H85" s="388">
        <v>112</v>
      </c>
      <c r="I85" s="668">
        <f t="shared" si="2"/>
        <v>1.75</v>
      </c>
    </row>
    <row r="86" spans="1:9" x14ac:dyDescent="0.2">
      <c r="A86"/>
      <c r="B86"/>
      <c r="C86" s="382" t="s">
        <v>112</v>
      </c>
      <c r="D86" s="383" t="s">
        <v>311</v>
      </c>
      <c r="E86" s="383" t="s">
        <v>485</v>
      </c>
      <c r="F86" s="388" t="s">
        <v>629</v>
      </c>
      <c r="G86" s="388" t="s">
        <v>629</v>
      </c>
      <c r="H86" s="388">
        <v>64</v>
      </c>
      <c r="I86" s="668">
        <f t="shared" si="2"/>
        <v>1.3061224489795917</v>
      </c>
    </row>
    <row r="87" spans="1:9" x14ac:dyDescent="0.2">
      <c r="A87"/>
      <c r="B87"/>
      <c r="C87" s="382" t="s">
        <v>112</v>
      </c>
      <c r="D87" s="383" t="s">
        <v>311</v>
      </c>
      <c r="E87" s="383" t="s">
        <v>486</v>
      </c>
      <c r="F87" s="388" t="s">
        <v>630</v>
      </c>
      <c r="G87" s="388" t="s">
        <v>630</v>
      </c>
      <c r="H87" s="388">
        <v>211</v>
      </c>
      <c r="I87" s="668">
        <f t="shared" si="2"/>
        <v>1.4652777777777777</v>
      </c>
    </row>
    <row r="88" spans="1:9" x14ac:dyDescent="0.2">
      <c r="A88"/>
      <c r="B88"/>
      <c r="C88" s="382" t="s">
        <v>112</v>
      </c>
      <c r="D88" s="383" t="s">
        <v>311</v>
      </c>
      <c r="E88" s="383" t="s">
        <v>487</v>
      </c>
      <c r="F88" s="388" t="s">
        <v>631</v>
      </c>
      <c r="G88" s="388" t="s">
        <v>631</v>
      </c>
      <c r="H88" s="388">
        <v>403</v>
      </c>
      <c r="I88" s="668">
        <f t="shared" si="2"/>
        <v>2.0150000000000001</v>
      </c>
    </row>
    <row r="89" spans="1:9" x14ac:dyDescent="0.2">
      <c r="A89"/>
      <c r="B89"/>
      <c r="C89" s="382" t="s">
        <v>112</v>
      </c>
      <c r="D89" s="383" t="s">
        <v>312</v>
      </c>
      <c r="E89" s="383" t="s">
        <v>491</v>
      </c>
      <c r="F89" s="388" t="s">
        <v>632</v>
      </c>
      <c r="G89" s="388" t="s">
        <v>632</v>
      </c>
      <c r="H89" s="388">
        <v>400</v>
      </c>
      <c r="I89" s="668">
        <f t="shared" si="2"/>
        <v>2.0408163265306123</v>
      </c>
    </row>
    <row r="90" spans="1:9" x14ac:dyDescent="0.2">
      <c r="A90"/>
      <c r="B90"/>
      <c r="C90" s="382" t="s">
        <v>112</v>
      </c>
      <c r="D90" s="383" t="s">
        <v>311</v>
      </c>
      <c r="E90" s="383" t="s">
        <v>489</v>
      </c>
      <c r="F90" s="388" t="s">
        <v>633</v>
      </c>
      <c r="G90" s="388" t="s">
        <v>633</v>
      </c>
      <c r="H90" s="388">
        <v>120</v>
      </c>
      <c r="I90" s="668">
        <f t="shared" si="2"/>
        <v>1.6666666666666667</v>
      </c>
    </row>
    <row r="91" spans="1:9" x14ac:dyDescent="0.2">
      <c r="A91"/>
      <c r="B91"/>
      <c r="C91" s="382" t="s">
        <v>112</v>
      </c>
      <c r="D91" s="383" t="s">
        <v>312</v>
      </c>
      <c r="E91" s="383" t="s">
        <v>492</v>
      </c>
      <c r="F91" s="388" t="s">
        <v>634</v>
      </c>
      <c r="G91" s="388" t="s">
        <v>634</v>
      </c>
      <c r="H91" s="388">
        <v>1057</v>
      </c>
      <c r="I91" s="668">
        <f t="shared" si="2"/>
        <v>1.6137404580152672</v>
      </c>
    </row>
    <row r="92" spans="1:9" x14ac:dyDescent="0.2">
      <c r="A92"/>
      <c r="B92"/>
      <c r="C92" s="382" t="s">
        <v>112</v>
      </c>
      <c r="D92" s="383" t="s">
        <v>312</v>
      </c>
      <c r="E92" s="383" t="s">
        <v>493</v>
      </c>
      <c r="F92" s="388" t="s">
        <v>635</v>
      </c>
      <c r="G92" s="388" t="s">
        <v>635</v>
      </c>
      <c r="H92" s="388">
        <v>862</v>
      </c>
      <c r="I92" s="668">
        <f t="shared" si="2"/>
        <v>1.4390651085141903</v>
      </c>
    </row>
    <row r="93" spans="1:9" x14ac:dyDescent="0.2">
      <c r="A93"/>
      <c r="B93"/>
      <c r="C93" s="384" t="s">
        <v>636</v>
      </c>
      <c r="D93" s="385" t="s">
        <v>312</v>
      </c>
      <c r="E93" s="385" t="s">
        <v>499</v>
      </c>
      <c r="F93" s="389" t="s">
        <v>637</v>
      </c>
      <c r="G93" s="389" t="s">
        <v>637</v>
      </c>
      <c r="H93" s="389">
        <v>534</v>
      </c>
      <c r="I93" s="669">
        <f t="shared" si="2"/>
        <v>2.0150943396226415</v>
      </c>
    </row>
    <row r="94" spans="1:9" x14ac:dyDescent="0.2">
      <c r="A94"/>
      <c r="B94"/>
      <c r="C94" s="384" t="s">
        <v>636</v>
      </c>
      <c r="D94" s="385" t="s">
        <v>311</v>
      </c>
      <c r="E94" s="385" t="s">
        <v>498</v>
      </c>
      <c r="F94" s="389" t="s">
        <v>638</v>
      </c>
      <c r="G94" s="389" t="s">
        <v>638</v>
      </c>
      <c r="H94" s="389">
        <v>221</v>
      </c>
      <c r="I94" s="669">
        <f t="shared" si="2"/>
        <v>1.7</v>
      </c>
    </row>
    <row r="95" spans="1:9" x14ac:dyDescent="0.2">
      <c r="A95"/>
      <c r="B95"/>
      <c r="C95" s="384" t="s">
        <v>636</v>
      </c>
      <c r="D95" s="385" t="s">
        <v>312</v>
      </c>
      <c r="E95" s="385" t="s">
        <v>500</v>
      </c>
      <c r="F95" s="389" t="s">
        <v>639</v>
      </c>
      <c r="G95" s="389" t="s">
        <v>639</v>
      </c>
      <c r="H95" s="389">
        <v>517</v>
      </c>
      <c r="I95" s="669">
        <f t="shared" si="2"/>
        <v>1.3786666666666667</v>
      </c>
    </row>
    <row r="96" spans="1:9" x14ac:dyDescent="0.2">
      <c r="A96"/>
      <c r="B96"/>
      <c r="C96" s="384" t="s">
        <v>636</v>
      </c>
      <c r="D96" s="385" t="s">
        <v>315</v>
      </c>
      <c r="E96" s="385" t="s">
        <v>507</v>
      </c>
      <c r="F96" s="389" t="s">
        <v>640</v>
      </c>
      <c r="G96" s="389" t="s">
        <v>640</v>
      </c>
      <c r="H96" s="389">
        <v>253</v>
      </c>
      <c r="I96" s="669">
        <f t="shared" si="2"/>
        <v>2.2792792792792791</v>
      </c>
    </row>
    <row r="97" spans="1:9" x14ac:dyDescent="0.2">
      <c r="A97"/>
      <c r="B97"/>
      <c r="C97" s="384" t="s">
        <v>636</v>
      </c>
      <c r="D97" s="385" t="s">
        <v>312</v>
      </c>
      <c r="E97" s="385" t="s">
        <v>507</v>
      </c>
      <c r="F97" s="389" t="s">
        <v>641</v>
      </c>
      <c r="G97" s="389" t="s">
        <v>641</v>
      </c>
      <c r="H97" s="389">
        <v>132</v>
      </c>
      <c r="I97" s="669">
        <f t="shared" si="2"/>
        <v>2.4444444444444446</v>
      </c>
    </row>
    <row r="98" spans="1:9" x14ac:dyDescent="0.2">
      <c r="A98"/>
      <c r="B98"/>
      <c r="C98" s="384" t="s">
        <v>636</v>
      </c>
      <c r="D98" s="385" t="s">
        <v>312</v>
      </c>
      <c r="E98" s="385" t="s">
        <v>501</v>
      </c>
      <c r="F98" s="389" t="s">
        <v>642</v>
      </c>
      <c r="G98" s="389" t="s">
        <v>642</v>
      </c>
      <c r="H98" s="389">
        <v>574</v>
      </c>
      <c r="I98" s="669">
        <f t="shared" si="2"/>
        <v>1.9590443686006827</v>
      </c>
    </row>
    <row r="99" spans="1:9" x14ac:dyDescent="0.2">
      <c r="A99"/>
      <c r="B99"/>
      <c r="C99" s="386" t="s">
        <v>636</v>
      </c>
      <c r="D99" s="387" t="s">
        <v>315</v>
      </c>
      <c r="E99" s="387" t="s">
        <v>508</v>
      </c>
      <c r="F99" s="390" t="s">
        <v>643</v>
      </c>
      <c r="G99" s="390" t="s">
        <v>643</v>
      </c>
      <c r="H99" s="390">
        <v>274</v>
      </c>
      <c r="I99" s="670">
        <f t="shared" si="2"/>
        <v>1.2568807339449541</v>
      </c>
    </row>
    <row r="100" spans="1:9" x14ac:dyDescent="0.2">
      <c r="A100"/>
      <c r="B100" s="391" t="s">
        <v>298</v>
      </c>
      <c r="C100"/>
      <c r="D100"/>
      <c r="E100"/>
      <c r="F100"/>
      <c r="G100"/>
      <c r="H100"/>
      <c r="I100"/>
    </row>
    <row r="101" spans="1:9" x14ac:dyDescent="0.2">
      <c r="A101"/>
      <c r="B101" s="392" t="s">
        <v>167</v>
      </c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5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266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283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1" t="s">
        <v>199</v>
      </c>
      <c r="C9" s="774" t="s">
        <v>168</v>
      </c>
      <c r="D9" s="775"/>
      <c r="E9" s="775"/>
      <c r="F9" s="775"/>
      <c r="G9" s="775"/>
      <c r="H9" s="776" t="s">
        <v>200</v>
      </c>
      <c r="I9" s="779" t="s">
        <v>140</v>
      </c>
      <c r="J9" s="782" t="s">
        <v>116</v>
      </c>
    </row>
    <row r="10" spans="1:10" ht="14.25" x14ac:dyDescent="0.2">
      <c r="A10" s="401"/>
      <c r="B10" s="772"/>
      <c r="C10" s="776" t="s">
        <v>201</v>
      </c>
      <c r="D10" s="783" t="s">
        <v>137</v>
      </c>
      <c r="E10" s="784"/>
      <c r="F10" s="785"/>
      <c r="G10" s="776" t="s">
        <v>161</v>
      </c>
      <c r="H10" s="777"/>
      <c r="I10" s="780"/>
      <c r="J10" s="772"/>
    </row>
    <row r="11" spans="1:10" x14ac:dyDescent="0.2">
      <c r="A11" s="401"/>
      <c r="B11" s="773"/>
      <c r="C11" s="778"/>
      <c r="D11" s="457" t="s">
        <v>141</v>
      </c>
      <c r="E11" s="457" t="s">
        <v>142</v>
      </c>
      <c r="F11" s="457" t="s">
        <v>43</v>
      </c>
      <c r="G11" s="778"/>
      <c r="H11" s="778"/>
      <c r="I11" s="781"/>
      <c r="J11" s="773"/>
    </row>
    <row r="12" spans="1:10" ht="15" x14ac:dyDescent="0.25">
      <c r="A12" s="401"/>
      <c r="B12" s="413" t="s">
        <v>104</v>
      </c>
      <c r="C12" s="468">
        <v>29</v>
      </c>
      <c r="D12" s="468">
        <v>0</v>
      </c>
      <c r="E12" s="468">
        <v>0</v>
      </c>
      <c r="F12" s="468">
        <f t="shared" ref="F12:F27" si="0">D12+E12</f>
        <v>0</v>
      </c>
      <c r="G12" s="468">
        <v>0</v>
      </c>
      <c r="H12" s="469">
        <f>C12+F12+G12</f>
        <v>29</v>
      </c>
      <c r="I12" s="469">
        <v>4338</v>
      </c>
      <c r="J12" s="470">
        <f t="shared" ref="J12:J27" si="1">H12/I12%</f>
        <v>0.66851083448593818</v>
      </c>
    </row>
    <row r="13" spans="1:10" ht="15" x14ac:dyDescent="0.25">
      <c r="A13" s="401"/>
      <c r="B13" s="414" t="s">
        <v>105</v>
      </c>
      <c r="C13" s="468">
        <v>20</v>
      </c>
      <c r="D13" s="468">
        <v>0</v>
      </c>
      <c r="E13" s="468">
        <v>2</v>
      </c>
      <c r="F13" s="468">
        <f t="shared" si="0"/>
        <v>2</v>
      </c>
      <c r="G13" s="468">
        <v>9</v>
      </c>
      <c r="H13" s="469">
        <f t="shared" ref="H13:H22" si="2">C13+F13+G13</f>
        <v>31</v>
      </c>
      <c r="I13" s="469">
        <v>4639</v>
      </c>
      <c r="J13" s="470">
        <f t="shared" si="1"/>
        <v>0.66824746712653593</v>
      </c>
    </row>
    <row r="14" spans="1:10" ht="15" x14ac:dyDescent="0.25">
      <c r="A14" s="401"/>
      <c r="B14" s="414" t="s">
        <v>106</v>
      </c>
      <c r="C14" s="468">
        <v>58</v>
      </c>
      <c r="D14" s="468">
        <v>1</v>
      </c>
      <c r="E14" s="468">
        <v>7</v>
      </c>
      <c r="F14" s="468">
        <f t="shared" si="0"/>
        <v>8</v>
      </c>
      <c r="G14" s="468">
        <v>18</v>
      </c>
      <c r="H14" s="469">
        <f t="shared" si="2"/>
        <v>84</v>
      </c>
      <c r="I14" s="469">
        <v>8315</v>
      </c>
      <c r="J14" s="470">
        <f t="shared" si="1"/>
        <v>1.010222489476849</v>
      </c>
    </row>
    <row r="15" spans="1:10" ht="15" x14ac:dyDescent="0.25">
      <c r="A15" s="401"/>
      <c r="B15" s="414" t="s">
        <v>107</v>
      </c>
      <c r="C15" s="468">
        <v>38</v>
      </c>
      <c r="D15" s="468">
        <v>1</v>
      </c>
      <c r="E15" s="468">
        <v>2</v>
      </c>
      <c r="F15" s="468">
        <f t="shared" si="0"/>
        <v>3</v>
      </c>
      <c r="G15" s="468">
        <v>12</v>
      </c>
      <c r="H15" s="469">
        <f t="shared" si="2"/>
        <v>53</v>
      </c>
      <c r="I15" s="469">
        <v>5633</v>
      </c>
      <c r="J15" s="470">
        <f t="shared" si="1"/>
        <v>0.94088407598082735</v>
      </c>
    </row>
    <row r="16" spans="1:10" ht="15" x14ac:dyDescent="0.25">
      <c r="A16" s="401"/>
      <c r="B16" s="414" t="s">
        <v>108</v>
      </c>
      <c r="C16" s="468">
        <v>40</v>
      </c>
      <c r="D16" s="468">
        <v>2</v>
      </c>
      <c r="E16" s="468">
        <v>0</v>
      </c>
      <c r="F16" s="468">
        <f t="shared" si="0"/>
        <v>2</v>
      </c>
      <c r="G16" s="468">
        <v>15</v>
      </c>
      <c r="H16" s="469">
        <f t="shared" si="2"/>
        <v>57</v>
      </c>
      <c r="I16" s="469">
        <v>6442</v>
      </c>
      <c r="J16" s="470">
        <f t="shared" si="1"/>
        <v>0.88481837938528407</v>
      </c>
    </row>
    <row r="17" spans="1:10" ht="15" x14ac:dyDescent="0.25">
      <c r="A17" s="401"/>
      <c r="B17" s="414" t="s">
        <v>109</v>
      </c>
      <c r="C17" s="468">
        <v>52</v>
      </c>
      <c r="D17" s="468">
        <v>0</v>
      </c>
      <c r="E17" s="468">
        <v>1</v>
      </c>
      <c r="F17" s="468">
        <f t="shared" si="0"/>
        <v>1</v>
      </c>
      <c r="G17" s="468">
        <v>29</v>
      </c>
      <c r="H17" s="469">
        <f t="shared" si="2"/>
        <v>82</v>
      </c>
      <c r="I17" s="469">
        <v>10894</v>
      </c>
      <c r="J17" s="470">
        <f t="shared" si="1"/>
        <v>0.75270791261244718</v>
      </c>
    </row>
    <row r="18" spans="1:10" ht="15" x14ac:dyDescent="0.25">
      <c r="A18" s="401"/>
      <c r="B18" s="414" t="s">
        <v>110</v>
      </c>
      <c r="C18" s="468">
        <v>36</v>
      </c>
      <c r="D18" s="468">
        <v>0</v>
      </c>
      <c r="E18" s="468">
        <v>0</v>
      </c>
      <c r="F18" s="468">
        <f t="shared" si="0"/>
        <v>0</v>
      </c>
      <c r="G18" s="468">
        <v>0</v>
      </c>
      <c r="H18" s="469">
        <f t="shared" si="2"/>
        <v>36</v>
      </c>
      <c r="I18" s="469">
        <v>5379</v>
      </c>
      <c r="J18" s="470">
        <f t="shared" si="1"/>
        <v>0.66926938092582267</v>
      </c>
    </row>
    <row r="19" spans="1:10" ht="15" x14ac:dyDescent="0.25">
      <c r="A19" s="401"/>
      <c r="B19" s="414" t="s">
        <v>111</v>
      </c>
      <c r="C19" s="468">
        <v>13</v>
      </c>
      <c r="D19" s="468">
        <v>0</v>
      </c>
      <c r="E19" s="468">
        <v>1</v>
      </c>
      <c r="F19" s="468">
        <f t="shared" si="0"/>
        <v>1</v>
      </c>
      <c r="G19" s="468">
        <v>12</v>
      </c>
      <c r="H19" s="469">
        <f t="shared" si="2"/>
        <v>26</v>
      </c>
      <c r="I19" s="469">
        <v>5071</v>
      </c>
      <c r="J19" s="470">
        <f t="shared" si="1"/>
        <v>0.51271938473673828</v>
      </c>
    </row>
    <row r="20" spans="1:10" ht="15" x14ac:dyDescent="0.25">
      <c r="A20" s="401"/>
      <c r="B20" s="414" t="s">
        <v>112</v>
      </c>
      <c r="C20" s="468">
        <v>14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14</v>
      </c>
      <c r="I20" s="469">
        <v>4543</v>
      </c>
      <c r="J20" s="470">
        <f t="shared" si="1"/>
        <v>0.3081664098613251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300</v>
      </c>
      <c r="D22" s="471">
        <v>4</v>
      </c>
      <c r="E22" s="471">
        <v>13</v>
      </c>
      <c r="F22" s="471">
        <f t="shared" si="0"/>
        <v>17</v>
      </c>
      <c r="G22" s="472">
        <v>95</v>
      </c>
      <c r="H22" s="472">
        <f t="shared" si="2"/>
        <v>412</v>
      </c>
      <c r="I22" s="472">
        <v>55254</v>
      </c>
      <c r="J22" s="473">
        <f t="shared" si="1"/>
        <v>0.74564737394577774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29</v>
      </c>
      <c r="D24" s="468">
        <v>6</v>
      </c>
      <c r="E24" s="468">
        <v>4</v>
      </c>
      <c r="F24" s="468">
        <f>F27-F22</f>
        <v>10</v>
      </c>
      <c r="G24" s="468">
        <v>10</v>
      </c>
      <c r="H24" s="469">
        <f>C24+F24+G24</f>
        <v>49</v>
      </c>
      <c r="I24" s="469">
        <v>4402</v>
      </c>
      <c r="J24" s="470">
        <f t="shared" si="1"/>
        <v>1.113130395274875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329</v>
      </c>
      <c r="D27" s="474">
        <v>10</v>
      </c>
      <c r="E27" s="474">
        <v>17</v>
      </c>
      <c r="F27" s="474">
        <f t="shared" si="0"/>
        <v>27</v>
      </c>
      <c r="G27" s="475">
        <v>105</v>
      </c>
      <c r="H27" s="475">
        <f>C27+F27+G27</f>
        <v>461</v>
      </c>
      <c r="I27" s="475">
        <v>59656</v>
      </c>
      <c r="J27" s="476">
        <f t="shared" si="1"/>
        <v>0.77276384605069071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166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6" t="s">
        <v>297</v>
      </c>
      <c r="C2" s="787"/>
      <c r="D2" s="787"/>
      <c r="E2" s="787"/>
      <c r="F2" s="787"/>
      <c r="G2" s="787"/>
      <c r="H2" s="787"/>
      <c r="I2" s="787"/>
      <c r="J2" s="787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202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283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6" t="s">
        <v>136</v>
      </c>
      <c r="C9" s="776" t="s">
        <v>203</v>
      </c>
      <c r="D9" s="790" t="s">
        <v>204</v>
      </c>
      <c r="E9" s="791"/>
      <c r="F9" s="792"/>
      <c r="G9" s="776" t="s">
        <v>205</v>
      </c>
      <c r="H9" s="776" t="s">
        <v>200</v>
      </c>
      <c r="I9" s="779" t="s">
        <v>140</v>
      </c>
      <c r="J9" s="782" t="s">
        <v>116</v>
      </c>
    </row>
    <row r="10" spans="1:10" x14ac:dyDescent="0.2">
      <c r="A10" s="401"/>
      <c r="B10" s="777"/>
      <c r="C10" s="788"/>
      <c r="D10" s="793"/>
      <c r="E10" s="794"/>
      <c r="F10" s="795"/>
      <c r="G10" s="796"/>
      <c r="H10" s="777"/>
      <c r="I10" s="780"/>
      <c r="J10" s="772"/>
    </row>
    <row r="11" spans="1:10" x14ac:dyDescent="0.2">
      <c r="A11" s="401"/>
      <c r="B11" s="778"/>
      <c r="C11" s="789"/>
      <c r="D11" s="458" t="s">
        <v>141</v>
      </c>
      <c r="E11" s="458" t="s">
        <v>142</v>
      </c>
      <c r="F11" s="458" t="s">
        <v>43</v>
      </c>
      <c r="G11" s="797"/>
      <c r="H11" s="778"/>
      <c r="I11" s="781"/>
      <c r="J11" s="773"/>
    </row>
    <row r="12" spans="1:10" ht="15" x14ac:dyDescent="0.2">
      <c r="A12" s="401"/>
      <c r="B12" s="477">
        <v>41974</v>
      </c>
      <c r="C12" s="504">
        <v>0</v>
      </c>
      <c r="D12" s="504">
        <v>0</v>
      </c>
      <c r="E12" s="504">
        <v>0</v>
      </c>
      <c r="F12" s="504">
        <f t="shared" ref="F12:F35" si="0">D12+E12</f>
        <v>0</v>
      </c>
      <c r="G12" s="504">
        <v>0</v>
      </c>
      <c r="H12" s="505">
        <v>0</v>
      </c>
      <c r="I12" s="478">
        <v>60893</v>
      </c>
      <c r="J12" s="506">
        <f>H12/I12%</f>
        <v>0</v>
      </c>
    </row>
    <row r="13" spans="1:10" ht="15" x14ac:dyDescent="0.2">
      <c r="A13" s="401"/>
      <c r="B13" s="477">
        <v>42005</v>
      </c>
      <c r="C13" s="504">
        <v>0</v>
      </c>
      <c r="D13" s="504">
        <v>0</v>
      </c>
      <c r="E13" s="504">
        <v>0</v>
      </c>
      <c r="F13" s="504">
        <f t="shared" si="0"/>
        <v>0</v>
      </c>
      <c r="G13" s="504">
        <v>0</v>
      </c>
      <c r="H13" s="505">
        <v>0</v>
      </c>
      <c r="I13" s="478">
        <v>60742</v>
      </c>
      <c r="J13" s="507">
        <f t="shared" ref="J13:J36" si="1">H13/I13%</f>
        <v>0</v>
      </c>
    </row>
    <row r="14" spans="1:10" ht="15" x14ac:dyDescent="0.2">
      <c r="A14" s="401"/>
      <c r="B14" s="477">
        <v>42036</v>
      </c>
      <c r="C14" s="504">
        <v>41</v>
      </c>
      <c r="D14" s="504">
        <v>0</v>
      </c>
      <c r="E14" s="504">
        <v>3</v>
      </c>
      <c r="F14" s="504">
        <f t="shared" si="0"/>
        <v>3</v>
      </c>
      <c r="G14" s="504">
        <v>17</v>
      </c>
      <c r="H14" s="505">
        <v>61</v>
      </c>
      <c r="I14" s="478">
        <v>60141</v>
      </c>
      <c r="J14" s="507">
        <f t="shared" si="1"/>
        <v>0.10142831013784274</v>
      </c>
    </row>
    <row r="15" spans="1:10" ht="15" x14ac:dyDescent="0.2">
      <c r="A15" s="401"/>
      <c r="B15" s="477">
        <v>42064</v>
      </c>
      <c r="C15" s="504">
        <v>179</v>
      </c>
      <c r="D15" s="504">
        <v>1</v>
      </c>
      <c r="E15" s="504">
        <v>4</v>
      </c>
      <c r="F15" s="504">
        <f t="shared" si="0"/>
        <v>5</v>
      </c>
      <c r="G15" s="504">
        <v>72</v>
      </c>
      <c r="H15" s="505">
        <v>256</v>
      </c>
      <c r="I15" s="478">
        <v>60665</v>
      </c>
      <c r="J15" s="507">
        <f t="shared" si="1"/>
        <v>0.42198961509931593</v>
      </c>
    </row>
    <row r="16" spans="1:10" ht="15" x14ac:dyDescent="0.2">
      <c r="A16" s="401"/>
      <c r="B16" s="477">
        <v>42095</v>
      </c>
      <c r="C16" s="504">
        <v>285</v>
      </c>
      <c r="D16" s="504">
        <v>3</v>
      </c>
      <c r="E16" s="504">
        <v>15</v>
      </c>
      <c r="F16" s="504">
        <f t="shared" si="0"/>
        <v>18</v>
      </c>
      <c r="G16" s="504">
        <v>123</v>
      </c>
      <c r="H16" s="505">
        <v>426</v>
      </c>
      <c r="I16" s="478">
        <v>61356</v>
      </c>
      <c r="J16" s="507">
        <f t="shared" si="1"/>
        <v>0.69430862507334257</v>
      </c>
    </row>
    <row r="17" spans="1:10" ht="15" x14ac:dyDescent="0.2">
      <c r="A17" s="401"/>
      <c r="B17" s="477">
        <v>42125</v>
      </c>
      <c r="C17" s="504">
        <v>331</v>
      </c>
      <c r="D17" s="504">
        <v>5</v>
      </c>
      <c r="E17" s="504">
        <v>15</v>
      </c>
      <c r="F17" s="504">
        <f t="shared" si="0"/>
        <v>20</v>
      </c>
      <c r="G17" s="504">
        <v>138</v>
      </c>
      <c r="H17" s="505">
        <v>489</v>
      </c>
      <c r="I17" s="478">
        <v>61128</v>
      </c>
      <c r="J17" s="507">
        <f t="shared" si="1"/>
        <v>0.79996073812328228</v>
      </c>
    </row>
    <row r="18" spans="1:10" ht="15" x14ac:dyDescent="0.2">
      <c r="A18" s="401"/>
      <c r="B18" s="477">
        <v>42156</v>
      </c>
      <c r="C18" s="504">
        <v>338</v>
      </c>
      <c r="D18" s="504">
        <v>7</v>
      </c>
      <c r="E18" s="504">
        <v>15</v>
      </c>
      <c r="F18" s="504">
        <f t="shared" si="0"/>
        <v>22</v>
      </c>
      <c r="G18" s="504">
        <v>153</v>
      </c>
      <c r="H18" s="505">
        <v>513</v>
      </c>
      <c r="I18" s="478">
        <v>60586</v>
      </c>
      <c r="J18" s="507">
        <f t="shared" si="1"/>
        <v>0.84673026771861482</v>
      </c>
    </row>
    <row r="19" spans="1:10" ht="15" x14ac:dyDescent="0.2">
      <c r="A19" s="401"/>
      <c r="B19" s="477">
        <v>42186</v>
      </c>
      <c r="C19" s="504">
        <v>377</v>
      </c>
      <c r="D19" s="504">
        <v>11</v>
      </c>
      <c r="E19" s="504">
        <v>20</v>
      </c>
      <c r="F19" s="504">
        <f t="shared" si="0"/>
        <v>31</v>
      </c>
      <c r="G19" s="504">
        <v>143</v>
      </c>
      <c r="H19" s="505">
        <v>551</v>
      </c>
      <c r="I19" s="478">
        <v>60890</v>
      </c>
      <c r="J19" s="507">
        <f t="shared" si="1"/>
        <v>0.90491049433404502</v>
      </c>
    </row>
    <row r="20" spans="1:10" ht="15" x14ac:dyDescent="0.2">
      <c r="A20" s="401"/>
      <c r="B20" s="477">
        <v>42217</v>
      </c>
      <c r="C20" s="504">
        <v>380</v>
      </c>
      <c r="D20" s="504">
        <v>10</v>
      </c>
      <c r="E20" s="504">
        <v>17</v>
      </c>
      <c r="F20" s="504">
        <f t="shared" si="0"/>
        <v>27</v>
      </c>
      <c r="G20" s="504">
        <v>131</v>
      </c>
      <c r="H20" s="505">
        <v>538</v>
      </c>
      <c r="I20" s="478">
        <v>60014</v>
      </c>
      <c r="J20" s="507">
        <f t="shared" si="1"/>
        <v>0.89645749325157464</v>
      </c>
    </row>
    <row r="21" spans="1:10" ht="15" x14ac:dyDescent="0.2">
      <c r="A21" s="401"/>
      <c r="B21" s="477">
        <v>42248</v>
      </c>
      <c r="C21" s="504">
        <v>383</v>
      </c>
      <c r="D21" s="504">
        <v>8</v>
      </c>
      <c r="E21" s="504">
        <v>14</v>
      </c>
      <c r="F21" s="504">
        <f t="shared" si="0"/>
        <v>22</v>
      </c>
      <c r="G21" s="504">
        <v>103</v>
      </c>
      <c r="H21" s="505">
        <v>508</v>
      </c>
      <c r="I21" s="478">
        <v>58610</v>
      </c>
      <c r="J21" s="507">
        <f t="shared" si="1"/>
        <v>0.86674628902917583</v>
      </c>
    </row>
    <row r="22" spans="1:10" ht="15" x14ac:dyDescent="0.2">
      <c r="A22" s="401"/>
      <c r="B22" s="477">
        <v>42278</v>
      </c>
      <c r="C22" s="504">
        <v>364</v>
      </c>
      <c r="D22" s="504">
        <v>5</v>
      </c>
      <c r="E22" s="504">
        <v>21</v>
      </c>
      <c r="F22" s="504">
        <f t="shared" si="0"/>
        <v>26</v>
      </c>
      <c r="G22" s="504">
        <v>154</v>
      </c>
      <c r="H22" s="505">
        <v>544</v>
      </c>
      <c r="I22" s="478">
        <v>58497</v>
      </c>
      <c r="J22" s="507">
        <f t="shared" si="1"/>
        <v>0.92996222028480091</v>
      </c>
    </row>
    <row r="23" spans="1:10" ht="15" x14ac:dyDescent="0.2">
      <c r="A23" s="401"/>
      <c r="B23" s="477">
        <v>42309</v>
      </c>
      <c r="C23" s="504">
        <v>356</v>
      </c>
      <c r="D23" s="504">
        <v>5</v>
      </c>
      <c r="E23" s="504">
        <v>17</v>
      </c>
      <c r="F23" s="504">
        <f t="shared" si="0"/>
        <v>22</v>
      </c>
      <c r="G23" s="504">
        <v>148</v>
      </c>
      <c r="H23" s="505">
        <v>526</v>
      </c>
      <c r="I23" s="478">
        <v>58077</v>
      </c>
      <c r="J23" s="507">
        <f t="shared" si="1"/>
        <v>0.90569416464349062</v>
      </c>
    </row>
    <row r="24" spans="1:10" ht="15" x14ac:dyDescent="0.2">
      <c r="A24" s="401"/>
      <c r="B24" s="477">
        <v>42339</v>
      </c>
      <c r="C24" s="504">
        <v>416</v>
      </c>
      <c r="D24" s="504">
        <v>4</v>
      </c>
      <c r="E24" s="504">
        <v>39</v>
      </c>
      <c r="F24" s="504">
        <f t="shared" si="0"/>
        <v>43</v>
      </c>
      <c r="G24" s="504">
        <v>134</v>
      </c>
      <c r="H24" s="505">
        <v>593</v>
      </c>
      <c r="I24" s="478">
        <v>58644</v>
      </c>
      <c r="J24" s="507">
        <f t="shared" si="1"/>
        <v>1.0111861400995839</v>
      </c>
    </row>
    <row r="25" spans="1:10" ht="15" x14ac:dyDescent="0.2">
      <c r="A25" s="401"/>
      <c r="B25" s="477">
        <v>42370</v>
      </c>
      <c r="C25" s="504">
        <v>348</v>
      </c>
      <c r="D25" s="504">
        <v>7</v>
      </c>
      <c r="E25" s="504">
        <v>39</v>
      </c>
      <c r="F25" s="504">
        <f t="shared" si="0"/>
        <v>46</v>
      </c>
      <c r="G25" s="504">
        <v>112</v>
      </c>
      <c r="H25" s="505">
        <v>506</v>
      </c>
      <c r="I25" s="478">
        <v>58443</v>
      </c>
      <c r="J25" s="507">
        <f t="shared" si="1"/>
        <v>0.8658008658008659</v>
      </c>
    </row>
    <row r="26" spans="1:10" ht="15" x14ac:dyDescent="0.2">
      <c r="A26" s="401"/>
      <c r="B26" s="477">
        <v>42401</v>
      </c>
      <c r="C26" s="504">
        <v>330</v>
      </c>
      <c r="D26" s="504">
        <v>9</v>
      </c>
      <c r="E26" s="504">
        <v>22</v>
      </c>
      <c r="F26" s="504">
        <f t="shared" si="0"/>
        <v>31</v>
      </c>
      <c r="G26" s="504">
        <v>135</v>
      </c>
      <c r="H26" s="505">
        <v>496</v>
      </c>
      <c r="I26" s="478">
        <v>58813</v>
      </c>
      <c r="J26" s="507">
        <f t="shared" si="1"/>
        <v>0.84335095982180808</v>
      </c>
    </row>
    <row r="27" spans="1:10" ht="15" x14ac:dyDescent="0.2">
      <c r="A27" s="401"/>
      <c r="B27" s="477">
        <v>42430</v>
      </c>
      <c r="C27" s="504">
        <v>319</v>
      </c>
      <c r="D27" s="504">
        <v>9</v>
      </c>
      <c r="E27" s="504">
        <v>22</v>
      </c>
      <c r="F27" s="504">
        <f t="shared" si="0"/>
        <v>31</v>
      </c>
      <c r="G27" s="504">
        <v>160</v>
      </c>
      <c r="H27" s="505">
        <v>510</v>
      </c>
      <c r="I27" s="478">
        <v>59408</v>
      </c>
      <c r="J27" s="507">
        <f t="shared" si="1"/>
        <v>0.85847023969835712</v>
      </c>
    </row>
    <row r="28" spans="1:10" ht="15" x14ac:dyDescent="0.2">
      <c r="A28" s="401"/>
      <c r="B28" s="477">
        <v>42461</v>
      </c>
      <c r="C28" s="504">
        <v>313</v>
      </c>
      <c r="D28" s="504">
        <v>8</v>
      </c>
      <c r="E28" s="504">
        <v>20</v>
      </c>
      <c r="F28" s="504">
        <f t="shared" si="0"/>
        <v>28</v>
      </c>
      <c r="G28" s="504">
        <v>120</v>
      </c>
      <c r="H28" s="505">
        <v>461</v>
      </c>
      <c r="I28" s="478">
        <v>60116</v>
      </c>
      <c r="J28" s="507">
        <f t="shared" si="1"/>
        <v>0.76685075520660062</v>
      </c>
    </row>
    <row r="29" spans="1:10" ht="15" x14ac:dyDescent="0.2">
      <c r="A29" s="401"/>
      <c r="B29" s="477">
        <v>42491</v>
      </c>
      <c r="C29" s="504">
        <v>293</v>
      </c>
      <c r="D29" s="504">
        <v>11</v>
      </c>
      <c r="E29" s="504">
        <v>13</v>
      </c>
      <c r="F29" s="504">
        <f t="shared" si="0"/>
        <v>24</v>
      </c>
      <c r="G29" s="504">
        <v>102</v>
      </c>
      <c r="H29" s="505">
        <v>419</v>
      </c>
      <c r="I29" s="478">
        <v>60220</v>
      </c>
      <c r="J29" s="507">
        <f t="shared" si="1"/>
        <v>0.69578213218199925</v>
      </c>
    </row>
    <row r="30" spans="1:10" ht="15" x14ac:dyDescent="0.2">
      <c r="A30" s="401"/>
      <c r="B30" s="477">
        <v>42522</v>
      </c>
      <c r="C30" s="504">
        <v>317</v>
      </c>
      <c r="D30" s="504">
        <v>10</v>
      </c>
      <c r="E30" s="504">
        <v>17</v>
      </c>
      <c r="F30" s="504">
        <f t="shared" si="0"/>
        <v>27</v>
      </c>
      <c r="G30" s="504">
        <v>140</v>
      </c>
      <c r="H30" s="505">
        <v>484</v>
      </c>
      <c r="I30" s="478">
        <v>60355</v>
      </c>
      <c r="J30" s="507">
        <f t="shared" si="1"/>
        <v>0.80192196172645192</v>
      </c>
    </row>
    <row r="31" spans="1:10" ht="15" x14ac:dyDescent="0.2">
      <c r="A31" s="401"/>
      <c r="B31" s="477">
        <v>42552</v>
      </c>
      <c r="C31" s="504">
        <v>315</v>
      </c>
      <c r="D31" s="504">
        <v>7</v>
      </c>
      <c r="E31" s="504">
        <v>13</v>
      </c>
      <c r="F31" s="504">
        <f t="shared" si="0"/>
        <v>20</v>
      </c>
      <c r="G31" s="504">
        <v>107</v>
      </c>
      <c r="H31" s="505">
        <v>442</v>
      </c>
      <c r="I31" s="478">
        <v>60870</v>
      </c>
      <c r="J31" s="507">
        <f t="shared" si="1"/>
        <v>0.72613767044521105</v>
      </c>
    </row>
    <row r="32" spans="1:10" ht="15" x14ac:dyDescent="0.2">
      <c r="A32" s="401"/>
      <c r="B32" s="477">
        <v>42583</v>
      </c>
      <c r="C32" s="504">
        <v>299</v>
      </c>
      <c r="D32" s="504">
        <v>7</v>
      </c>
      <c r="E32" s="504">
        <v>16</v>
      </c>
      <c r="F32" s="504">
        <f t="shared" si="0"/>
        <v>23</v>
      </c>
      <c r="G32" s="504">
        <v>112</v>
      </c>
      <c r="H32" s="505">
        <v>434</v>
      </c>
      <c r="I32" s="478">
        <v>60726</v>
      </c>
      <c r="J32" s="507">
        <f t="shared" si="1"/>
        <v>0.71468563712413136</v>
      </c>
    </row>
    <row r="33" spans="1:10" ht="15" x14ac:dyDescent="0.2">
      <c r="A33" s="401"/>
      <c r="B33" s="477">
        <v>42614</v>
      </c>
      <c r="C33" s="504">
        <v>282</v>
      </c>
      <c r="D33" s="504">
        <v>8</v>
      </c>
      <c r="E33" s="504">
        <v>17</v>
      </c>
      <c r="F33" s="504">
        <f t="shared" si="0"/>
        <v>25</v>
      </c>
      <c r="G33" s="504">
        <v>100</v>
      </c>
      <c r="H33" s="505">
        <v>407</v>
      </c>
      <c r="I33" s="478">
        <v>59383</v>
      </c>
      <c r="J33" s="507">
        <f t="shared" si="1"/>
        <v>0.68538133809339363</v>
      </c>
    </row>
    <row r="34" spans="1:10" ht="15" x14ac:dyDescent="0.2">
      <c r="A34" s="401"/>
      <c r="B34" s="477">
        <v>42644</v>
      </c>
      <c r="C34" s="504">
        <v>349</v>
      </c>
      <c r="D34" s="504">
        <v>9</v>
      </c>
      <c r="E34" s="504">
        <v>24</v>
      </c>
      <c r="F34" s="504">
        <f t="shared" si="0"/>
        <v>33</v>
      </c>
      <c r="G34" s="504">
        <v>111</v>
      </c>
      <c r="H34" s="505">
        <v>493</v>
      </c>
      <c r="I34" s="478">
        <v>59367</v>
      </c>
      <c r="J34" s="507">
        <f t="shared" si="1"/>
        <v>0.83042767867670597</v>
      </c>
    </row>
    <row r="35" spans="1:10" ht="15" x14ac:dyDescent="0.2">
      <c r="A35" s="401"/>
      <c r="B35" s="477">
        <v>42675</v>
      </c>
      <c r="C35" s="504">
        <v>342</v>
      </c>
      <c r="D35" s="504">
        <v>7</v>
      </c>
      <c r="E35" s="504">
        <v>15</v>
      </c>
      <c r="F35" s="504">
        <f t="shared" si="0"/>
        <v>22</v>
      </c>
      <c r="G35" s="504">
        <v>98</v>
      </c>
      <c r="H35" s="505">
        <v>462</v>
      </c>
      <c r="I35" s="478">
        <v>59063</v>
      </c>
      <c r="J35" s="507">
        <f t="shared" si="1"/>
        <v>0.78221560029121451</v>
      </c>
    </row>
    <row r="36" spans="1:10" ht="15" x14ac:dyDescent="0.2">
      <c r="A36" s="401"/>
      <c r="B36" s="479">
        <v>42705</v>
      </c>
      <c r="C36" s="509">
        <v>329</v>
      </c>
      <c r="D36" s="526">
        <v>10</v>
      </c>
      <c r="E36" s="509">
        <v>17</v>
      </c>
      <c r="F36" s="509">
        <f>D36+E36</f>
        <v>27</v>
      </c>
      <c r="G36" s="509">
        <v>105</v>
      </c>
      <c r="H36" s="510">
        <v>461</v>
      </c>
      <c r="I36" s="511">
        <v>59656</v>
      </c>
      <c r="J36" s="508">
        <f t="shared" si="1"/>
        <v>0.77276384605069071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189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décembre 2016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283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63884</v>
      </c>
      <c r="D12" s="57">
        <v>10058</v>
      </c>
      <c r="E12" s="58">
        <f>C12+D12</f>
        <v>73942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5128</v>
      </c>
      <c r="D14" s="64">
        <v>511</v>
      </c>
      <c r="E14" s="62">
        <f>C14+D14</f>
        <v>5639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69012</v>
      </c>
      <c r="D16" s="68">
        <f>SUM(D12:D14)</f>
        <v>10569</v>
      </c>
      <c r="E16" s="69">
        <f>C16+D16</f>
        <v>79581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2"/>
      <c r="B1" s="403" t="s">
        <v>241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206</v>
      </c>
      <c r="C2" s="787"/>
      <c r="D2" s="787"/>
      <c r="E2" s="787"/>
      <c r="F2" s="787"/>
      <c r="G2" s="787"/>
      <c r="H2" s="787"/>
      <c r="I2" s="787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283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208</v>
      </c>
      <c r="C8" s="804"/>
      <c r="D8" s="798" t="s">
        <v>209</v>
      </c>
      <c r="E8" s="800" t="s">
        <v>207</v>
      </c>
      <c r="F8" s="801"/>
      <c r="G8" s="802"/>
      <c r="H8" s="798" t="s">
        <v>213</v>
      </c>
      <c r="I8" s="394"/>
      <c r="J8" s="798" t="s">
        <v>214</v>
      </c>
    </row>
    <row r="9" spans="1:10" ht="90" customHeight="1" x14ac:dyDescent="0.2">
      <c r="B9" s="805"/>
      <c r="C9" s="806"/>
      <c r="D9" s="799"/>
      <c r="E9" s="459" t="s">
        <v>210</v>
      </c>
      <c r="F9" s="459" t="s">
        <v>211</v>
      </c>
      <c r="G9" s="435" t="s">
        <v>212</v>
      </c>
      <c r="H9" s="799"/>
      <c r="I9" s="396"/>
      <c r="J9" s="799"/>
    </row>
    <row r="10" spans="1:10" x14ac:dyDescent="0.2">
      <c r="B10" s="418" t="s">
        <v>311</v>
      </c>
      <c r="C10" s="418" t="s">
        <v>321</v>
      </c>
      <c r="D10" s="460">
        <v>9</v>
      </c>
      <c r="E10" s="460">
        <v>4</v>
      </c>
      <c r="F10" s="462">
        <v>0</v>
      </c>
      <c r="G10" s="440">
        <f t="shared" ref="G10:G41" si="0">+E10+F10</f>
        <v>4</v>
      </c>
      <c r="H10" s="419">
        <f t="shared" ref="H10" si="1">IF(D10=0,"-",G10/D10)</f>
        <v>0.44444444444444442</v>
      </c>
      <c r="I10" s="397"/>
      <c r="J10" s="461">
        <v>4</v>
      </c>
    </row>
    <row r="11" spans="1:10" x14ac:dyDescent="0.2">
      <c r="B11" s="418" t="s">
        <v>311</v>
      </c>
      <c r="C11" s="418" t="s">
        <v>322</v>
      </c>
      <c r="D11" s="460">
        <v>17</v>
      </c>
      <c r="E11" s="460">
        <v>3</v>
      </c>
      <c r="F11" s="462">
        <v>0</v>
      </c>
      <c r="G11" s="440">
        <f t="shared" si="0"/>
        <v>3</v>
      </c>
      <c r="H11" s="419">
        <f t="shared" ref="H11:H74" si="2">IF(D11=0,"-",G11/D11)</f>
        <v>0.17647058823529413</v>
      </c>
      <c r="I11" s="397"/>
      <c r="J11" s="462">
        <v>3</v>
      </c>
    </row>
    <row r="12" spans="1:10" x14ac:dyDescent="0.2">
      <c r="B12" s="418" t="s">
        <v>311</v>
      </c>
      <c r="C12" s="418" t="s">
        <v>323</v>
      </c>
      <c r="D12" s="460">
        <v>5</v>
      </c>
      <c r="E12" s="460">
        <v>5</v>
      </c>
      <c r="F12" s="462">
        <v>0</v>
      </c>
      <c r="G12" s="440">
        <f t="shared" si="0"/>
        <v>5</v>
      </c>
      <c r="H12" s="419">
        <f t="shared" si="2"/>
        <v>1</v>
      </c>
      <c r="I12" s="397"/>
      <c r="J12" s="462">
        <v>5</v>
      </c>
    </row>
    <row r="13" spans="1:10" x14ac:dyDescent="0.2">
      <c r="B13" s="418" t="s">
        <v>311</v>
      </c>
      <c r="C13" s="418" t="s">
        <v>324</v>
      </c>
      <c r="D13" s="460">
        <v>6</v>
      </c>
      <c r="E13" s="460">
        <v>2</v>
      </c>
      <c r="F13" s="462">
        <v>0</v>
      </c>
      <c r="G13" s="440">
        <f t="shared" si="0"/>
        <v>2</v>
      </c>
      <c r="H13" s="419">
        <f t="shared" si="2"/>
        <v>0.33333333333333331</v>
      </c>
      <c r="I13" s="397"/>
      <c r="J13" s="462">
        <v>2</v>
      </c>
    </row>
    <row r="14" spans="1:10" x14ac:dyDescent="0.2">
      <c r="B14" s="418" t="s">
        <v>311</v>
      </c>
      <c r="C14" s="418" t="s">
        <v>325</v>
      </c>
      <c r="D14" s="460">
        <v>5</v>
      </c>
      <c r="E14" s="460">
        <v>2</v>
      </c>
      <c r="F14" s="462">
        <v>0</v>
      </c>
      <c r="G14" s="440">
        <f t="shared" si="0"/>
        <v>2</v>
      </c>
      <c r="H14" s="419">
        <f t="shared" si="2"/>
        <v>0.4</v>
      </c>
      <c r="I14" s="397"/>
      <c r="J14" s="462">
        <v>2</v>
      </c>
    </row>
    <row r="15" spans="1:10" x14ac:dyDescent="0.2">
      <c r="B15" s="418" t="s">
        <v>311</v>
      </c>
      <c r="C15" s="418" t="s">
        <v>326</v>
      </c>
      <c r="D15" s="460">
        <v>3</v>
      </c>
      <c r="E15" s="460">
        <v>1</v>
      </c>
      <c r="F15" s="462">
        <v>0</v>
      </c>
      <c r="G15" s="440">
        <f t="shared" si="0"/>
        <v>1</v>
      </c>
      <c r="H15" s="419">
        <f t="shared" si="2"/>
        <v>0.33333333333333331</v>
      </c>
      <c r="I15" s="397"/>
      <c r="J15" s="462">
        <v>1</v>
      </c>
    </row>
    <row r="16" spans="1:10" x14ac:dyDescent="0.2">
      <c r="B16" s="418" t="s">
        <v>311</v>
      </c>
      <c r="C16" s="418" t="s">
        <v>327</v>
      </c>
      <c r="D16" s="460">
        <v>11</v>
      </c>
      <c r="E16" s="460">
        <v>3</v>
      </c>
      <c r="F16" s="462">
        <v>0</v>
      </c>
      <c r="G16" s="440">
        <f t="shared" si="0"/>
        <v>3</v>
      </c>
      <c r="H16" s="419">
        <f t="shared" si="2"/>
        <v>0.27272727272727271</v>
      </c>
      <c r="I16" s="397"/>
      <c r="J16" s="462">
        <v>3</v>
      </c>
    </row>
    <row r="17" spans="2:10" x14ac:dyDescent="0.2">
      <c r="B17" s="418" t="s">
        <v>311</v>
      </c>
      <c r="C17" s="418" t="s">
        <v>328</v>
      </c>
      <c r="D17" s="460">
        <v>15</v>
      </c>
      <c r="E17" s="460">
        <v>7</v>
      </c>
      <c r="F17" s="462">
        <v>0</v>
      </c>
      <c r="G17" s="440">
        <f t="shared" si="0"/>
        <v>7</v>
      </c>
      <c r="H17" s="419">
        <f t="shared" si="2"/>
        <v>0.46666666666666667</v>
      </c>
      <c r="I17" s="397"/>
      <c r="J17" s="462">
        <v>7</v>
      </c>
    </row>
    <row r="18" spans="2:10" x14ac:dyDescent="0.2">
      <c r="B18" s="418" t="s">
        <v>311</v>
      </c>
      <c r="C18" s="418" t="s">
        <v>329</v>
      </c>
      <c r="D18" s="460">
        <v>2</v>
      </c>
      <c r="E18" s="460">
        <v>0</v>
      </c>
      <c r="F18" s="462">
        <v>0</v>
      </c>
      <c r="G18" s="440">
        <f t="shared" si="0"/>
        <v>0</v>
      </c>
      <c r="H18" s="419">
        <f t="shared" si="2"/>
        <v>0</v>
      </c>
      <c r="I18" s="397"/>
      <c r="J18" s="462">
        <v>0</v>
      </c>
    </row>
    <row r="19" spans="2:10" x14ac:dyDescent="0.2">
      <c r="B19" s="418" t="s">
        <v>311</v>
      </c>
      <c r="C19" s="418" t="s">
        <v>330</v>
      </c>
      <c r="D19" s="460">
        <v>2</v>
      </c>
      <c r="E19" s="460">
        <v>1</v>
      </c>
      <c r="F19" s="462">
        <v>0</v>
      </c>
      <c r="G19" s="440">
        <f t="shared" si="0"/>
        <v>1</v>
      </c>
      <c r="H19" s="419">
        <f t="shared" si="2"/>
        <v>0.5</v>
      </c>
      <c r="I19" s="397"/>
      <c r="J19" s="462">
        <v>1</v>
      </c>
    </row>
    <row r="20" spans="2:10" x14ac:dyDescent="0.2">
      <c r="B20" s="418" t="s">
        <v>316</v>
      </c>
      <c r="C20" s="418" t="s">
        <v>340</v>
      </c>
      <c r="D20" s="460">
        <v>12</v>
      </c>
      <c r="E20" s="460">
        <v>0</v>
      </c>
      <c r="F20" s="462">
        <v>0</v>
      </c>
      <c r="G20" s="440">
        <f t="shared" si="0"/>
        <v>0</v>
      </c>
      <c r="H20" s="419">
        <f t="shared" si="2"/>
        <v>0</v>
      </c>
      <c r="I20" s="397"/>
      <c r="J20" s="462">
        <v>0</v>
      </c>
    </row>
    <row r="21" spans="2:10" x14ac:dyDescent="0.2">
      <c r="B21" s="418" t="s">
        <v>311</v>
      </c>
      <c r="C21" s="418" t="s">
        <v>331</v>
      </c>
      <c r="D21" s="460">
        <v>3</v>
      </c>
      <c r="E21" s="460">
        <v>0</v>
      </c>
      <c r="F21" s="462">
        <v>0</v>
      </c>
      <c r="G21" s="440">
        <f t="shared" si="0"/>
        <v>0</v>
      </c>
      <c r="H21" s="419">
        <f t="shared" si="2"/>
        <v>0</v>
      </c>
      <c r="I21" s="397"/>
      <c r="J21" s="462">
        <v>0</v>
      </c>
    </row>
    <row r="22" spans="2:10" x14ac:dyDescent="0.2">
      <c r="B22" s="418" t="s">
        <v>542</v>
      </c>
      <c r="C22" s="418" t="s">
        <v>668</v>
      </c>
      <c r="D22" s="460">
        <v>61</v>
      </c>
      <c r="E22" s="460">
        <v>49</v>
      </c>
      <c r="F22" s="462">
        <v>0</v>
      </c>
      <c r="G22" s="440">
        <f t="shared" si="0"/>
        <v>49</v>
      </c>
      <c r="H22" s="419">
        <f t="shared" si="2"/>
        <v>0.80327868852459017</v>
      </c>
      <c r="I22" s="397"/>
      <c r="J22" s="462">
        <v>49</v>
      </c>
    </row>
    <row r="23" spans="2:10" x14ac:dyDescent="0.2">
      <c r="B23" s="418" t="s">
        <v>542</v>
      </c>
      <c r="C23" s="418" t="s">
        <v>669</v>
      </c>
      <c r="D23" s="460">
        <v>19</v>
      </c>
      <c r="E23" s="460">
        <v>9</v>
      </c>
      <c r="F23" s="462">
        <v>0</v>
      </c>
      <c r="G23" s="440">
        <f t="shared" si="0"/>
        <v>9</v>
      </c>
      <c r="H23" s="419">
        <f t="shared" si="2"/>
        <v>0.47368421052631576</v>
      </c>
      <c r="I23" s="397"/>
      <c r="J23" s="462">
        <v>9</v>
      </c>
    </row>
    <row r="24" spans="2:10" x14ac:dyDescent="0.2">
      <c r="B24" s="418" t="s">
        <v>542</v>
      </c>
      <c r="C24" s="418" t="s">
        <v>670</v>
      </c>
      <c r="D24" s="460">
        <v>28</v>
      </c>
      <c r="E24" s="460">
        <v>7</v>
      </c>
      <c r="F24" s="462">
        <v>0</v>
      </c>
      <c r="G24" s="440">
        <f t="shared" si="0"/>
        <v>7</v>
      </c>
      <c r="H24" s="419">
        <f t="shared" si="2"/>
        <v>0.25</v>
      </c>
      <c r="I24" s="397"/>
      <c r="J24" s="462">
        <v>7</v>
      </c>
    </row>
    <row r="25" spans="2:10" ht="13.5" x14ac:dyDescent="0.2">
      <c r="B25" s="438" t="s">
        <v>543</v>
      </c>
      <c r="C25" s="438"/>
      <c r="D25" s="463">
        <v>198</v>
      </c>
      <c r="E25" s="463">
        <v>93</v>
      </c>
      <c r="F25" s="464">
        <v>0</v>
      </c>
      <c r="G25" s="441">
        <f t="shared" si="0"/>
        <v>93</v>
      </c>
      <c r="H25" s="442">
        <f t="shared" si="2"/>
        <v>0.46969696969696972</v>
      </c>
      <c r="I25" s="443"/>
      <c r="J25" s="464">
        <v>93</v>
      </c>
    </row>
    <row r="26" spans="2:10" x14ac:dyDescent="0.2">
      <c r="B26" s="439" t="s">
        <v>311</v>
      </c>
      <c r="C26" s="439" t="s">
        <v>343</v>
      </c>
      <c r="D26" s="465">
        <v>4</v>
      </c>
      <c r="E26" s="465">
        <v>3</v>
      </c>
      <c r="F26" s="466">
        <v>0</v>
      </c>
      <c r="G26" s="444">
        <f t="shared" si="0"/>
        <v>3</v>
      </c>
      <c r="H26" s="445">
        <f t="shared" si="2"/>
        <v>0.75</v>
      </c>
      <c r="I26" s="446"/>
      <c r="J26" s="466">
        <v>3</v>
      </c>
    </row>
    <row r="27" spans="2:10" x14ac:dyDescent="0.2">
      <c r="B27" s="418" t="s">
        <v>311</v>
      </c>
      <c r="C27" s="418" t="s">
        <v>344</v>
      </c>
      <c r="D27" s="460">
        <v>9</v>
      </c>
      <c r="E27" s="460">
        <v>0</v>
      </c>
      <c r="F27" s="462">
        <v>0</v>
      </c>
      <c r="G27" s="440">
        <f t="shared" si="0"/>
        <v>0</v>
      </c>
      <c r="H27" s="419">
        <f t="shared" si="2"/>
        <v>0</v>
      </c>
      <c r="I27" s="397"/>
      <c r="J27" s="462">
        <v>0</v>
      </c>
    </row>
    <row r="28" spans="2:10" x14ac:dyDescent="0.2">
      <c r="B28" s="418" t="s">
        <v>311</v>
      </c>
      <c r="C28" s="418" t="s">
        <v>345</v>
      </c>
      <c r="D28" s="460">
        <v>9</v>
      </c>
      <c r="E28" s="460">
        <v>4</v>
      </c>
      <c r="F28" s="462">
        <v>0</v>
      </c>
      <c r="G28" s="440">
        <f t="shared" si="0"/>
        <v>4</v>
      </c>
      <c r="H28" s="419">
        <f t="shared" si="2"/>
        <v>0.44444444444444442</v>
      </c>
      <c r="I28" s="397"/>
      <c r="J28" s="462">
        <v>4</v>
      </c>
    </row>
    <row r="29" spans="2:10" x14ac:dyDescent="0.2">
      <c r="B29" s="418" t="s">
        <v>311</v>
      </c>
      <c r="C29" s="418" t="s">
        <v>346</v>
      </c>
      <c r="D29" s="460">
        <v>12</v>
      </c>
      <c r="E29" s="460">
        <v>0</v>
      </c>
      <c r="F29" s="462">
        <v>0</v>
      </c>
      <c r="G29" s="440">
        <f t="shared" si="0"/>
        <v>0</v>
      </c>
      <c r="H29" s="419">
        <f t="shared" si="2"/>
        <v>0</v>
      </c>
      <c r="I29" s="397"/>
      <c r="J29" s="462">
        <v>0</v>
      </c>
    </row>
    <row r="30" spans="2:10" x14ac:dyDescent="0.2">
      <c r="B30" s="418" t="s">
        <v>311</v>
      </c>
      <c r="C30" s="418" t="s">
        <v>347</v>
      </c>
      <c r="D30" s="460">
        <v>4</v>
      </c>
      <c r="E30" s="460">
        <v>1</v>
      </c>
      <c r="F30" s="462">
        <v>0</v>
      </c>
      <c r="G30" s="440">
        <f t="shared" si="0"/>
        <v>1</v>
      </c>
      <c r="H30" s="419">
        <f t="shared" si="2"/>
        <v>0.25</v>
      </c>
      <c r="I30" s="397"/>
      <c r="J30" s="462">
        <v>1</v>
      </c>
    </row>
    <row r="31" spans="2:10" x14ac:dyDescent="0.2">
      <c r="B31" s="418" t="s">
        <v>542</v>
      </c>
      <c r="C31" s="418" t="s">
        <v>671</v>
      </c>
      <c r="D31" s="460">
        <v>10</v>
      </c>
      <c r="E31" s="460">
        <v>4</v>
      </c>
      <c r="F31" s="462">
        <v>0</v>
      </c>
      <c r="G31" s="440">
        <f t="shared" si="0"/>
        <v>4</v>
      </c>
      <c r="H31" s="419">
        <f t="shared" si="2"/>
        <v>0.4</v>
      </c>
      <c r="I31" s="397"/>
      <c r="J31" s="462">
        <v>4</v>
      </c>
    </row>
    <row r="32" spans="2:10" x14ac:dyDescent="0.2">
      <c r="B32" s="418" t="s">
        <v>311</v>
      </c>
      <c r="C32" s="418" t="s">
        <v>348</v>
      </c>
      <c r="D32" s="460">
        <v>6</v>
      </c>
      <c r="E32" s="460">
        <v>1</v>
      </c>
      <c r="F32" s="462">
        <v>0</v>
      </c>
      <c r="G32" s="440">
        <f t="shared" si="0"/>
        <v>1</v>
      </c>
      <c r="H32" s="419">
        <f t="shared" si="2"/>
        <v>0.16666666666666666</v>
      </c>
      <c r="I32" s="397"/>
      <c r="J32" s="462">
        <v>1</v>
      </c>
    </row>
    <row r="33" spans="2:11" x14ac:dyDescent="0.2">
      <c r="B33" s="418" t="s">
        <v>311</v>
      </c>
      <c r="C33" s="418" t="s">
        <v>105</v>
      </c>
      <c r="D33" s="460">
        <v>11</v>
      </c>
      <c r="E33" s="460">
        <v>7</v>
      </c>
      <c r="F33" s="462">
        <v>0</v>
      </c>
      <c r="G33" s="440">
        <f t="shared" si="0"/>
        <v>7</v>
      </c>
      <c r="H33" s="419">
        <f t="shared" si="2"/>
        <v>0.63636363636363635</v>
      </c>
      <c r="I33" s="397"/>
      <c r="J33" s="462">
        <v>7</v>
      </c>
    </row>
    <row r="34" spans="2:11" x14ac:dyDescent="0.2">
      <c r="B34" s="418" t="s">
        <v>311</v>
      </c>
      <c r="C34" s="418" t="s">
        <v>349</v>
      </c>
      <c r="D34" s="460">
        <v>6</v>
      </c>
      <c r="E34" s="460">
        <v>4</v>
      </c>
      <c r="F34" s="462">
        <v>0</v>
      </c>
      <c r="G34" s="440">
        <f t="shared" si="0"/>
        <v>4</v>
      </c>
      <c r="H34" s="419">
        <f t="shared" si="2"/>
        <v>0.66666666666666663</v>
      </c>
      <c r="I34" s="397"/>
      <c r="J34" s="462">
        <v>4</v>
      </c>
    </row>
    <row r="35" spans="2:11" x14ac:dyDescent="0.2">
      <c r="B35" s="418" t="s">
        <v>311</v>
      </c>
      <c r="C35" s="418" t="s">
        <v>350</v>
      </c>
      <c r="D35" s="460">
        <v>42</v>
      </c>
      <c r="E35" s="460">
        <v>25</v>
      </c>
      <c r="F35" s="462">
        <v>0</v>
      </c>
      <c r="G35" s="440">
        <f t="shared" si="0"/>
        <v>25</v>
      </c>
      <c r="H35" s="419">
        <f t="shared" si="2"/>
        <v>0.59523809523809523</v>
      </c>
      <c r="I35" s="397"/>
      <c r="J35" s="462">
        <v>25</v>
      </c>
    </row>
    <row r="36" spans="2:11" x14ac:dyDescent="0.2">
      <c r="B36" s="418" t="s">
        <v>311</v>
      </c>
      <c r="C36" s="418" t="s">
        <v>351</v>
      </c>
      <c r="D36" s="460">
        <v>16</v>
      </c>
      <c r="E36" s="460">
        <v>24</v>
      </c>
      <c r="F36" s="462">
        <v>0</v>
      </c>
      <c r="G36" s="440">
        <f t="shared" si="0"/>
        <v>24</v>
      </c>
      <c r="H36" s="419">
        <f t="shared" si="2"/>
        <v>1.5</v>
      </c>
      <c r="I36" s="397"/>
      <c r="J36" s="462">
        <v>24</v>
      </c>
    </row>
    <row r="37" spans="2:11" x14ac:dyDescent="0.2">
      <c r="B37" s="418" t="s">
        <v>311</v>
      </c>
      <c r="C37" s="418" t="s">
        <v>352</v>
      </c>
      <c r="D37" s="460">
        <v>3</v>
      </c>
      <c r="E37" s="460">
        <v>0</v>
      </c>
      <c r="F37" s="462">
        <v>0</v>
      </c>
      <c r="G37" s="440">
        <f t="shared" si="0"/>
        <v>0</v>
      </c>
      <c r="H37" s="419">
        <f t="shared" si="2"/>
        <v>0</v>
      </c>
      <c r="I37" s="397"/>
      <c r="J37" s="462">
        <v>0</v>
      </c>
    </row>
    <row r="38" spans="2:11" x14ac:dyDescent="0.2">
      <c r="B38" s="418" t="s">
        <v>542</v>
      </c>
      <c r="C38" s="418" t="s">
        <v>672</v>
      </c>
      <c r="D38" s="460">
        <v>10</v>
      </c>
      <c r="E38" s="460">
        <v>2</v>
      </c>
      <c r="F38" s="462">
        <v>0</v>
      </c>
      <c r="G38" s="440">
        <f t="shared" si="0"/>
        <v>2</v>
      </c>
      <c r="H38" s="419">
        <f t="shared" si="2"/>
        <v>0.2</v>
      </c>
      <c r="I38" s="397"/>
      <c r="J38" s="462">
        <v>2</v>
      </c>
    </row>
    <row r="39" spans="2:11" x14ac:dyDescent="0.2">
      <c r="B39" s="418" t="s">
        <v>542</v>
      </c>
      <c r="C39" s="418" t="s">
        <v>673</v>
      </c>
      <c r="D39" s="460">
        <v>58</v>
      </c>
      <c r="E39" s="460">
        <v>21</v>
      </c>
      <c r="F39" s="462">
        <v>0</v>
      </c>
      <c r="G39" s="440">
        <f t="shared" si="0"/>
        <v>21</v>
      </c>
      <c r="H39" s="419">
        <f t="shared" si="2"/>
        <v>0.36206896551724138</v>
      </c>
      <c r="I39" s="397"/>
      <c r="J39" s="462">
        <v>21</v>
      </c>
    </row>
    <row r="40" spans="2:11" x14ac:dyDescent="0.2">
      <c r="B40" s="418" t="s">
        <v>342</v>
      </c>
      <c r="C40" s="418" t="s">
        <v>361</v>
      </c>
      <c r="D40" s="460">
        <v>20</v>
      </c>
      <c r="E40" s="460">
        <v>12</v>
      </c>
      <c r="F40" s="462">
        <v>0</v>
      </c>
      <c r="G40" s="440">
        <f t="shared" si="0"/>
        <v>12</v>
      </c>
      <c r="H40" s="419">
        <f t="shared" si="2"/>
        <v>0.6</v>
      </c>
      <c r="I40" s="397"/>
      <c r="J40" s="462">
        <v>12</v>
      </c>
    </row>
    <row r="41" spans="2:11" ht="13.5" x14ac:dyDescent="0.2">
      <c r="B41" s="438" t="s">
        <v>544</v>
      </c>
      <c r="C41" s="438"/>
      <c r="D41" s="463">
        <v>220</v>
      </c>
      <c r="E41" s="463">
        <v>108</v>
      </c>
      <c r="F41" s="464">
        <v>0</v>
      </c>
      <c r="G41" s="441">
        <f t="shared" si="0"/>
        <v>108</v>
      </c>
      <c r="H41" s="442">
        <f t="shared" si="2"/>
        <v>0.49090909090909091</v>
      </c>
      <c r="I41" s="443"/>
      <c r="J41" s="464">
        <v>108</v>
      </c>
    </row>
    <row r="42" spans="2:11" x14ac:dyDescent="0.2">
      <c r="B42" s="439" t="s">
        <v>311</v>
      </c>
      <c r="C42" s="439" t="s">
        <v>366</v>
      </c>
      <c r="D42" s="465">
        <v>0</v>
      </c>
      <c r="E42" s="465">
        <v>0</v>
      </c>
      <c r="F42" s="466">
        <v>0</v>
      </c>
      <c r="G42" s="444">
        <f t="shared" ref="G42:G73" si="3">+E42+F42</f>
        <v>0</v>
      </c>
      <c r="H42" s="445" t="str">
        <f t="shared" si="2"/>
        <v>-</v>
      </c>
      <c r="I42" s="446"/>
      <c r="J42" s="466">
        <v>6</v>
      </c>
      <c r="K42" s="627" t="s">
        <v>250</v>
      </c>
    </row>
    <row r="43" spans="2:11" x14ac:dyDescent="0.2">
      <c r="B43" s="418" t="s">
        <v>311</v>
      </c>
      <c r="C43" s="418" t="s">
        <v>367</v>
      </c>
      <c r="D43" s="460">
        <v>3</v>
      </c>
      <c r="E43" s="460">
        <v>0</v>
      </c>
      <c r="F43" s="462">
        <v>0</v>
      </c>
      <c r="G43" s="440">
        <f t="shared" si="3"/>
        <v>0</v>
      </c>
      <c r="H43" s="419">
        <f t="shared" si="2"/>
        <v>0</v>
      </c>
      <c r="I43" s="397"/>
      <c r="J43" s="462">
        <v>0</v>
      </c>
    </row>
    <row r="44" spans="2:11" x14ac:dyDescent="0.2">
      <c r="B44" s="418" t="s">
        <v>311</v>
      </c>
      <c r="C44" s="418" t="s">
        <v>368</v>
      </c>
      <c r="D44" s="460">
        <v>10</v>
      </c>
      <c r="E44" s="460">
        <v>2</v>
      </c>
      <c r="F44" s="462">
        <v>0</v>
      </c>
      <c r="G44" s="440">
        <f t="shared" si="3"/>
        <v>2</v>
      </c>
      <c r="H44" s="419">
        <f t="shared" si="2"/>
        <v>0.2</v>
      </c>
      <c r="I44" s="397"/>
      <c r="J44" s="462">
        <v>2</v>
      </c>
    </row>
    <row r="45" spans="2:11" x14ac:dyDescent="0.2">
      <c r="B45" s="418" t="s">
        <v>311</v>
      </c>
      <c r="C45" s="418" t="s">
        <v>369</v>
      </c>
      <c r="D45" s="460">
        <v>12</v>
      </c>
      <c r="E45" s="460">
        <v>6</v>
      </c>
      <c r="F45" s="462">
        <v>0</v>
      </c>
      <c r="G45" s="440">
        <f t="shared" si="3"/>
        <v>6</v>
      </c>
      <c r="H45" s="419">
        <f t="shared" si="2"/>
        <v>0.5</v>
      </c>
      <c r="I45" s="397"/>
      <c r="J45" s="462">
        <v>6</v>
      </c>
    </row>
    <row r="46" spans="2:11" x14ac:dyDescent="0.2">
      <c r="B46" s="418" t="s">
        <v>311</v>
      </c>
      <c r="C46" s="418" t="s">
        <v>370</v>
      </c>
      <c r="D46" s="460">
        <v>8</v>
      </c>
      <c r="E46" s="460">
        <v>4</v>
      </c>
      <c r="F46" s="462">
        <v>0</v>
      </c>
      <c r="G46" s="440">
        <f t="shared" si="3"/>
        <v>4</v>
      </c>
      <c r="H46" s="419">
        <f t="shared" si="2"/>
        <v>0.5</v>
      </c>
      <c r="I46" s="397"/>
      <c r="J46" s="462">
        <v>4</v>
      </c>
    </row>
    <row r="47" spans="2:11" x14ac:dyDescent="0.2">
      <c r="B47" s="418" t="s">
        <v>311</v>
      </c>
      <c r="C47" s="418" t="s">
        <v>371</v>
      </c>
      <c r="D47" s="460">
        <v>7</v>
      </c>
      <c r="E47" s="460">
        <v>5</v>
      </c>
      <c r="F47" s="462">
        <v>2</v>
      </c>
      <c r="G47" s="440">
        <f t="shared" si="3"/>
        <v>7</v>
      </c>
      <c r="H47" s="419">
        <f t="shared" si="2"/>
        <v>1</v>
      </c>
      <c r="I47" s="397"/>
      <c r="J47" s="462">
        <v>5</v>
      </c>
    </row>
    <row r="48" spans="2:11" x14ac:dyDescent="0.2">
      <c r="B48" s="418" t="s">
        <v>542</v>
      </c>
      <c r="C48" s="418" t="s">
        <v>674</v>
      </c>
      <c r="D48" s="460">
        <v>45</v>
      </c>
      <c r="E48" s="460">
        <v>14</v>
      </c>
      <c r="F48" s="462">
        <v>0</v>
      </c>
      <c r="G48" s="440">
        <f t="shared" si="3"/>
        <v>14</v>
      </c>
      <c r="H48" s="419">
        <f t="shared" si="2"/>
        <v>0.31111111111111112</v>
      </c>
      <c r="I48" s="397"/>
      <c r="J48" s="462">
        <v>14</v>
      </c>
    </row>
    <row r="49" spans="2:10" x14ac:dyDescent="0.2">
      <c r="B49" s="418" t="s">
        <v>311</v>
      </c>
      <c r="C49" s="418" t="s">
        <v>372</v>
      </c>
      <c r="D49" s="460">
        <v>20</v>
      </c>
      <c r="E49" s="460">
        <v>12</v>
      </c>
      <c r="F49" s="462">
        <v>0</v>
      </c>
      <c r="G49" s="440">
        <f t="shared" si="3"/>
        <v>12</v>
      </c>
      <c r="H49" s="419">
        <f t="shared" si="2"/>
        <v>0.6</v>
      </c>
      <c r="I49" s="397"/>
      <c r="J49" s="462">
        <v>12</v>
      </c>
    </row>
    <row r="50" spans="2:10" x14ac:dyDescent="0.2">
      <c r="B50" s="418" t="s">
        <v>314</v>
      </c>
      <c r="C50" s="418" t="s">
        <v>383</v>
      </c>
      <c r="D50" s="460">
        <v>20</v>
      </c>
      <c r="E50" s="460">
        <v>2</v>
      </c>
      <c r="F50" s="462">
        <v>4</v>
      </c>
      <c r="G50" s="440">
        <f t="shared" si="3"/>
        <v>6</v>
      </c>
      <c r="H50" s="419">
        <f t="shared" si="2"/>
        <v>0.3</v>
      </c>
      <c r="I50" s="397"/>
      <c r="J50" s="462">
        <v>2</v>
      </c>
    </row>
    <row r="51" spans="2:10" x14ac:dyDescent="0.2">
      <c r="B51" s="418" t="s">
        <v>311</v>
      </c>
      <c r="C51" s="418" t="s">
        <v>373</v>
      </c>
      <c r="D51" s="460">
        <v>16</v>
      </c>
      <c r="E51" s="460">
        <v>3</v>
      </c>
      <c r="F51" s="462">
        <v>0</v>
      </c>
      <c r="G51" s="440">
        <f t="shared" si="3"/>
        <v>3</v>
      </c>
      <c r="H51" s="419">
        <f t="shared" si="2"/>
        <v>0.1875</v>
      </c>
      <c r="I51" s="397"/>
      <c r="J51" s="462">
        <v>3</v>
      </c>
    </row>
    <row r="52" spans="2:10" x14ac:dyDescent="0.2">
      <c r="B52" s="418" t="s">
        <v>542</v>
      </c>
      <c r="C52" s="418" t="s">
        <v>675</v>
      </c>
      <c r="D52" s="460">
        <v>29</v>
      </c>
      <c r="E52" s="460">
        <v>13</v>
      </c>
      <c r="F52" s="462">
        <v>0</v>
      </c>
      <c r="G52" s="440">
        <f t="shared" si="3"/>
        <v>13</v>
      </c>
      <c r="H52" s="419">
        <f t="shared" si="2"/>
        <v>0.44827586206896552</v>
      </c>
      <c r="I52" s="397"/>
      <c r="J52" s="462">
        <v>13</v>
      </c>
    </row>
    <row r="53" spans="2:10" x14ac:dyDescent="0.2">
      <c r="B53" s="418" t="s">
        <v>542</v>
      </c>
      <c r="C53" s="418" t="s">
        <v>676</v>
      </c>
      <c r="D53" s="460">
        <v>60</v>
      </c>
      <c r="E53" s="460">
        <v>32</v>
      </c>
      <c r="F53" s="462">
        <v>1</v>
      </c>
      <c r="G53" s="440">
        <f t="shared" si="3"/>
        <v>33</v>
      </c>
      <c r="H53" s="419">
        <f t="shared" si="2"/>
        <v>0.55000000000000004</v>
      </c>
      <c r="I53" s="397"/>
      <c r="J53" s="462">
        <v>32</v>
      </c>
    </row>
    <row r="54" spans="2:10" x14ac:dyDescent="0.2">
      <c r="B54" s="418" t="s">
        <v>542</v>
      </c>
      <c r="C54" s="418" t="s">
        <v>677</v>
      </c>
      <c r="D54" s="460">
        <v>29</v>
      </c>
      <c r="E54" s="460">
        <v>4</v>
      </c>
      <c r="F54" s="462">
        <v>9</v>
      </c>
      <c r="G54" s="440">
        <f t="shared" si="3"/>
        <v>13</v>
      </c>
      <c r="H54" s="419">
        <f t="shared" si="2"/>
        <v>0.44827586206896552</v>
      </c>
      <c r="I54" s="397"/>
      <c r="J54" s="462">
        <v>4</v>
      </c>
    </row>
    <row r="55" spans="2:10" ht="13.5" x14ac:dyDescent="0.2">
      <c r="B55" s="438" t="s">
        <v>545</v>
      </c>
      <c r="C55" s="438"/>
      <c r="D55" s="463">
        <v>259</v>
      </c>
      <c r="E55" s="463">
        <v>97</v>
      </c>
      <c r="F55" s="464">
        <v>16</v>
      </c>
      <c r="G55" s="441">
        <f t="shared" si="3"/>
        <v>113</v>
      </c>
      <c r="H55" s="442">
        <f t="shared" si="2"/>
        <v>0.43629343629343631</v>
      </c>
      <c r="I55" s="443"/>
      <c r="J55" s="464">
        <v>103</v>
      </c>
    </row>
    <row r="56" spans="2:10" x14ac:dyDescent="0.2">
      <c r="B56" s="439" t="s">
        <v>311</v>
      </c>
      <c r="C56" s="439" t="s">
        <v>390</v>
      </c>
      <c r="D56" s="465">
        <v>4</v>
      </c>
      <c r="E56" s="465">
        <v>0</v>
      </c>
      <c r="F56" s="466">
        <v>0</v>
      </c>
      <c r="G56" s="444">
        <f t="shared" si="3"/>
        <v>0</v>
      </c>
      <c r="H56" s="445">
        <f t="shared" si="2"/>
        <v>0</v>
      </c>
      <c r="I56" s="446"/>
      <c r="J56" s="466">
        <v>0</v>
      </c>
    </row>
    <row r="57" spans="2:10" x14ac:dyDescent="0.2">
      <c r="B57" s="418" t="s">
        <v>311</v>
      </c>
      <c r="C57" s="418" t="s">
        <v>391</v>
      </c>
      <c r="D57" s="460">
        <v>6</v>
      </c>
      <c r="E57" s="460">
        <v>7</v>
      </c>
      <c r="F57" s="462">
        <v>1</v>
      </c>
      <c r="G57" s="440">
        <f t="shared" si="3"/>
        <v>8</v>
      </c>
      <c r="H57" s="419">
        <f t="shared" si="2"/>
        <v>1.3333333333333333</v>
      </c>
      <c r="I57" s="397"/>
      <c r="J57" s="462">
        <v>7</v>
      </c>
    </row>
    <row r="58" spans="2:10" x14ac:dyDescent="0.2">
      <c r="B58" s="418" t="s">
        <v>311</v>
      </c>
      <c r="C58" s="418" t="s">
        <v>392</v>
      </c>
      <c r="D58" s="460">
        <v>29</v>
      </c>
      <c r="E58" s="460">
        <v>15</v>
      </c>
      <c r="F58" s="462">
        <v>0</v>
      </c>
      <c r="G58" s="440">
        <f t="shared" si="3"/>
        <v>15</v>
      </c>
      <c r="H58" s="419">
        <f t="shared" si="2"/>
        <v>0.51724137931034486</v>
      </c>
      <c r="I58" s="397"/>
      <c r="J58" s="462">
        <v>15</v>
      </c>
    </row>
    <row r="59" spans="2:10" x14ac:dyDescent="0.2">
      <c r="B59" s="418" t="s">
        <v>311</v>
      </c>
      <c r="C59" s="418" t="s">
        <v>394</v>
      </c>
      <c r="D59" s="460">
        <v>4</v>
      </c>
      <c r="E59" s="460">
        <v>3</v>
      </c>
      <c r="F59" s="462">
        <v>0</v>
      </c>
      <c r="G59" s="440">
        <f t="shared" si="3"/>
        <v>3</v>
      </c>
      <c r="H59" s="419">
        <f t="shared" si="2"/>
        <v>0.75</v>
      </c>
      <c r="I59" s="397"/>
      <c r="J59" s="462">
        <v>3</v>
      </c>
    </row>
    <row r="60" spans="2:10" x14ac:dyDescent="0.2">
      <c r="B60" s="418" t="s">
        <v>311</v>
      </c>
      <c r="C60" s="418" t="s">
        <v>396</v>
      </c>
      <c r="D60" s="460">
        <v>3</v>
      </c>
      <c r="E60" s="460">
        <v>1</v>
      </c>
      <c r="F60" s="462">
        <v>0</v>
      </c>
      <c r="G60" s="440">
        <f t="shared" si="3"/>
        <v>1</v>
      </c>
      <c r="H60" s="419">
        <f t="shared" si="2"/>
        <v>0.33333333333333331</v>
      </c>
      <c r="I60" s="397"/>
      <c r="J60" s="462">
        <v>1</v>
      </c>
    </row>
    <row r="61" spans="2:10" x14ac:dyDescent="0.2">
      <c r="B61" s="418" t="s">
        <v>542</v>
      </c>
      <c r="C61" s="418" t="s">
        <v>678</v>
      </c>
      <c r="D61" s="460">
        <v>8</v>
      </c>
      <c r="E61" s="460">
        <v>1</v>
      </c>
      <c r="F61" s="462">
        <v>0</v>
      </c>
      <c r="G61" s="440">
        <f t="shared" si="3"/>
        <v>1</v>
      </c>
      <c r="H61" s="419">
        <f t="shared" si="2"/>
        <v>0.125</v>
      </c>
      <c r="I61" s="397"/>
      <c r="J61" s="462">
        <v>1</v>
      </c>
    </row>
    <row r="62" spans="2:10" x14ac:dyDescent="0.2">
      <c r="B62" s="418" t="s">
        <v>311</v>
      </c>
      <c r="C62" s="418" t="s">
        <v>397</v>
      </c>
      <c r="D62" s="460">
        <v>4</v>
      </c>
      <c r="E62" s="460">
        <v>1</v>
      </c>
      <c r="F62" s="462">
        <v>0</v>
      </c>
      <c r="G62" s="440">
        <f t="shared" si="3"/>
        <v>1</v>
      </c>
      <c r="H62" s="419">
        <f t="shared" si="2"/>
        <v>0.25</v>
      </c>
      <c r="I62" s="397"/>
      <c r="J62" s="462">
        <v>1</v>
      </c>
    </row>
    <row r="63" spans="2:10" x14ac:dyDescent="0.2">
      <c r="B63" s="418" t="s">
        <v>542</v>
      </c>
      <c r="C63" s="418" t="s">
        <v>679</v>
      </c>
      <c r="D63" s="460">
        <v>40</v>
      </c>
      <c r="E63" s="460">
        <v>29</v>
      </c>
      <c r="F63" s="462">
        <v>0</v>
      </c>
      <c r="G63" s="440">
        <f t="shared" si="3"/>
        <v>29</v>
      </c>
      <c r="H63" s="419">
        <f t="shared" si="2"/>
        <v>0.72499999999999998</v>
      </c>
      <c r="I63" s="397"/>
      <c r="J63" s="462">
        <v>29</v>
      </c>
    </row>
    <row r="64" spans="2:10" x14ac:dyDescent="0.2">
      <c r="B64" s="418" t="s">
        <v>542</v>
      </c>
      <c r="C64" s="418" t="s">
        <v>680</v>
      </c>
      <c r="D64" s="460">
        <v>38</v>
      </c>
      <c r="E64" s="460">
        <v>5</v>
      </c>
      <c r="F64" s="462">
        <v>12</v>
      </c>
      <c r="G64" s="440">
        <f t="shared" si="3"/>
        <v>17</v>
      </c>
      <c r="H64" s="419">
        <f t="shared" si="2"/>
        <v>0.44736842105263158</v>
      </c>
      <c r="I64" s="397"/>
      <c r="J64" s="462">
        <v>5</v>
      </c>
    </row>
    <row r="65" spans="2:10" x14ac:dyDescent="0.2">
      <c r="B65" s="418" t="s">
        <v>542</v>
      </c>
      <c r="C65" s="418" t="s">
        <v>681</v>
      </c>
      <c r="D65" s="460">
        <v>19</v>
      </c>
      <c r="E65" s="460">
        <v>1</v>
      </c>
      <c r="F65" s="462">
        <v>10</v>
      </c>
      <c r="G65" s="440">
        <f t="shared" si="3"/>
        <v>11</v>
      </c>
      <c r="H65" s="419">
        <f t="shared" si="2"/>
        <v>0.57894736842105265</v>
      </c>
      <c r="I65" s="397"/>
      <c r="J65" s="462">
        <v>1</v>
      </c>
    </row>
    <row r="66" spans="2:10" x14ac:dyDescent="0.2">
      <c r="B66" s="418" t="s">
        <v>542</v>
      </c>
      <c r="C66" s="418" t="s">
        <v>682</v>
      </c>
      <c r="D66" s="460">
        <v>39</v>
      </c>
      <c r="E66" s="460">
        <v>9</v>
      </c>
      <c r="F66" s="462">
        <v>8</v>
      </c>
      <c r="G66" s="440">
        <f t="shared" si="3"/>
        <v>17</v>
      </c>
      <c r="H66" s="419">
        <f t="shared" si="2"/>
        <v>0.4358974358974359</v>
      </c>
      <c r="I66" s="397"/>
      <c r="J66" s="462">
        <v>9</v>
      </c>
    </row>
    <row r="67" spans="2:10" x14ac:dyDescent="0.2">
      <c r="B67" s="418" t="s">
        <v>542</v>
      </c>
      <c r="C67" s="418" t="s">
        <v>683</v>
      </c>
      <c r="D67" s="460">
        <v>38</v>
      </c>
      <c r="E67" s="460">
        <v>9</v>
      </c>
      <c r="F67" s="462">
        <v>1</v>
      </c>
      <c r="G67" s="440">
        <f t="shared" si="3"/>
        <v>10</v>
      </c>
      <c r="H67" s="419">
        <f t="shared" si="2"/>
        <v>0.26315789473684209</v>
      </c>
      <c r="I67" s="397"/>
      <c r="J67" s="462">
        <v>9</v>
      </c>
    </row>
    <row r="68" spans="2:10" x14ac:dyDescent="0.2">
      <c r="B68" s="418" t="s">
        <v>342</v>
      </c>
      <c r="C68" s="418" t="s">
        <v>393</v>
      </c>
      <c r="D68" s="460">
        <v>36</v>
      </c>
      <c r="E68" s="460">
        <v>30</v>
      </c>
      <c r="F68" s="462">
        <v>0</v>
      </c>
      <c r="G68" s="440">
        <f t="shared" si="3"/>
        <v>30</v>
      </c>
      <c r="H68" s="419">
        <f t="shared" si="2"/>
        <v>0.83333333333333337</v>
      </c>
      <c r="I68" s="397"/>
      <c r="J68" s="462">
        <v>30</v>
      </c>
    </row>
    <row r="69" spans="2:10" x14ac:dyDescent="0.2">
      <c r="B69" s="418" t="s">
        <v>342</v>
      </c>
      <c r="C69" s="418" t="s">
        <v>107</v>
      </c>
      <c r="D69" s="460">
        <v>116</v>
      </c>
      <c r="E69" s="460">
        <v>67</v>
      </c>
      <c r="F69" s="462">
        <v>0</v>
      </c>
      <c r="G69" s="440">
        <f t="shared" si="3"/>
        <v>67</v>
      </c>
      <c r="H69" s="419">
        <f t="shared" si="2"/>
        <v>0.57758620689655171</v>
      </c>
      <c r="I69" s="397"/>
      <c r="J69" s="462">
        <v>67</v>
      </c>
    </row>
    <row r="70" spans="2:10" ht="13.5" x14ac:dyDescent="0.2">
      <c r="B70" s="438" t="s">
        <v>546</v>
      </c>
      <c r="C70" s="438"/>
      <c r="D70" s="463">
        <v>384</v>
      </c>
      <c r="E70" s="463">
        <v>178</v>
      </c>
      <c r="F70" s="464">
        <v>32</v>
      </c>
      <c r="G70" s="441">
        <f t="shared" si="3"/>
        <v>210</v>
      </c>
      <c r="H70" s="442">
        <f t="shared" si="2"/>
        <v>0.546875</v>
      </c>
      <c r="I70" s="443"/>
      <c r="J70" s="464">
        <v>178</v>
      </c>
    </row>
    <row r="71" spans="2:10" x14ac:dyDescent="0.2">
      <c r="B71" s="439" t="s">
        <v>311</v>
      </c>
      <c r="C71" s="439" t="s">
        <v>409</v>
      </c>
      <c r="D71" s="465">
        <v>3</v>
      </c>
      <c r="E71" s="465">
        <v>1</v>
      </c>
      <c r="F71" s="466">
        <v>0</v>
      </c>
      <c r="G71" s="444">
        <f t="shared" si="3"/>
        <v>1</v>
      </c>
      <c r="H71" s="445">
        <f t="shared" si="2"/>
        <v>0.33333333333333331</v>
      </c>
      <c r="I71" s="446"/>
      <c r="J71" s="466">
        <v>1</v>
      </c>
    </row>
    <row r="72" spans="2:10" x14ac:dyDescent="0.2">
      <c r="B72" s="418" t="s">
        <v>542</v>
      </c>
      <c r="C72" s="418" t="s">
        <v>684</v>
      </c>
      <c r="D72" s="460">
        <v>5</v>
      </c>
      <c r="E72" s="460">
        <v>2</v>
      </c>
      <c r="F72" s="462">
        <v>0</v>
      </c>
      <c r="G72" s="440">
        <f t="shared" si="3"/>
        <v>2</v>
      </c>
      <c r="H72" s="419">
        <f t="shared" si="2"/>
        <v>0.4</v>
      </c>
      <c r="I72" s="397"/>
      <c r="J72" s="462">
        <v>2</v>
      </c>
    </row>
    <row r="73" spans="2:10" x14ac:dyDescent="0.2">
      <c r="B73" s="418" t="s">
        <v>311</v>
      </c>
      <c r="C73" s="418" t="s">
        <v>410</v>
      </c>
      <c r="D73" s="460">
        <v>3</v>
      </c>
      <c r="E73" s="460">
        <v>1</v>
      </c>
      <c r="F73" s="462">
        <v>0</v>
      </c>
      <c r="G73" s="440">
        <f t="shared" si="3"/>
        <v>1</v>
      </c>
      <c r="H73" s="419">
        <f t="shared" si="2"/>
        <v>0.33333333333333331</v>
      </c>
      <c r="I73" s="397"/>
      <c r="J73" s="462">
        <v>1</v>
      </c>
    </row>
    <row r="74" spans="2:10" x14ac:dyDescent="0.2">
      <c r="B74" s="418" t="s">
        <v>311</v>
      </c>
      <c r="C74" s="418" t="s">
        <v>411</v>
      </c>
      <c r="D74" s="460">
        <v>6</v>
      </c>
      <c r="E74" s="460">
        <v>6</v>
      </c>
      <c r="F74" s="462">
        <v>0</v>
      </c>
      <c r="G74" s="440">
        <f t="shared" ref="G74:G105" si="4">+E74+F74</f>
        <v>6</v>
      </c>
      <c r="H74" s="419">
        <f t="shared" si="2"/>
        <v>1</v>
      </c>
      <c r="I74" s="397"/>
      <c r="J74" s="462">
        <v>6</v>
      </c>
    </row>
    <row r="75" spans="2:10" x14ac:dyDescent="0.2">
      <c r="B75" s="418" t="s">
        <v>311</v>
      </c>
      <c r="C75" s="418" t="s">
        <v>413</v>
      </c>
      <c r="D75" s="460">
        <v>48</v>
      </c>
      <c r="E75" s="460">
        <v>17</v>
      </c>
      <c r="F75" s="462">
        <v>0</v>
      </c>
      <c r="G75" s="440">
        <f t="shared" si="4"/>
        <v>17</v>
      </c>
      <c r="H75" s="419">
        <f t="shared" ref="H75:H81" si="5">IF(D75=0,"-",G75/D75)</f>
        <v>0.35416666666666669</v>
      </c>
      <c r="I75" s="397"/>
      <c r="J75" s="462">
        <v>17</v>
      </c>
    </row>
    <row r="76" spans="2:10" x14ac:dyDescent="0.2">
      <c r="B76" s="418" t="s">
        <v>542</v>
      </c>
      <c r="C76" s="418" t="s">
        <v>685</v>
      </c>
      <c r="D76" s="460">
        <v>61</v>
      </c>
      <c r="E76" s="460">
        <v>47</v>
      </c>
      <c r="F76" s="462">
        <v>0</v>
      </c>
      <c r="G76" s="440">
        <f t="shared" si="4"/>
        <v>47</v>
      </c>
      <c r="H76" s="419">
        <f t="shared" si="5"/>
        <v>0.77049180327868849</v>
      </c>
      <c r="I76" s="397"/>
      <c r="J76" s="462">
        <v>47</v>
      </c>
    </row>
    <row r="77" spans="2:10" x14ac:dyDescent="0.2">
      <c r="B77" s="418" t="s">
        <v>542</v>
      </c>
      <c r="C77" s="418" t="s">
        <v>686</v>
      </c>
      <c r="D77" s="460">
        <v>50</v>
      </c>
      <c r="E77" s="460">
        <v>30</v>
      </c>
      <c r="F77" s="462">
        <v>5</v>
      </c>
      <c r="G77" s="440">
        <f t="shared" si="4"/>
        <v>35</v>
      </c>
      <c r="H77" s="419">
        <f t="shared" si="5"/>
        <v>0.7</v>
      </c>
      <c r="I77" s="397"/>
      <c r="J77" s="462">
        <v>30</v>
      </c>
    </row>
    <row r="78" spans="2:10" x14ac:dyDescent="0.2">
      <c r="B78" s="418" t="s">
        <v>542</v>
      </c>
      <c r="C78" s="418" t="s">
        <v>687</v>
      </c>
      <c r="D78" s="460">
        <v>24</v>
      </c>
      <c r="E78" s="460">
        <v>34</v>
      </c>
      <c r="F78" s="462">
        <v>0</v>
      </c>
      <c r="G78" s="440">
        <f t="shared" si="4"/>
        <v>34</v>
      </c>
      <c r="H78" s="419">
        <f t="shared" si="5"/>
        <v>1.4166666666666667</v>
      </c>
      <c r="I78" s="397"/>
      <c r="J78" s="462">
        <v>34</v>
      </c>
    </row>
    <row r="79" spans="2:10" x14ac:dyDescent="0.2">
      <c r="B79" s="418" t="s">
        <v>542</v>
      </c>
      <c r="C79" s="418" t="s">
        <v>688</v>
      </c>
      <c r="D79" s="460">
        <v>39</v>
      </c>
      <c r="E79" s="460">
        <v>37</v>
      </c>
      <c r="F79" s="462">
        <v>0</v>
      </c>
      <c r="G79" s="440">
        <f t="shared" si="4"/>
        <v>37</v>
      </c>
      <c r="H79" s="419">
        <f t="shared" si="5"/>
        <v>0.94871794871794868</v>
      </c>
      <c r="I79" s="397"/>
      <c r="J79" s="462">
        <v>37</v>
      </c>
    </row>
    <row r="80" spans="2:10" ht="13.5" x14ac:dyDescent="0.2">
      <c r="B80" s="438" t="s">
        <v>547</v>
      </c>
      <c r="C80" s="438"/>
      <c r="D80" s="463">
        <v>239</v>
      </c>
      <c r="E80" s="463">
        <v>175</v>
      </c>
      <c r="F80" s="464">
        <v>5</v>
      </c>
      <c r="G80" s="441">
        <f t="shared" si="4"/>
        <v>180</v>
      </c>
      <c r="H80" s="442">
        <f t="shared" si="5"/>
        <v>0.7531380753138075</v>
      </c>
      <c r="I80" s="443"/>
      <c r="J80" s="464">
        <v>175</v>
      </c>
    </row>
    <row r="81" spans="2:10" ht="13.5" x14ac:dyDescent="0.2">
      <c r="B81" s="438" t="s">
        <v>57</v>
      </c>
      <c r="C81" s="438"/>
      <c r="D81" s="463">
        <v>2774</v>
      </c>
      <c r="E81" s="463">
        <v>1740</v>
      </c>
      <c r="F81" s="464">
        <v>137</v>
      </c>
      <c r="G81" s="441">
        <f t="shared" si="4"/>
        <v>1877</v>
      </c>
      <c r="H81" s="442">
        <f t="shared" si="5"/>
        <v>0.67664023071377077</v>
      </c>
      <c r="I81" s="443"/>
      <c r="J81" s="464">
        <v>1746</v>
      </c>
    </row>
    <row r="82" spans="2:10" x14ac:dyDescent="0.2">
      <c r="B82" s="368" t="s">
        <v>291</v>
      </c>
      <c r="C82" s="353"/>
      <c r="D82" s="353"/>
      <c r="E82" s="353"/>
      <c r="F82" s="353"/>
      <c r="G82" s="353"/>
      <c r="H82" s="353"/>
      <c r="I82" s="481"/>
      <c r="J82" s="353"/>
    </row>
    <row r="83" spans="2:10" x14ac:dyDescent="0.2">
      <c r="B83" s="447" t="s">
        <v>292</v>
      </c>
      <c r="C83" s="249"/>
      <c r="D83" s="249"/>
      <c r="E83" s="249"/>
      <c r="F83" s="249"/>
      <c r="G83" s="249"/>
      <c r="H83" s="249"/>
      <c r="I83" s="249"/>
      <c r="J83" s="249"/>
    </row>
    <row r="84" spans="2:10" x14ac:dyDescent="0.2">
      <c r="B84" s="671" t="s">
        <v>268</v>
      </c>
    </row>
    <row r="86" spans="2:10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79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2"/>
      <c r="B1" s="403" t="s">
        <v>242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216</v>
      </c>
      <c r="C2" s="786"/>
      <c r="D2" s="786"/>
      <c r="E2" s="786"/>
      <c r="F2" s="786"/>
      <c r="G2" s="786"/>
      <c r="H2" s="786"/>
      <c r="I2" s="786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283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208</v>
      </c>
      <c r="C8" s="807"/>
      <c r="D8" s="798" t="s">
        <v>209</v>
      </c>
      <c r="E8" s="800" t="s">
        <v>207</v>
      </c>
      <c r="F8" s="801"/>
      <c r="G8" s="802"/>
      <c r="H8" s="798" t="s">
        <v>213</v>
      </c>
      <c r="I8" s="394"/>
      <c r="J8" s="798" t="s">
        <v>214</v>
      </c>
    </row>
    <row r="9" spans="1:10" ht="90" customHeight="1" x14ac:dyDescent="0.2">
      <c r="B9" s="805"/>
      <c r="C9" s="808"/>
      <c r="D9" s="799"/>
      <c r="E9" s="459" t="s">
        <v>210</v>
      </c>
      <c r="F9" s="459" t="s">
        <v>211</v>
      </c>
      <c r="G9" s="435" t="s">
        <v>212</v>
      </c>
      <c r="H9" s="799"/>
      <c r="I9" s="396"/>
      <c r="J9" s="799"/>
    </row>
    <row r="10" spans="1:10" x14ac:dyDescent="0.2">
      <c r="B10" s="418" t="s">
        <v>542</v>
      </c>
      <c r="C10" s="418" t="s">
        <v>646</v>
      </c>
      <c r="D10" s="460">
        <v>4</v>
      </c>
      <c r="E10" s="460">
        <v>3</v>
      </c>
      <c r="F10" s="460">
        <v>0</v>
      </c>
      <c r="G10" s="448">
        <f t="shared" ref="G10" si="0">+E10+F10</f>
        <v>3</v>
      </c>
      <c r="H10" s="419">
        <f t="shared" ref="H10" si="1">IF(D10=0,"-",G10/D10)</f>
        <v>0.75</v>
      </c>
      <c r="I10" s="397"/>
      <c r="J10" s="461">
        <v>3</v>
      </c>
    </row>
    <row r="11" spans="1:10" x14ac:dyDescent="0.2">
      <c r="B11" s="418" t="s">
        <v>311</v>
      </c>
      <c r="C11" s="418" t="s">
        <v>427</v>
      </c>
      <c r="D11" s="460">
        <v>80</v>
      </c>
      <c r="E11" s="460">
        <v>41</v>
      </c>
      <c r="F11" s="460">
        <v>0</v>
      </c>
      <c r="G11" s="448">
        <f t="shared" ref="G11:G74" si="2">+E11+F11</f>
        <v>41</v>
      </c>
      <c r="H11" s="419">
        <f t="shared" ref="H11:H74" si="3">IF(D11=0,"-",G11/D11)</f>
        <v>0.51249999999999996</v>
      </c>
      <c r="I11" s="397"/>
      <c r="J11" s="462">
        <v>41</v>
      </c>
    </row>
    <row r="12" spans="1:10" x14ac:dyDescent="0.2">
      <c r="B12" s="418" t="s">
        <v>542</v>
      </c>
      <c r="C12" s="418" t="s">
        <v>647</v>
      </c>
      <c r="D12" s="460">
        <v>60</v>
      </c>
      <c r="E12" s="460">
        <v>23</v>
      </c>
      <c r="F12" s="460">
        <v>0</v>
      </c>
      <c r="G12" s="448">
        <f t="shared" si="2"/>
        <v>23</v>
      </c>
      <c r="H12" s="419">
        <f t="shared" si="3"/>
        <v>0.38333333333333336</v>
      </c>
      <c r="I12" s="397"/>
      <c r="J12" s="462">
        <v>23</v>
      </c>
    </row>
    <row r="13" spans="1:10" x14ac:dyDescent="0.2">
      <c r="B13" s="418" t="s">
        <v>542</v>
      </c>
      <c r="C13" s="418" t="s">
        <v>648</v>
      </c>
      <c r="D13" s="460">
        <v>76</v>
      </c>
      <c r="E13" s="460">
        <v>129</v>
      </c>
      <c r="F13" s="460">
        <v>0</v>
      </c>
      <c r="G13" s="448">
        <f t="shared" si="2"/>
        <v>129</v>
      </c>
      <c r="H13" s="419">
        <f t="shared" si="3"/>
        <v>1.6973684210526316</v>
      </c>
      <c r="I13" s="397"/>
      <c r="J13" s="462">
        <v>129</v>
      </c>
    </row>
    <row r="14" spans="1:10" x14ac:dyDescent="0.2">
      <c r="B14" s="418" t="s">
        <v>542</v>
      </c>
      <c r="C14" s="418" t="s">
        <v>649</v>
      </c>
      <c r="D14" s="460">
        <v>27</v>
      </c>
      <c r="E14" s="460">
        <v>12</v>
      </c>
      <c r="F14" s="460">
        <v>0</v>
      </c>
      <c r="G14" s="448">
        <f t="shared" si="2"/>
        <v>12</v>
      </c>
      <c r="H14" s="419">
        <f t="shared" si="3"/>
        <v>0.44444444444444442</v>
      </c>
      <c r="I14" s="397"/>
      <c r="J14" s="462">
        <v>12</v>
      </c>
    </row>
    <row r="15" spans="1:10" x14ac:dyDescent="0.2">
      <c r="B15" s="418" t="s">
        <v>542</v>
      </c>
      <c r="C15" s="418" t="s">
        <v>650</v>
      </c>
      <c r="D15" s="460">
        <v>30</v>
      </c>
      <c r="E15" s="460">
        <v>58</v>
      </c>
      <c r="F15" s="460">
        <v>0</v>
      </c>
      <c r="G15" s="448">
        <f t="shared" si="2"/>
        <v>58</v>
      </c>
      <c r="H15" s="419">
        <f t="shared" si="3"/>
        <v>1.9333333333333333</v>
      </c>
      <c r="I15" s="397"/>
      <c r="J15" s="462">
        <v>58</v>
      </c>
    </row>
    <row r="16" spans="1:10" x14ac:dyDescent="0.2">
      <c r="B16" s="418" t="s">
        <v>342</v>
      </c>
      <c r="C16" s="418" t="s">
        <v>436</v>
      </c>
      <c r="D16" s="460">
        <v>77</v>
      </c>
      <c r="E16" s="460">
        <v>83</v>
      </c>
      <c r="F16" s="460">
        <v>0</v>
      </c>
      <c r="G16" s="448">
        <f t="shared" si="2"/>
        <v>83</v>
      </c>
      <c r="H16" s="419">
        <f t="shared" si="3"/>
        <v>1.0779220779220779</v>
      </c>
      <c r="I16" s="397"/>
      <c r="J16" s="462">
        <v>83</v>
      </c>
    </row>
    <row r="17" spans="2:10" x14ac:dyDescent="0.2">
      <c r="B17" s="418" t="s">
        <v>342</v>
      </c>
      <c r="C17" s="418" t="s">
        <v>437</v>
      </c>
      <c r="D17" s="460">
        <v>48</v>
      </c>
      <c r="E17" s="460">
        <v>98</v>
      </c>
      <c r="F17" s="460">
        <v>0</v>
      </c>
      <c r="G17" s="448">
        <f t="shared" si="2"/>
        <v>98</v>
      </c>
      <c r="H17" s="419">
        <f t="shared" si="3"/>
        <v>2.0416666666666665</v>
      </c>
      <c r="I17" s="397"/>
      <c r="J17" s="462">
        <v>98</v>
      </c>
    </row>
    <row r="18" spans="2:10" x14ac:dyDescent="0.2">
      <c r="B18" s="418" t="s">
        <v>342</v>
      </c>
      <c r="C18" s="418" t="s">
        <v>432</v>
      </c>
      <c r="D18" s="460">
        <v>41</v>
      </c>
      <c r="E18" s="460">
        <v>45</v>
      </c>
      <c r="F18" s="460">
        <v>0</v>
      </c>
      <c r="G18" s="448">
        <f t="shared" si="2"/>
        <v>45</v>
      </c>
      <c r="H18" s="419">
        <f t="shared" si="3"/>
        <v>1.0975609756097562</v>
      </c>
      <c r="I18" s="397"/>
      <c r="J18" s="462">
        <v>45</v>
      </c>
    </row>
    <row r="19" spans="2:10" x14ac:dyDescent="0.2">
      <c r="B19" s="418" t="s">
        <v>342</v>
      </c>
      <c r="C19" s="418" t="s">
        <v>438</v>
      </c>
      <c r="D19" s="460">
        <v>51</v>
      </c>
      <c r="E19" s="460">
        <v>83</v>
      </c>
      <c r="F19" s="460">
        <v>0</v>
      </c>
      <c r="G19" s="448">
        <f t="shared" si="2"/>
        <v>83</v>
      </c>
      <c r="H19" s="419">
        <f t="shared" si="3"/>
        <v>1.6274509803921569</v>
      </c>
      <c r="I19" s="397"/>
      <c r="J19" s="462">
        <v>83</v>
      </c>
    </row>
    <row r="20" spans="2:10" ht="13.5" x14ac:dyDescent="0.2">
      <c r="B20" s="438" t="s">
        <v>548</v>
      </c>
      <c r="C20" s="438"/>
      <c r="D20" s="463">
        <v>494</v>
      </c>
      <c r="E20" s="463">
        <v>575</v>
      </c>
      <c r="F20" s="463">
        <v>0</v>
      </c>
      <c r="G20" s="449">
        <f t="shared" si="2"/>
        <v>575</v>
      </c>
      <c r="H20" s="442">
        <f t="shared" si="3"/>
        <v>1.1639676113360324</v>
      </c>
      <c r="I20" s="443"/>
      <c r="J20" s="464">
        <v>575</v>
      </c>
    </row>
    <row r="21" spans="2:10" x14ac:dyDescent="0.2">
      <c r="B21" s="439" t="s">
        <v>311</v>
      </c>
      <c r="C21" s="439" t="s">
        <v>441</v>
      </c>
      <c r="D21" s="465">
        <v>38</v>
      </c>
      <c r="E21" s="465">
        <v>18</v>
      </c>
      <c r="F21" s="465">
        <v>1</v>
      </c>
      <c r="G21" s="450">
        <f t="shared" si="2"/>
        <v>19</v>
      </c>
      <c r="H21" s="445">
        <f t="shared" si="3"/>
        <v>0.5</v>
      </c>
      <c r="I21" s="446"/>
      <c r="J21" s="466">
        <v>18</v>
      </c>
    </row>
    <row r="22" spans="2:10" x14ac:dyDescent="0.2">
      <c r="B22" s="418" t="s">
        <v>311</v>
      </c>
      <c r="C22" s="418" t="s">
        <v>442</v>
      </c>
      <c r="D22" s="460">
        <v>12</v>
      </c>
      <c r="E22" s="460">
        <v>8</v>
      </c>
      <c r="F22" s="460">
        <v>0</v>
      </c>
      <c r="G22" s="448">
        <f t="shared" si="2"/>
        <v>8</v>
      </c>
      <c r="H22" s="419">
        <f t="shared" si="3"/>
        <v>0.66666666666666663</v>
      </c>
      <c r="I22" s="397"/>
      <c r="J22" s="462">
        <v>8</v>
      </c>
    </row>
    <row r="23" spans="2:10" x14ac:dyDescent="0.2">
      <c r="B23" s="418" t="s">
        <v>311</v>
      </c>
      <c r="C23" s="418" t="s">
        <v>444</v>
      </c>
      <c r="D23" s="460">
        <v>8</v>
      </c>
      <c r="E23" s="460">
        <v>5</v>
      </c>
      <c r="F23" s="460">
        <v>0</v>
      </c>
      <c r="G23" s="448">
        <f t="shared" si="2"/>
        <v>5</v>
      </c>
      <c r="H23" s="419">
        <f t="shared" si="3"/>
        <v>0.625</v>
      </c>
      <c r="I23" s="397"/>
      <c r="J23" s="462">
        <v>5</v>
      </c>
    </row>
    <row r="24" spans="2:10" x14ac:dyDescent="0.2">
      <c r="B24" s="418" t="s">
        <v>311</v>
      </c>
      <c r="C24" s="418" t="s">
        <v>445</v>
      </c>
      <c r="D24" s="460">
        <v>8</v>
      </c>
      <c r="E24" s="460">
        <v>1</v>
      </c>
      <c r="F24" s="460">
        <v>1</v>
      </c>
      <c r="G24" s="448">
        <f t="shared" si="2"/>
        <v>2</v>
      </c>
      <c r="H24" s="419">
        <f t="shared" si="3"/>
        <v>0.25</v>
      </c>
      <c r="I24" s="397"/>
      <c r="J24" s="462">
        <v>1</v>
      </c>
    </row>
    <row r="25" spans="2:10" x14ac:dyDescent="0.2">
      <c r="B25" s="418" t="s">
        <v>311</v>
      </c>
      <c r="C25" s="418" t="s">
        <v>446</v>
      </c>
      <c r="D25" s="460">
        <v>4</v>
      </c>
      <c r="E25" s="460">
        <v>2</v>
      </c>
      <c r="F25" s="460">
        <v>0</v>
      </c>
      <c r="G25" s="448">
        <f t="shared" si="2"/>
        <v>2</v>
      </c>
      <c r="H25" s="419">
        <f t="shared" si="3"/>
        <v>0.5</v>
      </c>
      <c r="I25" s="397"/>
      <c r="J25" s="462">
        <v>2</v>
      </c>
    </row>
    <row r="26" spans="2:10" x14ac:dyDescent="0.2">
      <c r="B26" s="418" t="s">
        <v>311</v>
      </c>
      <c r="C26" s="418" t="s">
        <v>447</v>
      </c>
      <c r="D26" s="460">
        <v>5</v>
      </c>
      <c r="E26" s="460">
        <v>3</v>
      </c>
      <c r="F26" s="460">
        <v>0</v>
      </c>
      <c r="G26" s="448">
        <f t="shared" si="2"/>
        <v>3</v>
      </c>
      <c r="H26" s="419">
        <f t="shared" si="3"/>
        <v>0.6</v>
      </c>
      <c r="I26" s="397"/>
      <c r="J26" s="462">
        <v>3</v>
      </c>
    </row>
    <row r="27" spans="2:10" x14ac:dyDescent="0.2">
      <c r="B27" s="418" t="s">
        <v>311</v>
      </c>
      <c r="C27" s="418" t="s">
        <v>448</v>
      </c>
      <c r="D27" s="460">
        <v>15</v>
      </c>
      <c r="E27" s="460">
        <v>0</v>
      </c>
      <c r="F27" s="460">
        <v>0</v>
      </c>
      <c r="G27" s="448">
        <f t="shared" si="2"/>
        <v>0</v>
      </c>
      <c r="H27" s="419">
        <f t="shared" si="3"/>
        <v>0</v>
      </c>
      <c r="I27" s="397"/>
      <c r="J27" s="462">
        <v>0</v>
      </c>
    </row>
    <row r="28" spans="2:10" x14ac:dyDescent="0.2">
      <c r="B28" s="418" t="s">
        <v>311</v>
      </c>
      <c r="C28" s="418" t="s">
        <v>449</v>
      </c>
      <c r="D28" s="460">
        <v>40</v>
      </c>
      <c r="E28" s="460">
        <v>14</v>
      </c>
      <c r="F28" s="460">
        <v>1</v>
      </c>
      <c r="G28" s="448">
        <f t="shared" si="2"/>
        <v>15</v>
      </c>
      <c r="H28" s="419">
        <f t="shared" si="3"/>
        <v>0.375</v>
      </c>
      <c r="I28" s="397"/>
      <c r="J28" s="462">
        <v>14</v>
      </c>
    </row>
    <row r="29" spans="2:10" x14ac:dyDescent="0.2">
      <c r="B29" s="418" t="s">
        <v>542</v>
      </c>
      <c r="C29" s="418" t="s">
        <v>651</v>
      </c>
      <c r="D29" s="460">
        <v>40</v>
      </c>
      <c r="E29" s="460">
        <v>20</v>
      </c>
      <c r="F29" s="460">
        <v>0</v>
      </c>
      <c r="G29" s="448">
        <f t="shared" si="2"/>
        <v>20</v>
      </c>
      <c r="H29" s="419">
        <f t="shared" si="3"/>
        <v>0.5</v>
      </c>
      <c r="I29" s="397"/>
      <c r="J29" s="462">
        <v>20</v>
      </c>
    </row>
    <row r="30" spans="2:10" x14ac:dyDescent="0.2">
      <c r="B30" s="418" t="s">
        <v>542</v>
      </c>
      <c r="C30" s="418" t="s">
        <v>652</v>
      </c>
      <c r="D30" s="460">
        <v>4</v>
      </c>
      <c r="E30" s="460">
        <v>0</v>
      </c>
      <c r="F30" s="460">
        <v>0</v>
      </c>
      <c r="G30" s="448">
        <f t="shared" si="2"/>
        <v>0</v>
      </c>
      <c r="H30" s="419">
        <f t="shared" si="3"/>
        <v>0</v>
      </c>
      <c r="I30" s="397"/>
      <c r="J30" s="462">
        <v>0</v>
      </c>
    </row>
    <row r="31" spans="2:10" x14ac:dyDescent="0.2">
      <c r="B31" s="418" t="s">
        <v>311</v>
      </c>
      <c r="C31" s="418" t="s">
        <v>450</v>
      </c>
      <c r="D31" s="460">
        <v>14</v>
      </c>
      <c r="E31" s="460">
        <v>4</v>
      </c>
      <c r="F31" s="460">
        <v>0</v>
      </c>
      <c r="G31" s="448">
        <f t="shared" si="2"/>
        <v>4</v>
      </c>
      <c r="H31" s="419">
        <f t="shared" si="3"/>
        <v>0.2857142857142857</v>
      </c>
      <c r="I31" s="397"/>
      <c r="J31" s="462">
        <v>4</v>
      </c>
    </row>
    <row r="32" spans="2:10" x14ac:dyDescent="0.2">
      <c r="B32" s="418" t="s">
        <v>311</v>
      </c>
      <c r="C32" s="418" t="s">
        <v>451</v>
      </c>
      <c r="D32" s="460">
        <v>13</v>
      </c>
      <c r="E32" s="460">
        <v>6</v>
      </c>
      <c r="F32" s="460">
        <v>0</v>
      </c>
      <c r="G32" s="448">
        <f t="shared" si="2"/>
        <v>6</v>
      </c>
      <c r="H32" s="419">
        <f t="shared" si="3"/>
        <v>0.46153846153846156</v>
      </c>
      <c r="I32" s="397"/>
      <c r="J32" s="462">
        <v>6</v>
      </c>
    </row>
    <row r="33" spans="2:10" x14ac:dyDescent="0.2">
      <c r="B33" s="418" t="s">
        <v>311</v>
      </c>
      <c r="C33" s="418" t="s">
        <v>452</v>
      </c>
      <c r="D33" s="460">
        <v>7</v>
      </c>
      <c r="E33" s="460">
        <v>1</v>
      </c>
      <c r="F33" s="460">
        <v>2</v>
      </c>
      <c r="G33" s="448">
        <f t="shared" si="2"/>
        <v>3</v>
      </c>
      <c r="H33" s="419">
        <f t="shared" si="3"/>
        <v>0.42857142857142855</v>
      </c>
      <c r="I33" s="397"/>
      <c r="J33" s="462">
        <v>1</v>
      </c>
    </row>
    <row r="34" spans="2:10" x14ac:dyDescent="0.2">
      <c r="B34" s="418" t="s">
        <v>542</v>
      </c>
      <c r="C34" s="418" t="s">
        <v>653</v>
      </c>
      <c r="D34" s="460">
        <v>20</v>
      </c>
      <c r="E34" s="460">
        <v>5</v>
      </c>
      <c r="F34" s="460">
        <v>0</v>
      </c>
      <c r="G34" s="448">
        <f t="shared" si="2"/>
        <v>5</v>
      </c>
      <c r="H34" s="419">
        <f t="shared" si="3"/>
        <v>0.25</v>
      </c>
      <c r="I34" s="397"/>
      <c r="J34" s="462">
        <v>5</v>
      </c>
    </row>
    <row r="35" spans="2:10" x14ac:dyDescent="0.2">
      <c r="B35" s="418" t="s">
        <v>542</v>
      </c>
      <c r="C35" s="418" t="s">
        <v>654</v>
      </c>
      <c r="D35" s="460">
        <v>48</v>
      </c>
      <c r="E35" s="460">
        <v>25</v>
      </c>
      <c r="F35" s="460">
        <v>0</v>
      </c>
      <c r="G35" s="448">
        <f t="shared" si="2"/>
        <v>25</v>
      </c>
      <c r="H35" s="419">
        <f t="shared" si="3"/>
        <v>0.52083333333333337</v>
      </c>
      <c r="I35" s="397"/>
      <c r="J35" s="462">
        <v>25</v>
      </c>
    </row>
    <row r="36" spans="2:10" x14ac:dyDescent="0.2">
      <c r="B36" s="418" t="s">
        <v>542</v>
      </c>
      <c r="C36" s="418" t="s">
        <v>655</v>
      </c>
      <c r="D36" s="460">
        <v>36</v>
      </c>
      <c r="E36" s="460">
        <v>21</v>
      </c>
      <c r="F36" s="460">
        <v>0</v>
      </c>
      <c r="G36" s="448">
        <f t="shared" si="2"/>
        <v>21</v>
      </c>
      <c r="H36" s="419">
        <f t="shared" si="3"/>
        <v>0.58333333333333337</v>
      </c>
      <c r="I36" s="397"/>
      <c r="J36" s="462">
        <v>21</v>
      </c>
    </row>
    <row r="37" spans="2:10" x14ac:dyDescent="0.2">
      <c r="B37" s="418" t="s">
        <v>542</v>
      </c>
      <c r="C37" s="418" t="s">
        <v>656</v>
      </c>
      <c r="D37" s="460">
        <v>26</v>
      </c>
      <c r="E37" s="460">
        <v>21</v>
      </c>
      <c r="F37" s="460">
        <v>0</v>
      </c>
      <c r="G37" s="448">
        <f t="shared" si="2"/>
        <v>21</v>
      </c>
      <c r="H37" s="419">
        <f t="shared" si="3"/>
        <v>0.80769230769230771</v>
      </c>
      <c r="I37" s="397"/>
      <c r="J37" s="462">
        <v>21</v>
      </c>
    </row>
    <row r="38" spans="2:10" ht="13.5" x14ac:dyDescent="0.2">
      <c r="B38" s="438" t="s">
        <v>549</v>
      </c>
      <c r="C38" s="438"/>
      <c r="D38" s="463">
        <v>338</v>
      </c>
      <c r="E38" s="463">
        <v>154</v>
      </c>
      <c r="F38" s="463">
        <v>5</v>
      </c>
      <c r="G38" s="449">
        <f t="shared" si="2"/>
        <v>159</v>
      </c>
      <c r="H38" s="442">
        <f t="shared" si="3"/>
        <v>0.47041420118343197</v>
      </c>
      <c r="I38" s="443"/>
      <c r="J38" s="464">
        <v>154</v>
      </c>
    </row>
    <row r="39" spans="2:10" x14ac:dyDescent="0.2">
      <c r="B39" s="439" t="s">
        <v>311</v>
      </c>
      <c r="C39" s="439" t="s">
        <v>460</v>
      </c>
      <c r="D39" s="465">
        <v>6</v>
      </c>
      <c r="E39" s="465">
        <v>3</v>
      </c>
      <c r="F39" s="465">
        <v>0</v>
      </c>
      <c r="G39" s="450">
        <f t="shared" si="2"/>
        <v>3</v>
      </c>
      <c r="H39" s="445">
        <f t="shared" si="3"/>
        <v>0.5</v>
      </c>
      <c r="I39" s="446"/>
      <c r="J39" s="466">
        <v>3</v>
      </c>
    </row>
    <row r="40" spans="2:10" x14ac:dyDescent="0.2">
      <c r="B40" s="418" t="s">
        <v>311</v>
      </c>
      <c r="C40" s="418" t="s">
        <v>461</v>
      </c>
      <c r="D40" s="460">
        <v>10</v>
      </c>
      <c r="E40" s="460">
        <v>5</v>
      </c>
      <c r="F40" s="460">
        <v>0</v>
      </c>
      <c r="G40" s="448">
        <f t="shared" si="2"/>
        <v>5</v>
      </c>
      <c r="H40" s="419">
        <f t="shared" si="3"/>
        <v>0.5</v>
      </c>
      <c r="I40" s="397"/>
      <c r="J40" s="462">
        <v>5</v>
      </c>
    </row>
    <row r="41" spans="2:10" x14ac:dyDescent="0.2">
      <c r="B41" s="418" t="s">
        <v>311</v>
      </c>
      <c r="C41" s="418" t="s">
        <v>463</v>
      </c>
      <c r="D41" s="460">
        <v>12</v>
      </c>
      <c r="E41" s="460">
        <v>9</v>
      </c>
      <c r="F41" s="460">
        <v>0</v>
      </c>
      <c r="G41" s="448">
        <f t="shared" si="2"/>
        <v>9</v>
      </c>
      <c r="H41" s="419">
        <f t="shared" si="3"/>
        <v>0.75</v>
      </c>
      <c r="I41" s="397"/>
      <c r="J41" s="462">
        <v>9</v>
      </c>
    </row>
    <row r="42" spans="2:10" x14ac:dyDescent="0.2">
      <c r="B42" s="418" t="s">
        <v>311</v>
      </c>
      <c r="C42" s="418" t="s">
        <v>464</v>
      </c>
      <c r="D42" s="460">
        <v>12</v>
      </c>
      <c r="E42" s="460">
        <v>6</v>
      </c>
      <c r="F42" s="460">
        <v>0</v>
      </c>
      <c r="G42" s="448">
        <f t="shared" si="2"/>
        <v>6</v>
      </c>
      <c r="H42" s="419">
        <f t="shared" si="3"/>
        <v>0.5</v>
      </c>
      <c r="I42" s="397"/>
      <c r="J42" s="462">
        <v>6</v>
      </c>
    </row>
    <row r="43" spans="2:10" x14ac:dyDescent="0.2">
      <c r="B43" s="418" t="s">
        <v>311</v>
      </c>
      <c r="C43" s="418" t="s">
        <v>465</v>
      </c>
      <c r="D43" s="460">
        <v>9</v>
      </c>
      <c r="E43" s="460">
        <v>9</v>
      </c>
      <c r="F43" s="460">
        <v>0</v>
      </c>
      <c r="G43" s="448">
        <f t="shared" si="2"/>
        <v>9</v>
      </c>
      <c r="H43" s="419">
        <f t="shared" si="3"/>
        <v>1</v>
      </c>
      <c r="I43" s="397"/>
      <c r="J43" s="462">
        <v>9</v>
      </c>
    </row>
    <row r="44" spans="2:10" x14ac:dyDescent="0.2">
      <c r="B44" s="418" t="s">
        <v>311</v>
      </c>
      <c r="C44" s="418" t="s">
        <v>466</v>
      </c>
      <c r="D44" s="460">
        <v>9</v>
      </c>
      <c r="E44" s="460">
        <v>0</v>
      </c>
      <c r="F44" s="460">
        <v>0</v>
      </c>
      <c r="G44" s="448">
        <f t="shared" si="2"/>
        <v>0</v>
      </c>
      <c r="H44" s="419">
        <f t="shared" si="3"/>
        <v>0</v>
      </c>
      <c r="I44" s="397"/>
      <c r="J44" s="462">
        <v>0</v>
      </c>
    </row>
    <row r="45" spans="2:10" x14ac:dyDescent="0.2">
      <c r="B45" s="418" t="s">
        <v>311</v>
      </c>
      <c r="C45" s="418" t="s">
        <v>467</v>
      </c>
      <c r="D45" s="460">
        <v>32</v>
      </c>
      <c r="E45" s="460">
        <v>21</v>
      </c>
      <c r="F45" s="460">
        <v>6</v>
      </c>
      <c r="G45" s="448">
        <f t="shared" si="2"/>
        <v>27</v>
      </c>
      <c r="H45" s="419">
        <f t="shared" si="3"/>
        <v>0.84375</v>
      </c>
      <c r="I45" s="397"/>
      <c r="J45" s="462">
        <v>21</v>
      </c>
    </row>
    <row r="46" spans="2:10" x14ac:dyDescent="0.2">
      <c r="B46" s="418" t="s">
        <v>311</v>
      </c>
      <c r="C46" s="418" t="s">
        <v>468</v>
      </c>
      <c r="D46" s="460">
        <v>11</v>
      </c>
      <c r="E46" s="460">
        <v>1</v>
      </c>
      <c r="F46" s="460">
        <v>3</v>
      </c>
      <c r="G46" s="448">
        <f t="shared" si="2"/>
        <v>4</v>
      </c>
      <c r="H46" s="419">
        <f t="shared" si="3"/>
        <v>0.36363636363636365</v>
      </c>
      <c r="I46" s="397"/>
      <c r="J46" s="462">
        <v>1</v>
      </c>
    </row>
    <row r="47" spans="2:10" x14ac:dyDescent="0.2">
      <c r="B47" s="418" t="s">
        <v>311</v>
      </c>
      <c r="C47" s="418" t="s">
        <v>469</v>
      </c>
      <c r="D47" s="460">
        <v>7</v>
      </c>
      <c r="E47" s="460">
        <v>2</v>
      </c>
      <c r="F47" s="460">
        <v>0</v>
      </c>
      <c r="G47" s="448">
        <f t="shared" si="2"/>
        <v>2</v>
      </c>
      <c r="H47" s="419">
        <f t="shared" si="3"/>
        <v>0.2857142857142857</v>
      </c>
      <c r="I47" s="397"/>
      <c r="J47" s="462">
        <v>2</v>
      </c>
    </row>
    <row r="48" spans="2:10" x14ac:dyDescent="0.2">
      <c r="B48" s="418" t="s">
        <v>542</v>
      </c>
      <c r="C48" s="418" t="s">
        <v>657</v>
      </c>
      <c r="D48" s="460">
        <v>45</v>
      </c>
      <c r="E48" s="460">
        <v>26</v>
      </c>
      <c r="F48" s="460">
        <v>10</v>
      </c>
      <c r="G48" s="448">
        <f t="shared" si="2"/>
        <v>36</v>
      </c>
      <c r="H48" s="419">
        <f t="shared" si="3"/>
        <v>0.8</v>
      </c>
      <c r="I48" s="397"/>
      <c r="J48" s="462">
        <v>26</v>
      </c>
    </row>
    <row r="49" spans="2:10" x14ac:dyDescent="0.2">
      <c r="B49" s="418" t="s">
        <v>342</v>
      </c>
      <c r="C49" s="418" t="s">
        <v>462</v>
      </c>
      <c r="D49" s="460">
        <v>23</v>
      </c>
      <c r="E49" s="460">
        <v>14</v>
      </c>
      <c r="F49" s="460">
        <v>0</v>
      </c>
      <c r="G49" s="448">
        <f t="shared" si="2"/>
        <v>14</v>
      </c>
      <c r="H49" s="419">
        <f t="shared" si="3"/>
        <v>0.60869565217391308</v>
      </c>
      <c r="I49" s="397"/>
      <c r="J49" s="462">
        <v>14</v>
      </c>
    </row>
    <row r="50" spans="2:10" x14ac:dyDescent="0.2">
      <c r="B50" s="418" t="s">
        <v>342</v>
      </c>
      <c r="C50" s="418" t="s">
        <v>478</v>
      </c>
      <c r="D50" s="460">
        <v>25</v>
      </c>
      <c r="E50" s="460">
        <v>12</v>
      </c>
      <c r="F50" s="460">
        <v>0</v>
      </c>
      <c r="G50" s="448">
        <f t="shared" si="2"/>
        <v>12</v>
      </c>
      <c r="H50" s="419">
        <f t="shared" si="3"/>
        <v>0.48</v>
      </c>
      <c r="I50" s="397"/>
      <c r="J50" s="462">
        <v>12</v>
      </c>
    </row>
    <row r="51" spans="2:10" x14ac:dyDescent="0.2">
      <c r="B51" s="418" t="s">
        <v>342</v>
      </c>
      <c r="C51" s="418" t="s">
        <v>479</v>
      </c>
      <c r="D51" s="460">
        <v>56</v>
      </c>
      <c r="E51" s="460">
        <v>17</v>
      </c>
      <c r="F51" s="460">
        <v>9</v>
      </c>
      <c r="G51" s="448">
        <f t="shared" si="2"/>
        <v>26</v>
      </c>
      <c r="H51" s="419">
        <f t="shared" si="3"/>
        <v>0.4642857142857143</v>
      </c>
      <c r="I51" s="397"/>
      <c r="J51" s="462">
        <v>17</v>
      </c>
    </row>
    <row r="52" spans="2:10" x14ac:dyDescent="0.2">
      <c r="B52" s="418" t="s">
        <v>342</v>
      </c>
      <c r="C52" s="418" t="s">
        <v>480</v>
      </c>
      <c r="D52" s="460">
        <v>53</v>
      </c>
      <c r="E52" s="460">
        <v>34</v>
      </c>
      <c r="F52" s="460">
        <v>0</v>
      </c>
      <c r="G52" s="448">
        <f t="shared" si="2"/>
        <v>34</v>
      </c>
      <c r="H52" s="419">
        <f t="shared" si="3"/>
        <v>0.64150943396226412</v>
      </c>
      <c r="I52" s="397"/>
      <c r="J52" s="462">
        <v>34</v>
      </c>
    </row>
    <row r="53" spans="2:10" ht="13.5" x14ac:dyDescent="0.2">
      <c r="B53" s="438" t="s">
        <v>550</v>
      </c>
      <c r="C53" s="438"/>
      <c r="D53" s="463">
        <v>310</v>
      </c>
      <c r="E53" s="463">
        <v>159</v>
      </c>
      <c r="F53" s="463">
        <v>28</v>
      </c>
      <c r="G53" s="449">
        <f t="shared" si="2"/>
        <v>187</v>
      </c>
      <c r="H53" s="442">
        <f t="shared" si="3"/>
        <v>0.60322580645161294</v>
      </c>
      <c r="I53" s="443"/>
      <c r="J53" s="464">
        <v>159</v>
      </c>
    </row>
    <row r="54" spans="2:10" x14ac:dyDescent="0.2">
      <c r="B54" s="439" t="s">
        <v>311</v>
      </c>
      <c r="C54" s="439" t="s">
        <v>482</v>
      </c>
      <c r="D54" s="465">
        <v>8</v>
      </c>
      <c r="E54" s="465">
        <v>2</v>
      </c>
      <c r="F54" s="465">
        <v>0</v>
      </c>
      <c r="G54" s="450">
        <f t="shared" si="2"/>
        <v>2</v>
      </c>
      <c r="H54" s="445">
        <f t="shared" si="3"/>
        <v>0.25</v>
      </c>
      <c r="I54" s="446"/>
      <c r="J54" s="466">
        <v>2</v>
      </c>
    </row>
    <row r="55" spans="2:10" x14ac:dyDescent="0.2">
      <c r="B55" s="418" t="s">
        <v>542</v>
      </c>
      <c r="C55" s="418" t="s">
        <v>658</v>
      </c>
      <c r="D55" s="460">
        <v>27</v>
      </c>
      <c r="E55" s="460">
        <v>5</v>
      </c>
      <c r="F55" s="460">
        <v>0</v>
      </c>
      <c r="G55" s="448">
        <f t="shared" si="2"/>
        <v>5</v>
      </c>
      <c r="H55" s="419">
        <f t="shared" si="3"/>
        <v>0.18518518518518517</v>
      </c>
      <c r="I55" s="397"/>
      <c r="J55" s="462">
        <v>5</v>
      </c>
    </row>
    <row r="56" spans="2:10" x14ac:dyDescent="0.2">
      <c r="B56" s="418" t="s">
        <v>311</v>
      </c>
      <c r="C56" s="418" t="s">
        <v>483</v>
      </c>
      <c r="D56" s="460">
        <v>4</v>
      </c>
      <c r="E56" s="460">
        <v>3</v>
      </c>
      <c r="F56" s="460">
        <v>0</v>
      </c>
      <c r="G56" s="448">
        <f t="shared" si="2"/>
        <v>3</v>
      </c>
      <c r="H56" s="419">
        <f t="shared" si="3"/>
        <v>0.75</v>
      </c>
      <c r="I56" s="397"/>
      <c r="J56" s="462">
        <v>3</v>
      </c>
    </row>
    <row r="57" spans="2:10" x14ac:dyDescent="0.2">
      <c r="B57" s="418" t="s">
        <v>311</v>
      </c>
      <c r="C57" s="418" t="s">
        <v>484</v>
      </c>
      <c r="D57" s="460">
        <v>6</v>
      </c>
      <c r="E57" s="460">
        <v>0</v>
      </c>
      <c r="F57" s="460">
        <v>0</v>
      </c>
      <c r="G57" s="448">
        <f t="shared" si="2"/>
        <v>0</v>
      </c>
      <c r="H57" s="419">
        <f t="shared" si="3"/>
        <v>0</v>
      </c>
      <c r="I57" s="397"/>
      <c r="J57" s="462">
        <v>0</v>
      </c>
    </row>
    <row r="58" spans="2:10" x14ac:dyDescent="0.2">
      <c r="B58" s="418" t="s">
        <v>311</v>
      </c>
      <c r="C58" s="418" t="s">
        <v>485</v>
      </c>
      <c r="D58" s="460">
        <v>2</v>
      </c>
      <c r="E58" s="460">
        <v>0</v>
      </c>
      <c r="F58" s="460">
        <v>0</v>
      </c>
      <c r="G58" s="448">
        <f t="shared" si="2"/>
        <v>0</v>
      </c>
      <c r="H58" s="419">
        <f t="shared" si="3"/>
        <v>0</v>
      </c>
      <c r="I58" s="397"/>
      <c r="J58" s="462">
        <v>0</v>
      </c>
    </row>
    <row r="59" spans="2:10" x14ac:dyDescent="0.2">
      <c r="B59" s="418" t="s">
        <v>311</v>
      </c>
      <c r="C59" s="418" t="s">
        <v>486</v>
      </c>
      <c r="D59" s="460">
        <v>6</v>
      </c>
      <c r="E59" s="460">
        <v>2</v>
      </c>
      <c r="F59" s="460">
        <v>0</v>
      </c>
      <c r="G59" s="448">
        <f t="shared" si="2"/>
        <v>2</v>
      </c>
      <c r="H59" s="419">
        <f t="shared" si="3"/>
        <v>0.33333333333333331</v>
      </c>
      <c r="I59" s="397"/>
      <c r="J59" s="462">
        <v>2</v>
      </c>
    </row>
    <row r="60" spans="2:10" x14ac:dyDescent="0.2">
      <c r="B60" s="418" t="s">
        <v>311</v>
      </c>
      <c r="C60" s="418" t="s">
        <v>487</v>
      </c>
      <c r="D60" s="460">
        <v>20</v>
      </c>
      <c r="E60" s="460">
        <v>12</v>
      </c>
      <c r="F60" s="460">
        <v>0</v>
      </c>
      <c r="G60" s="448">
        <f t="shared" si="2"/>
        <v>12</v>
      </c>
      <c r="H60" s="419">
        <f t="shared" si="3"/>
        <v>0.6</v>
      </c>
      <c r="I60" s="397"/>
      <c r="J60" s="462">
        <v>12</v>
      </c>
    </row>
    <row r="61" spans="2:10" x14ac:dyDescent="0.2">
      <c r="B61" s="418" t="s">
        <v>542</v>
      </c>
      <c r="C61" s="418" t="s">
        <v>659</v>
      </c>
      <c r="D61" s="460">
        <v>24</v>
      </c>
      <c r="E61" s="460">
        <v>23</v>
      </c>
      <c r="F61" s="460">
        <v>0</v>
      </c>
      <c r="G61" s="448">
        <f t="shared" si="2"/>
        <v>23</v>
      </c>
      <c r="H61" s="419">
        <f t="shared" si="3"/>
        <v>0.95833333333333337</v>
      </c>
      <c r="I61" s="397"/>
      <c r="J61" s="462">
        <v>23</v>
      </c>
    </row>
    <row r="62" spans="2:10" x14ac:dyDescent="0.2">
      <c r="B62" s="418" t="s">
        <v>311</v>
      </c>
      <c r="C62" s="418" t="s">
        <v>488</v>
      </c>
      <c r="D62" s="460">
        <v>10</v>
      </c>
      <c r="E62" s="460">
        <v>4</v>
      </c>
      <c r="F62" s="460">
        <v>0</v>
      </c>
      <c r="G62" s="448">
        <f t="shared" si="2"/>
        <v>4</v>
      </c>
      <c r="H62" s="419">
        <f t="shared" si="3"/>
        <v>0.4</v>
      </c>
      <c r="I62" s="397"/>
      <c r="J62" s="462">
        <v>4</v>
      </c>
    </row>
    <row r="63" spans="2:10" x14ac:dyDescent="0.2">
      <c r="B63" s="418" t="s">
        <v>311</v>
      </c>
      <c r="C63" s="418" t="s">
        <v>489</v>
      </c>
      <c r="D63" s="460">
        <v>10</v>
      </c>
      <c r="E63" s="460">
        <v>3</v>
      </c>
      <c r="F63" s="460">
        <v>0</v>
      </c>
      <c r="G63" s="448">
        <f t="shared" si="2"/>
        <v>3</v>
      </c>
      <c r="H63" s="419">
        <f t="shared" si="3"/>
        <v>0.3</v>
      </c>
      <c r="I63" s="397"/>
      <c r="J63" s="462">
        <v>3</v>
      </c>
    </row>
    <row r="64" spans="2:10" x14ac:dyDescent="0.2">
      <c r="B64" s="418" t="s">
        <v>542</v>
      </c>
      <c r="C64" s="418" t="s">
        <v>660</v>
      </c>
      <c r="D64" s="460">
        <v>50</v>
      </c>
      <c r="E64" s="460">
        <v>35</v>
      </c>
      <c r="F64" s="460">
        <v>0</v>
      </c>
      <c r="G64" s="448">
        <f t="shared" si="2"/>
        <v>35</v>
      </c>
      <c r="H64" s="419">
        <f t="shared" si="3"/>
        <v>0.7</v>
      </c>
      <c r="I64" s="397"/>
      <c r="J64" s="462">
        <v>35</v>
      </c>
    </row>
    <row r="65" spans="2:10" x14ac:dyDescent="0.2">
      <c r="B65" s="418" t="s">
        <v>542</v>
      </c>
      <c r="C65" s="418" t="s">
        <v>661</v>
      </c>
      <c r="D65" s="460">
        <v>24</v>
      </c>
      <c r="E65" s="460">
        <v>21</v>
      </c>
      <c r="F65" s="460">
        <v>0</v>
      </c>
      <c r="G65" s="448">
        <f t="shared" si="2"/>
        <v>21</v>
      </c>
      <c r="H65" s="419">
        <f t="shared" si="3"/>
        <v>0.875</v>
      </c>
      <c r="I65" s="397"/>
      <c r="J65" s="462">
        <v>21</v>
      </c>
    </row>
    <row r="66" spans="2:10" ht="13.5" x14ac:dyDescent="0.2">
      <c r="B66" s="438" t="s">
        <v>551</v>
      </c>
      <c r="C66" s="438"/>
      <c r="D66" s="463">
        <v>191</v>
      </c>
      <c r="E66" s="463">
        <v>110</v>
      </c>
      <c r="F66" s="463">
        <v>0</v>
      </c>
      <c r="G66" s="449">
        <f t="shared" si="2"/>
        <v>110</v>
      </c>
      <c r="H66" s="442">
        <f t="shared" si="3"/>
        <v>0.5759162303664922</v>
      </c>
      <c r="I66" s="443"/>
      <c r="J66" s="464">
        <v>110</v>
      </c>
    </row>
    <row r="67" spans="2:10" x14ac:dyDescent="0.2">
      <c r="B67" s="439" t="s">
        <v>542</v>
      </c>
      <c r="C67" s="439" t="s">
        <v>662</v>
      </c>
      <c r="D67" s="465">
        <v>32</v>
      </c>
      <c r="E67" s="465">
        <v>19</v>
      </c>
      <c r="F67" s="465">
        <v>9</v>
      </c>
      <c r="G67" s="450">
        <f t="shared" si="2"/>
        <v>28</v>
      </c>
      <c r="H67" s="445">
        <f t="shared" si="3"/>
        <v>0.875</v>
      </c>
      <c r="I67" s="446"/>
      <c r="J67" s="466">
        <v>19</v>
      </c>
    </row>
    <row r="68" spans="2:10" x14ac:dyDescent="0.2">
      <c r="B68" s="418" t="s">
        <v>311</v>
      </c>
      <c r="C68" s="418" t="s">
        <v>498</v>
      </c>
      <c r="D68" s="460">
        <v>6</v>
      </c>
      <c r="E68" s="460">
        <v>2</v>
      </c>
      <c r="F68" s="460">
        <v>2</v>
      </c>
      <c r="G68" s="448">
        <f t="shared" si="2"/>
        <v>4</v>
      </c>
      <c r="H68" s="419">
        <f t="shared" si="3"/>
        <v>0.66666666666666663</v>
      </c>
      <c r="I68" s="397"/>
      <c r="J68" s="462">
        <v>2</v>
      </c>
    </row>
    <row r="69" spans="2:10" x14ac:dyDescent="0.2">
      <c r="B69" s="418" t="s">
        <v>542</v>
      </c>
      <c r="C69" s="418" t="s">
        <v>663</v>
      </c>
      <c r="D69" s="460">
        <v>18</v>
      </c>
      <c r="E69" s="460">
        <v>13</v>
      </c>
      <c r="F69" s="460">
        <v>21</v>
      </c>
      <c r="G69" s="448">
        <f t="shared" si="2"/>
        <v>34</v>
      </c>
      <c r="H69" s="419">
        <f t="shared" si="3"/>
        <v>1.8888888888888888</v>
      </c>
      <c r="I69" s="397"/>
      <c r="J69" s="462">
        <v>13</v>
      </c>
    </row>
    <row r="70" spans="2:10" x14ac:dyDescent="0.2">
      <c r="B70" s="418" t="s">
        <v>542</v>
      </c>
      <c r="C70" s="418" t="s">
        <v>664</v>
      </c>
      <c r="D70" s="460">
        <v>6</v>
      </c>
      <c r="E70" s="460">
        <v>7</v>
      </c>
      <c r="F70" s="460">
        <v>0</v>
      </c>
      <c r="G70" s="448">
        <f t="shared" si="2"/>
        <v>7</v>
      </c>
      <c r="H70" s="419">
        <f t="shared" si="3"/>
        <v>1.1666666666666667</v>
      </c>
      <c r="I70" s="397"/>
      <c r="J70" s="462">
        <v>7</v>
      </c>
    </row>
    <row r="71" spans="2:10" x14ac:dyDescent="0.2">
      <c r="B71" s="418" t="s">
        <v>542</v>
      </c>
      <c r="C71" s="418" t="s">
        <v>665</v>
      </c>
      <c r="D71" s="460">
        <v>28</v>
      </c>
      <c r="E71" s="460">
        <v>31</v>
      </c>
      <c r="F71" s="460">
        <v>0</v>
      </c>
      <c r="G71" s="448">
        <f t="shared" si="2"/>
        <v>31</v>
      </c>
      <c r="H71" s="419">
        <f t="shared" si="3"/>
        <v>1.1071428571428572</v>
      </c>
      <c r="I71" s="397"/>
      <c r="J71" s="462">
        <v>31</v>
      </c>
    </row>
    <row r="72" spans="2:10" x14ac:dyDescent="0.2">
      <c r="B72" s="418" t="s">
        <v>542</v>
      </c>
      <c r="C72" s="418" t="s">
        <v>666</v>
      </c>
      <c r="D72" s="460">
        <v>20</v>
      </c>
      <c r="E72" s="460">
        <v>0</v>
      </c>
      <c r="F72" s="460">
        <v>11</v>
      </c>
      <c r="G72" s="448">
        <f t="shared" si="2"/>
        <v>11</v>
      </c>
      <c r="H72" s="419">
        <f t="shared" si="3"/>
        <v>0.55000000000000004</v>
      </c>
      <c r="I72" s="397"/>
      <c r="J72" s="462">
        <v>0</v>
      </c>
    </row>
    <row r="73" spans="2:10" x14ac:dyDescent="0.2">
      <c r="B73" s="418" t="s">
        <v>542</v>
      </c>
      <c r="C73" s="418" t="s">
        <v>667</v>
      </c>
      <c r="D73" s="460">
        <v>25</v>
      </c>
      <c r="E73" s="460">
        <v>11</v>
      </c>
      <c r="F73" s="460">
        <v>5</v>
      </c>
      <c r="G73" s="448">
        <f t="shared" si="2"/>
        <v>16</v>
      </c>
      <c r="H73" s="419">
        <f t="shared" si="3"/>
        <v>0.64</v>
      </c>
      <c r="I73" s="397"/>
      <c r="J73" s="462">
        <v>11</v>
      </c>
    </row>
    <row r="74" spans="2:10" x14ac:dyDescent="0.2">
      <c r="B74" s="418" t="s">
        <v>311</v>
      </c>
      <c r="C74" s="418" t="s">
        <v>502</v>
      </c>
      <c r="D74" s="460">
        <v>6</v>
      </c>
      <c r="E74" s="460">
        <v>8</v>
      </c>
      <c r="F74" s="460">
        <v>3</v>
      </c>
      <c r="G74" s="448">
        <f t="shared" si="2"/>
        <v>11</v>
      </c>
      <c r="H74" s="419">
        <f t="shared" si="3"/>
        <v>1.8333333333333333</v>
      </c>
      <c r="I74" s="397"/>
      <c r="J74" s="462">
        <v>8</v>
      </c>
    </row>
    <row r="75" spans="2:10" ht="13.5" x14ac:dyDescent="0.2">
      <c r="B75" s="438" t="s">
        <v>552</v>
      </c>
      <c r="C75" s="438"/>
      <c r="D75" s="463">
        <v>141</v>
      </c>
      <c r="E75" s="463">
        <v>91</v>
      </c>
      <c r="F75" s="463">
        <v>51</v>
      </c>
      <c r="G75" s="449">
        <f t="shared" ref="G75:G76" si="4">+E75+F75</f>
        <v>142</v>
      </c>
      <c r="H75" s="442">
        <f t="shared" ref="H75:H76" si="5">IF(D75=0,"-",G75/D75)</f>
        <v>1.0070921985815602</v>
      </c>
      <c r="I75" s="443"/>
      <c r="J75" s="464">
        <v>91</v>
      </c>
    </row>
    <row r="76" spans="2:10" ht="13.5" x14ac:dyDescent="0.2">
      <c r="B76" s="438" t="s">
        <v>57</v>
      </c>
      <c r="C76" s="438"/>
      <c r="D76" s="463">
        <v>2774</v>
      </c>
      <c r="E76" s="463">
        <v>1740</v>
      </c>
      <c r="F76" s="463">
        <v>137</v>
      </c>
      <c r="G76" s="449">
        <f t="shared" si="4"/>
        <v>1877</v>
      </c>
      <c r="H76" s="442">
        <f t="shared" si="5"/>
        <v>0.67664023071377077</v>
      </c>
      <c r="I76" s="443"/>
      <c r="J76" s="464">
        <v>1746</v>
      </c>
    </row>
    <row r="77" spans="2:10" x14ac:dyDescent="0.2">
      <c r="B77" s="368" t="s">
        <v>291</v>
      </c>
      <c r="C77" s="353"/>
      <c r="D77" s="353"/>
      <c r="E77" s="353"/>
      <c r="F77" s="353"/>
      <c r="G77" s="353"/>
      <c r="H77" s="353"/>
      <c r="I77" s="481"/>
      <c r="J77" s="353"/>
    </row>
    <row r="78" spans="2:10" x14ac:dyDescent="0.2">
      <c r="B78" s="447" t="s">
        <v>292</v>
      </c>
      <c r="C78" s="249"/>
      <c r="D78" s="249"/>
      <c r="E78" s="249"/>
      <c r="F78" s="249"/>
      <c r="G78" s="249"/>
      <c r="H78" s="249"/>
      <c r="I78" s="249"/>
      <c r="J78" s="249"/>
    </row>
    <row r="79" spans="2:10" x14ac:dyDescent="0.2">
      <c r="B79" s="671" t="s">
        <v>268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130" zoomScaleNormal="100" zoomScaleSheetLayoutView="130" workbookViewId="0">
      <selection activeCell="D11" sqref="D11"/>
    </sheetView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245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247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283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201</v>
      </c>
      <c r="E9" s="768" t="s">
        <v>137</v>
      </c>
      <c r="F9" s="770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72" t="s">
        <v>269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626</v>
      </c>
      <c r="E11" s="584">
        <v>80</v>
      </c>
      <c r="F11" s="584">
        <v>24</v>
      </c>
      <c r="G11" s="584">
        <v>93</v>
      </c>
      <c r="H11" s="584">
        <f>SUM(D11:G11)</f>
        <v>823</v>
      </c>
      <c r="I11" s="585">
        <v>4338</v>
      </c>
      <c r="J11" s="586">
        <f>H11/I11</f>
        <v>0.18971876440756108</v>
      </c>
    </row>
    <row r="12" spans="1:10" x14ac:dyDescent="0.2">
      <c r="B12" s="587"/>
      <c r="C12" s="588" t="s">
        <v>105</v>
      </c>
      <c r="D12" s="583">
        <v>807</v>
      </c>
      <c r="E12" s="589">
        <v>5</v>
      </c>
      <c r="F12" s="589">
        <v>15</v>
      </c>
      <c r="G12" s="589">
        <v>99</v>
      </c>
      <c r="H12" s="589">
        <f>SUM(D12:G12)</f>
        <v>926</v>
      </c>
      <c r="I12" s="590">
        <v>4639</v>
      </c>
      <c r="J12" s="591">
        <f t="shared" ref="J12:J21" si="0">H12/I12</f>
        <v>0.19961198534166846</v>
      </c>
    </row>
    <row r="13" spans="1:10" x14ac:dyDescent="0.2">
      <c r="B13" s="587"/>
      <c r="C13" s="588" t="s">
        <v>106</v>
      </c>
      <c r="D13" s="583">
        <v>1261</v>
      </c>
      <c r="E13" s="589">
        <v>17</v>
      </c>
      <c r="F13" s="589">
        <v>57</v>
      </c>
      <c r="G13" s="589">
        <v>85</v>
      </c>
      <c r="H13" s="589">
        <f t="shared" ref="H13:H19" si="1">SUM(D13:G13)</f>
        <v>1420</v>
      </c>
      <c r="I13" s="590">
        <v>8315</v>
      </c>
      <c r="J13" s="591">
        <f t="shared" si="0"/>
        <v>0.17077570655441973</v>
      </c>
    </row>
    <row r="14" spans="1:10" x14ac:dyDescent="0.2">
      <c r="B14" s="587"/>
      <c r="C14" s="588" t="s">
        <v>107</v>
      </c>
      <c r="D14" s="583">
        <v>1156</v>
      </c>
      <c r="E14" s="589">
        <v>31</v>
      </c>
      <c r="F14" s="589">
        <v>75</v>
      </c>
      <c r="G14" s="589">
        <v>166</v>
      </c>
      <c r="H14" s="589">
        <f t="shared" si="1"/>
        <v>1428</v>
      </c>
      <c r="I14" s="590">
        <v>5633</v>
      </c>
      <c r="J14" s="591">
        <f t="shared" si="0"/>
        <v>0.25350612462275873</v>
      </c>
    </row>
    <row r="15" spans="1:10" x14ac:dyDescent="0.2">
      <c r="B15" s="587"/>
      <c r="C15" s="588" t="s">
        <v>108</v>
      </c>
      <c r="D15" s="583">
        <v>1286</v>
      </c>
      <c r="E15" s="589">
        <v>15</v>
      </c>
      <c r="F15" s="589">
        <v>11</v>
      </c>
      <c r="G15" s="589">
        <v>160</v>
      </c>
      <c r="H15" s="589">
        <f t="shared" si="1"/>
        <v>1472</v>
      </c>
      <c r="I15" s="590">
        <v>6442</v>
      </c>
      <c r="J15" s="591">
        <f t="shared" si="0"/>
        <v>0.22850046569388388</v>
      </c>
    </row>
    <row r="16" spans="1:10" x14ac:dyDescent="0.2">
      <c r="B16" s="587"/>
      <c r="C16" s="588" t="s">
        <v>109</v>
      </c>
      <c r="D16" s="583">
        <v>1630</v>
      </c>
      <c r="E16" s="589">
        <v>45</v>
      </c>
      <c r="F16" s="589">
        <v>133</v>
      </c>
      <c r="G16" s="589">
        <v>546</v>
      </c>
      <c r="H16" s="589">
        <f t="shared" si="1"/>
        <v>2354</v>
      </c>
      <c r="I16" s="590">
        <v>10894</v>
      </c>
      <c r="J16" s="591">
        <f t="shared" si="0"/>
        <v>0.2160822471085001</v>
      </c>
    </row>
    <row r="17" spans="2:10" x14ac:dyDescent="0.2">
      <c r="B17" s="587"/>
      <c r="C17" s="588" t="s">
        <v>110</v>
      </c>
      <c r="D17" s="583">
        <v>846</v>
      </c>
      <c r="E17" s="589">
        <v>9</v>
      </c>
      <c r="F17" s="589">
        <v>60</v>
      </c>
      <c r="G17" s="589">
        <v>154</v>
      </c>
      <c r="H17" s="589">
        <f t="shared" si="1"/>
        <v>1069</v>
      </c>
      <c r="I17" s="590">
        <v>5379</v>
      </c>
      <c r="J17" s="591">
        <f t="shared" si="0"/>
        <v>0.19873582450269567</v>
      </c>
    </row>
    <row r="18" spans="2:10" x14ac:dyDescent="0.2">
      <c r="B18" s="587"/>
      <c r="C18" s="588" t="s">
        <v>111</v>
      </c>
      <c r="D18" s="583">
        <v>877</v>
      </c>
      <c r="E18" s="589">
        <v>27</v>
      </c>
      <c r="F18" s="589">
        <v>51</v>
      </c>
      <c r="G18" s="589">
        <v>147</v>
      </c>
      <c r="H18" s="589">
        <f t="shared" si="1"/>
        <v>1102</v>
      </c>
      <c r="I18" s="590">
        <v>5071</v>
      </c>
      <c r="J18" s="591">
        <f>H18/I18</f>
        <v>0.21731413922303294</v>
      </c>
    </row>
    <row r="19" spans="2:10" x14ac:dyDescent="0.2">
      <c r="B19" s="269"/>
      <c r="C19" s="592" t="s">
        <v>112</v>
      </c>
      <c r="D19" s="583">
        <v>788</v>
      </c>
      <c r="E19" s="589">
        <v>35</v>
      </c>
      <c r="F19" s="589">
        <v>42</v>
      </c>
      <c r="G19" s="589">
        <v>110</v>
      </c>
      <c r="H19" s="589">
        <f t="shared" si="1"/>
        <v>975</v>
      </c>
      <c r="I19" s="593">
        <v>4543</v>
      </c>
      <c r="J19" s="591">
        <f t="shared" si="0"/>
        <v>0.21461589258199429</v>
      </c>
    </row>
    <row r="20" spans="2:10" ht="14.25" x14ac:dyDescent="0.2">
      <c r="B20" s="594" t="s">
        <v>55</v>
      </c>
      <c r="C20" s="578"/>
      <c r="D20" s="595">
        <v>9277</v>
      </c>
      <c r="E20" s="596">
        <v>264</v>
      </c>
      <c r="F20" s="596">
        <v>468</v>
      </c>
      <c r="G20" s="597">
        <v>1560</v>
      </c>
      <c r="H20" s="597">
        <f>SUM(H11:H19)</f>
        <v>11569</v>
      </c>
      <c r="I20" s="598">
        <f>SUM(I11:I19)</f>
        <v>55254</v>
      </c>
      <c r="J20" s="599">
        <f t="shared" si="0"/>
        <v>0.20937850653346365</v>
      </c>
    </row>
    <row r="21" spans="2:10" x14ac:dyDescent="0.2">
      <c r="B21" s="600"/>
      <c r="C21" s="601" t="s">
        <v>89</v>
      </c>
      <c r="D21" s="583">
        <v>437</v>
      </c>
      <c r="E21" s="584">
        <v>93</v>
      </c>
      <c r="F21" s="584">
        <v>41</v>
      </c>
      <c r="G21" s="584">
        <v>81</v>
      </c>
      <c r="H21" s="584">
        <f>SUM(D21:G21)</f>
        <v>652</v>
      </c>
      <c r="I21" s="585">
        <v>4402</v>
      </c>
      <c r="J21" s="599">
        <f t="shared" si="0"/>
        <v>0.14811449341208541</v>
      </c>
    </row>
    <row r="22" spans="2:10" ht="14.25" x14ac:dyDescent="0.2">
      <c r="B22" s="602" t="s">
        <v>143</v>
      </c>
      <c r="C22" s="580"/>
      <c r="D22" s="595">
        <v>9714</v>
      </c>
      <c r="E22" s="595">
        <v>357</v>
      </c>
      <c r="F22" s="595">
        <v>509</v>
      </c>
      <c r="G22" s="603">
        <v>1641</v>
      </c>
      <c r="H22" s="603">
        <f>+H20+H21</f>
        <v>12221</v>
      </c>
      <c r="I22" s="604">
        <f>+I20+I21</f>
        <v>59656</v>
      </c>
      <c r="J22" s="599">
        <f>H22/I22</f>
        <v>0.20485785168298243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246</v>
      </c>
      <c r="C1"/>
      <c r="D1"/>
      <c r="E1"/>
      <c r="F1"/>
      <c r="G1"/>
      <c r="H1"/>
      <c r="I1"/>
    </row>
    <row r="2" spans="1:9" ht="41.25" customHeight="1" x14ac:dyDescent="0.25">
      <c r="A2" s="73"/>
      <c r="B2" s="810" t="s">
        <v>294</v>
      </c>
      <c r="C2" s="787"/>
      <c r="D2" s="787"/>
      <c r="E2" s="787"/>
      <c r="F2" s="787"/>
      <c r="G2" s="787"/>
      <c r="H2" s="787"/>
      <c r="I2" s="787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299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283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09"/>
      <c r="D10" s="809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243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6" t="s">
        <v>251</v>
      </c>
      <c r="C2" s="786"/>
      <c r="D2" s="786"/>
      <c r="E2" s="786"/>
      <c r="F2" s="786"/>
      <c r="G2" s="786"/>
      <c r="H2" s="786"/>
      <c r="I2" s="786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283</v>
      </c>
      <c r="J4" s="407"/>
    </row>
    <row r="6" spans="1:11" x14ac:dyDescent="0.2">
      <c r="B6" s="816"/>
      <c r="C6" s="817"/>
      <c r="D6" s="820" t="s">
        <v>201</v>
      </c>
      <c r="E6" s="815" t="s">
        <v>137</v>
      </c>
      <c r="F6" s="815"/>
      <c r="G6" s="820" t="s">
        <v>138</v>
      </c>
      <c r="H6" s="820" t="s">
        <v>139</v>
      </c>
      <c r="I6" s="820" t="s">
        <v>140</v>
      </c>
      <c r="J6" s="811" t="s">
        <v>116</v>
      </c>
    </row>
    <row r="7" spans="1:11" ht="27" customHeight="1" x14ac:dyDescent="0.2">
      <c r="B7" s="818"/>
      <c r="C7" s="819"/>
      <c r="D7" s="812"/>
      <c r="E7" s="647" t="s">
        <v>141</v>
      </c>
      <c r="F7" s="648" t="s">
        <v>142</v>
      </c>
      <c r="G7" s="812"/>
      <c r="H7" s="812"/>
      <c r="I7" s="812"/>
      <c r="J7" s="812"/>
    </row>
    <row r="8" spans="1:11" x14ac:dyDescent="0.2">
      <c r="B8" s="617" t="s">
        <v>311</v>
      </c>
      <c r="C8" s="618" t="s">
        <v>321</v>
      </c>
      <c r="D8" s="619">
        <v>46</v>
      </c>
      <c r="E8" s="584">
        <v>2</v>
      </c>
      <c r="F8" s="584">
        <v>0</v>
      </c>
      <c r="G8" s="584">
        <v>4</v>
      </c>
      <c r="H8" s="584">
        <f t="shared" ref="H8:H39" si="0">SUM(D8:G8)</f>
        <v>52</v>
      </c>
      <c r="I8" s="584">
        <v>126</v>
      </c>
      <c r="J8" s="620">
        <f t="shared" ref="J8:J49" si="1">IF(I8&gt;0,H8/I8,"-")</f>
        <v>0.41269841269841268</v>
      </c>
      <c r="K8" s="583"/>
    </row>
    <row r="9" spans="1:11" x14ac:dyDescent="0.2">
      <c r="B9" s="621" t="s">
        <v>311</v>
      </c>
      <c r="C9" s="622" t="s">
        <v>322</v>
      </c>
      <c r="D9" s="623">
        <v>19</v>
      </c>
      <c r="E9" s="589">
        <v>3</v>
      </c>
      <c r="F9" s="589">
        <v>0</v>
      </c>
      <c r="G9" s="589">
        <v>3</v>
      </c>
      <c r="H9" s="589">
        <f t="shared" si="0"/>
        <v>25</v>
      </c>
      <c r="I9" s="589">
        <v>81</v>
      </c>
      <c r="J9" s="624">
        <f t="shared" si="1"/>
        <v>0.30864197530864196</v>
      </c>
      <c r="K9" s="583"/>
    </row>
    <row r="10" spans="1:11" x14ac:dyDescent="0.2">
      <c r="B10" s="621" t="s">
        <v>311</v>
      </c>
      <c r="C10" s="622" t="s">
        <v>323</v>
      </c>
      <c r="D10" s="623">
        <v>25</v>
      </c>
      <c r="E10" s="589">
        <v>1</v>
      </c>
      <c r="F10" s="589">
        <v>0</v>
      </c>
      <c r="G10" s="589">
        <v>5</v>
      </c>
      <c r="H10" s="589">
        <f t="shared" si="0"/>
        <v>31</v>
      </c>
      <c r="I10" s="589">
        <v>66</v>
      </c>
      <c r="J10" s="624">
        <f t="shared" si="1"/>
        <v>0.46969696969696972</v>
      </c>
      <c r="K10" s="583"/>
    </row>
    <row r="11" spans="1:11" x14ac:dyDescent="0.2">
      <c r="B11" s="621" t="s">
        <v>311</v>
      </c>
      <c r="C11" s="622" t="s">
        <v>324</v>
      </c>
      <c r="D11" s="623">
        <v>8</v>
      </c>
      <c r="E11" s="589">
        <v>0</v>
      </c>
      <c r="F11" s="589">
        <v>2</v>
      </c>
      <c r="G11" s="589">
        <v>2</v>
      </c>
      <c r="H11" s="589">
        <f t="shared" si="0"/>
        <v>12</v>
      </c>
      <c r="I11" s="589">
        <v>26</v>
      </c>
      <c r="J11" s="624">
        <f t="shared" si="1"/>
        <v>0.46153846153846156</v>
      </c>
      <c r="K11" s="583"/>
    </row>
    <row r="12" spans="1:11" x14ac:dyDescent="0.2">
      <c r="B12" s="621" t="s">
        <v>311</v>
      </c>
      <c r="C12" s="622" t="s">
        <v>325</v>
      </c>
      <c r="D12" s="623">
        <v>38</v>
      </c>
      <c r="E12" s="589">
        <v>0</v>
      </c>
      <c r="F12" s="589">
        <v>0</v>
      </c>
      <c r="G12" s="589">
        <v>2</v>
      </c>
      <c r="H12" s="589">
        <f t="shared" si="0"/>
        <v>40</v>
      </c>
      <c r="I12" s="589">
        <v>76</v>
      </c>
      <c r="J12" s="624">
        <f t="shared" si="1"/>
        <v>0.52631578947368418</v>
      </c>
      <c r="K12" s="583"/>
    </row>
    <row r="13" spans="1:11" x14ac:dyDescent="0.2">
      <c r="B13" s="621" t="s">
        <v>311</v>
      </c>
      <c r="C13" s="622" t="s">
        <v>326</v>
      </c>
      <c r="D13" s="623">
        <v>32</v>
      </c>
      <c r="E13" s="589">
        <v>0</v>
      </c>
      <c r="F13" s="589">
        <v>1</v>
      </c>
      <c r="G13" s="589">
        <v>1</v>
      </c>
      <c r="H13" s="589">
        <f t="shared" si="0"/>
        <v>34</v>
      </c>
      <c r="I13" s="589">
        <v>91</v>
      </c>
      <c r="J13" s="624">
        <f t="shared" si="1"/>
        <v>0.37362637362637363</v>
      </c>
      <c r="K13" s="583"/>
    </row>
    <row r="14" spans="1:11" x14ac:dyDescent="0.2">
      <c r="B14" s="621" t="s">
        <v>311</v>
      </c>
      <c r="C14" s="622" t="s">
        <v>327</v>
      </c>
      <c r="D14" s="623">
        <v>42</v>
      </c>
      <c r="E14" s="589">
        <v>0</v>
      </c>
      <c r="F14" s="589">
        <v>0</v>
      </c>
      <c r="G14" s="589">
        <v>3</v>
      </c>
      <c r="H14" s="589">
        <f t="shared" si="0"/>
        <v>45</v>
      </c>
      <c r="I14" s="589">
        <v>129</v>
      </c>
      <c r="J14" s="624">
        <f t="shared" si="1"/>
        <v>0.34883720930232559</v>
      </c>
      <c r="K14" s="583"/>
    </row>
    <row r="15" spans="1:11" x14ac:dyDescent="0.2">
      <c r="B15" s="621" t="s">
        <v>311</v>
      </c>
      <c r="C15" s="622" t="s">
        <v>328</v>
      </c>
      <c r="D15" s="623">
        <v>52</v>
      </c>
      <c r="E15" s="589">
        <v>0</v>
      </c>
      <c r="F15" s="589">
        <v>4</v>
      </c>
      <c r="G15" s="589">
        <v>7</v>
      </c>
      <c r="H15" s="589">
        <f t="shared" si="0"/>
        <v>63</v>
      </c>
      <c r="I15" s="589">
        <v>127</v>
      </c>
      <c r="J15" s="624">
        <f t="shared" si="1"/>
        <v>0.49606299212598426</v>
      </c>
      <c r="K15" s="583"/>
    </row>
    <row r="16" spans="1:11" x14ac:dyDescent="0.2">
      <c r="B16" s="621" t="s">
        <v>311</v>
      </c>
      <c r="C16" s="622" t="s">
        <v>329</v>
      </c>
      <c r="D16" s="623">
        <v>47</v>
      </c>
      <c r="E16" s="589">
        <v>0</v>
      </c>
      <c r="F16" s="589">
        <v>2</v>
      </c>
      <c r="G16" s="589">
        <v>0</v>
      </c>
      <c r="H16" s="589">
        <f t="shared" si="0"/>
        <v>49</v>
      </c>
      <c r="I16" s="589">
        <v>97</v>
      </c>
      <c r="J16" s="624">
        <f t="shared" si="1"/>
        <v>0.50515463917525771</v>
      </c>
      <c r="K16" s="583"/>
    </row>
    <row r="17" spans="2:11" x14ac:dyDescent="0.2">
      <c r="B17" s="621" t="s">
        <v>311</v>
      </c>
      <c r="C17" s="622" t="s">
        <v>330</v>
      </c>
      <c r="D17" s="623">
        <v>29</v>
      </c>
      <c r="E17" s="589">
        <v>0</v>
      </c>
      <c r="F17" s="589">
        <v>1</v>
      </c>
      <c r="G17" s="589">
        <v>1</v>
      </c>
      <c r="H17" s="589">
        <f t="shared" si="0"/>
        <v>31</v>
      </c>
      <c r="I17" s="589">
        <v>96</v>
      </c>
      <c r="J17" s="624">
        <f t="shared" si="1"/>
        <v>0.32291666666666669</v>
      </c>
      <c r="K17" s="583"/>
    </row>
    <row r="18" spans="2:11" x14ac:dyDescent="0.2">
      <c r="B18" s="621" t="s">
        <v>311</v>
      </c>
      <c r="C18" s="622" t="s">
        <v>331</v>
      </c>
      <c r="D18" s="623">
        <v>18</v>
      </c>
      <c r="E18" s="589">
        <v>0</v>
      </c>
      <c r="F18" s="589">
        <v>0</v>
      </c>
      <c r="G18" s="589">
        <v>0</v>
      </c>
      <c r="H18" s="589">
        <f t="shared" si="0"/>
        <v>18</v>
      </c>
      <c r="I18" s="589">
        <v>38</v>
      </c>
      <c r="J18" s="624">
        <f t="shared" si="1"/>
        <v>0.47368421052631576</v>
      </c>
      <c r="K18" s="583"/>
    </row>
    <row r="19" spans="2:11" x14ac:dyDescent="0.2">
      <c r="B19" s="621" t="s">
        <v>314</v>
      </c>
      <c r="C19" s="622" t="s">
        <v>335</v>
      </c>
      <c r="D19" s="623">
        <v>0</v>
      </c>
      <c r="E19" s="589">
        <v>0</v>
      </c>
      <c r="F19" s="589">
        <v>0</v>
      </c>
      <c r="G19" s="589">
        <v>0</v>
      </c>
      <c r="H19" s="589">
        <f t="shared" si="0"/>
        <v>0</v>
      </c>
      <c r="I19" s="589">
        <v>179</v>
      </c>
      <c r="J19" s="624">
        <f t="shared" si="1"/>
        <v>0</v>
      </c>
      <c r="K19" s="583"/>
    </row>
    <row r="20" spans="2:11" x14ac:dyDescent="0.2">
      <c r="B20" s="621" t="s">
        <v>314</v>
      </c>
      <c r="C20" s="622" t="s">
        <v>336</v>
      </c>
      <c r="D20" s="623">
        <v>0</v>
      </c>
      <c r="E20" s="589">
        <v>14</v>
      </c>
      <c r="F20" s="589">
        <v>0</v>
      </c>
      <c r="G20" s="589">
        <v>0</v>
      </c>
      <c r="H20" s="589">
        <f t="shared" si="0"/>
        <v>14</v>
      </c>
      <c r="I20" s="589">
        <v>221</v>
      </c>
      <c r="J20" s="624">
        <f t="shared" si="1"/>
        <v>6.3348416289592757E-2</v>
      </c>
      <c r="K20" s="583"/>
    </row>
    <row r="21" spans="2:11" x14ac:dyDescent="0.2">
      <c r="B21" s="621" t="s">
        <v>314</v>
      </c>
      <c r="C21" s="622" t="s">
        <v>337</v>
      </c>
      <c r="D21" s="623">
        <v>0</v>
      </c>
      <c r="E21" s="589">
        <v>48</v>
      </c>
      <c r="F21" s="589">
        <v>0</v>
      </c>
      <c r="G21" s="589">
        <v>0</v>
      </c>
      <c r="H21" s="589">
        <f t="shared" si="0"/>
        <v>48</v>
      </c>
      <c r="I21" s="589">
        <v>314</v>
      </c>
      <c r="J21" s="624">
        <f t="shared" si="1"/>
        <v>0.15286624203821655</v>
      </c>
      <c r="K21" s="583"/>
    </row>
    <row r="22" spans="2:11" x14ac:dyDescent="0.2">
      <c r="B22" s="621" t="s">
        <v>314</v>
      </c>
      <c r="C22" s="622" t="s">
        <v>338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378</v>
      </c>
      <c r="J22" s="624">
        <f t="shared" si="1"/>
        <v>0</v>
      </c>
      <c r="K22" s="583"/>
    </row>
    <row r="23" spans="2:11" x14ac:dyDescent="0.2">
      <c r="B23" s="621" t="s">
        <v>314</v>
      </c>
      <c r="C23" s="622" t="s">
        <v>339</v>
      </c>
      <c r="D23" s="623">
        <v>0</v>
      </c>
      <c r="E23" s="589">
        <v>1</v>
      </c>
      <c r="F23" s="589">
        <v>0</v>
      </c>
      <c r="G23" s="589">
        <v>0</v>
      </c>
      <c r="H23" s="589">
        <f t="shared" si="0"/>
        <v>1</v>
      </c>
      <c r="I23" s="589">
        <v>544</v>
      </c>
      <c r="J23" s="624">
        <f t="shared" si="1"/>
        <v>1.838235294117647E-3</v>
      </c>
      <c r="K23" s="583"/>
    </row>
    <row r="24" spans="2:11" x14ac:dyDescent="0.2">
      <c r="B24" s="621" t="s">
        <v>316</v>
      </c>
      <c r="C24" s="622" t="s">
        <v>340</v>
      </c>
      <c r="D24" s="623">
        <v>0</v>
      </c>
      <c r="E24" s="589">
        <v>11</v>
      </c>
      <c r="F24" s="589">
        <v>0</v>
      </c>
      <c r="G24" s="589">
        <v>0</v>
      </c>
      <c r="H24" s="589">
        <f t="shared" si="0"/>
        <v>11</v>
      </c>
      <c r="I24" s="589">
        <v>357</v>
      </c>
      <c r="J24" s="624">
        <f t="shared" si="1"/>
        <v>3.081232492997199E-2</v>
      </c>
      <c r="K24" s="583"/>
    </row>
    <row r="25" spans="2:11" x14ac:dyDescent="0.2">
      <c r="B25" s="621" t="s">
        <v>542</v>
      </c>
      <c r="C25" s="622" t="s">
        <v>332</v>
      </c>
      <c r="D25" s="623">
        <v>187</v>
      </c>
      <c r="E25" s="589">
        <v>0</v>
      </c>
      <c r="F25" s="589">
        <v>14</v>
      </c>
      <c r="G25" s="589">
        <v>49</v>
      </c>
      <c r="H25" s="589">
        <f t="shared" si="0"/>
        <v>250</v>
      </c>
      <c r="I25" s="589">
        <v>530</v>
      </c>
      <c r="J25" s="624">
        <f t="shared" si="1"/>
        <v>0.47169811320754718</v>
      </c>
      <c r="K25" s="583"/>
    </row>
    <row r="26" spans="2:11" x14ac:dyDescent="0.2">
      <c r="B26" s="621" t="s">
        <v>542</v>
      </c>
      <c r="C26" s="622" t="s">
        <v>333</v>
      </c>
      <c r="D26" s="623">
        <v>52</v>
      </c>
      <c r="E26" s="589">
        <v>0</v>
      </c>
      <c r="F26" s="589">
        <v>0</v>
      </c>
      <c r="G26" s="589">
        <v>9</v>
      </c>
      <c r="H26" s="589">
        <f t="shared" si="0"/>
        <v>61</v>
      </c>
      <c r="I26" s="589">
        <v>563</v>
      </c>
      <c r="J26" s="624">
        <f t="shared" si="1"/>
        <v>0.10834813499111901</v>
      </c>
      <c r="K26" s="583"/>
    </row>
    <row r="27" spans="2:11" x14ac:dyDescent="0.2">
      <c r="B27" s="621" t="s">
        <v>542</v>
      </c>
      <c r="C27" s="622" t="s">
        <v>334</v>
      </c>
      <c r="D27" s="623">
        <v>31</v>
      </c>
      <c r="E27" s="589">
        <v>0</v>
      </c>
      <c r="F27" s="589">
        <v>0</v>
      </c>
      <c r="G27" s="589">
        <v>7</v>
      </c>
      <c r="H27" s="589">
        <f t="shared" si="0"/>
        <v>38</v>
      </c>
      <c r="I27" s="589">
        <v>299</v>
      </c>
      <c r="J27" s="624">
        <f t="shared" si="1"/>
        <v>0.12709030100334448</v>
      </c>
      <c r="K27" s="583"/>
    </row>
    <row r="28" spans="2:11" s="616" customFormat="1" ht="13.5" x14ac:dyDescent="0.25">
      <c r="B28" s="813" t="s">
        <v>252</v>
      </c>
      <c r="C28" s="814"/>
      <c r="D28" s="645">
        <v>626</v>
      </c>
      <c r="E28" s="645">
        <v>80</v>
      </c>
      <c r="F28" s="645">
        <v>24</v>
      </c>
      <c r="G28" s="645">
        <v>93</v>
      </c>
      <c r="H28" s="645">
        <f t="shared" si="0"/>
        <v>823</v>
      </c>
      <c r="I28" s="645">
        <v>4338</v>
      </c>
      <c r="J28" s="646">
        <f t="shared" si="1"/>
        <v>0.18971876440756108</v>
      </c>
      <c r="K28" s="623"/>
    </row>
    <row r="29" spans="2:11" x14ac:dyDescent="0.2">
      <c r="B29" s="617" t="s">
        <v>311</v>
      </c>
      <c r="C29" s="634" t="s">
        <v>343</v>
      </c>
      <c r="D29" s="631">
        <v>57</v>
      </c>
      <c r="E29" s="630">
        <v>0</v>
      </c>
      <c r="F29" s="630">
        <v>0</v>
      </c>
      <c r="G29" s="630">
        <v>1</v>
      </c>
      <c r="H29" s="635">
        <f t="shared" si="0"/>
        <v>58</v>
      </c>
      <c r="I29" s="630">
        <v>183</v>
      </c>
      <c r="J29" s="620">
        <f t="shared" si="1"/>
        <v>0.31693989071038253</v>
      </c>
    </row>
    <row r="30" spans="2:11" x14ac:dyDescent="0.2">
      <c r="B30" s="621" t="s">
        <v>311</v>
      </c>
      <c r="C30" s="636" t="s">
        <v>344</v>
      </c>
      <c r="D30" s="327">
        <v>47</v>
      </c>
      <c r="E30" s="632">
        <v>0</v>
      </c>
      <c r="F30" s="632">
        <v>0</v>
      </c>
      <c r="G30" s="632">
        <v>0</v>
      </c>
      <c r="H30" s="637">
        <f t="shared" si="0"/>
        <v>47</v>
      </c>
      <c r="I30" s="632">
        <v>115</v>
      </c>
      <c r="J30" s="624">
        <f t="shared" si="1"/>
        <v>0.40869565217391307</v>
      </c>
    </row>
    <row r="31" spans="2:11" x14ac:dyDescent="0.2">
      <c r="B31" s="621" t="s">
        <v>311</v>
      </c>
      <c r="C31" s="636" t="s">
        <v>345</v>
      </c>
      <c r="D31" s="327">
        <v>38</v>
      </c>
      <c r="E31" s="632">
        <v>0</v>
      </c>
      <c r="F31" s="632">
        <v>0</v>
      </c>
      <c r="G31" s="632">
        <v>4</v>
      </c>
      <c r="H31" s="637">
        <f t="shared" si="0"/>
        <v>42</v>
      </c>
      <c r="I31" s="632">
        <v>89</v>
      </c>
      <c r="J31" s="624">
        <f t="shared" si="1"/>
        <v>0.47191011235955055</v>
      </c>
    </row>
    <row r="32" spans="2:11" x14ac:dyDescent="0.2">
      <c r="B32" s="621" t="s">
        <v>311</v>
      </c>
      <c r="C32" s="636" t="s">
        <v>346</v>
      </c>
      <c r="D32" s="327">
        <v>42</v>
      </c>
      <c r="E32" s="632">
        <v>0</v>
      </c>
      <c r="F32" s="632">
        <v>2</v>
      </c>
      <c r="G32" s="632">
        <v>0</v>
      </c>
      <c r="H32" s="637">
        <f t="shared" si="0"/>
        <v>44</v>
      </c>
      <c r="I32" s="632">
        <v>264</v>
      </c>
      <c r="J32" s="624">
        <f t="shared" si="1"/>
        <v>0.16666666666666666</v>
      </c>
    </row>
    <row r="33" spans="2:11" x14ac:dyDescent="0.2">
      <c r="B33" s="621" t="s">
        <v>311</v>
      </c>
      <c r="C33" s="636" t="s">
        <v>347</v>
      </c>
      <c r="D33" s="327">
        <v>35</v>
      </c>
      <c r="E33" s="632">
        <v>0</v>
      </c>
      <c r="F33" s="632">
        <v>0</v>
      </c>
      <c r="G33" s="632">
        <v>1</v>
      </c>
      <c r="H33" s="637">
        <f t="shared" si="0"/>
        <v>36</v>
      </c>
      <c r="I33" s="632">
        <v>77</v>
      </c>
      <c r="J33" s="624">
        <f t="shared" si="1"/>
        <v>0.46753246753246752</v>
      </c>
    </row>
    <row r="34" spans="2:11" x14ac:dyDescent="0.2">
      <c r="B34" s="621" t="s">
        <v>311</v>
      </c>
      <c r="C34" s="636" t="s">
        <v>348</v>
      </c>
      <c r="D34" s="327">
        <v>32</v>
      </c>
      <c r="E34" s="632">
        <v>0</v>
      </c>
      <c r="F34" s="632">
        <v>1</v>
      </c>
      <c r="G34" s="632">
        <v>1</v>
      </c>
      <c r="H34" s="637">
        <f t="shared" si="0"/>
        <v>34</v>
      </c>
      <c r="I34" s="632">
        <v>92</v>
      </c>
      <c r="J34" s="624">
        <f t="shared" si="1"/>
        <v>0.36956521739130432</v>
      </c>
    </row>
    <row r="35" spans="2:11" x14ac:dyDescent="0.2">
      <c r="B35" s="621" t="s">
        <v>311</v>
      </c>
      <c r="C35" s="636" t="s">
        <v>105</v>
      </c>
      <c r="D35" s="327">
        <v>104</v>
      </c>
      <c r="E35" s="632">
        <v>0</v>
      </c>
      <c r="F35" s="632">
        <v>0</v>
      </c>
      <c r="G35" s="632">
        <v>6</v>
      </c>
      <c r="H35" s="637">
        <f t="shared" si="0"/>
        <v>110</v>
      </c>
      <c r="I35" s="632">
        <v>226</v>
      </c>
      <c r="J35" s="624">
        <f t="shared" si="1"/>
        <v>0.48672566371681414</v>
      </c>
      <c r="K35" s="583"/>
    </row>
    <row r="36" spans="2:11" x14ac:dyDescent="0.2">
      <c r="B36" s="621" t="s">
        <v>311</v>
      </c>
      <c r="C36" s="636" t="s">
        <v>349</v>
      </c>
      <c r="D36" s="327">
        <v>20</v>
      </c>
      <c r="E36" s="632">
        <v>0</v>
      </c>
      <c r="F36" s="632">
        <v>2</v>
      </c>
      <c r="G36" s="632">
        <v>4</v>
      </c>
      <c r="H36" s="637">
        <f t="shared" si="0"/>
        <v>26</v>
      </c>
      <c r="I36" s="632">
        <v>105</v>
      </c>
      <c r="J36" s="624">
        <f t="shared" si="1"/>
        <v>0.24761904761904763</v>
      </c>
      <c r="K36" s="583"/>
    </row>
    <row r="37" spans="2:11" x14ac:dyDescent="0.2">
      <c r="B37" s="621" t="s">
        <v>311</v>
      </c>
      <c r="C37" s="636" t="s">
        <v>350</v>
      </c>
      <c r="D37" s="327">
        <v>39</v>
      </c>
      <c r="E37" s="632">
        <v>0</v>
      </c>
      <c r="F37" s="632">
        <v>6</v>
      </c>
      <c r="G37" s="632">
        <v>23</v>
      </c>
      <c r="H37" s="637">
        <f t="shared" si="0"/>
        <v>68</v>
      </c>
      <c r="I37" s="632">
        <v>144</v>
      </c>
      <c r="J37" s="624">
        <f t="shared" si="1"/>
        <v>0.47222222222222221</v>
      </c>
      <c r="K37" s="583"/>
    </row>
    <row r="38" spans="2:11" x14ac:dyDescent="0.2">
      <c r="B38" s="621" t="s">
        <v>311</v>
      </c>
      <c r="C38" s="636" t="s">
        <v>351</v>
      </c>
      <c r="D38" s="327">
        <v>64</v>
      </c>
      <c r="E38" s="632">
        <v>0</v>
      </c>
      <c r="F38" s="632">
        <v>1</v>
      </c>
      <c r="G38" s="632">
        <v>23</v>
      </c>
      <c r="H38" s="637">
        <f t="shared" si="0"/>
        <v>88</v>
      </c>
      <c r="I38" s="632">
        <v>173</v>
      </c>
      <c r="J38" s="624">
        <f t="shared" si="1"/>
        <v>0.50867052023121384</v>
      </c>
      <c r="K38" s="583"/>
    </row>
    <row r="39" spans="2:11" x14ac:dyDescent="0.2">
      <c r="B39" s="621" t="s">
        <v>311</v>
      </c>
      <c r="C39" s="636" t="s">
        <v>352</v>
      </c>
      <c r="D39" s="327">
        <v>84</v>
      </c>
      <c r="E39" s="632">
        <v>0</v>
      </c>
      <c r="F39" s="632">
        <v>2</v>
      </c>
      <c r="G39" s="632">
        <v>0</v>
      </c>
      <c r="H39" s="637">
        <f t="shared" si="0"/>
        <v>86</v>
      </c>
      <c r="I39" s="632">
        <v>188</v>
      </c>
      <c r="J39" s="624">
        <f t="shared" si="1"/>
        <v>0.45744680851063829</v>
      </c>
      <c r="K39" s="583"/>
    </row>
    <row r="40" spans="2:11" x14ac:dyDescent="0.2">
      <c r="B40" s="621" t="s">
        <v>342</v>
      </c>
      <c r="C40" s="636" t="s">
        <v>361</v>
      </c>
      <c r="D40" s="327">
        <v>29</v>
      </c>
      <c r="E40" s="632">
        <v>0</v>
      </c>
      <c r="F40" s="632">
        <v>0</v>
      </c>
      <c r="G40" s="632">
        <v>10</v>
      </c>
      <c r="H40" s="637">
        <f t="shared" ref="H40:H71" si="2">SUM(D40:G40)</f>
        <v>39</v>
      </c>
      <c r="I40" s="632">
        <v>41</v>
      </c>
      <c r="J40" s="624">
        <f t="shared" si="1"/>
        <v>0.95121951219512191</v>
      </c>
      <c r="K40" s="583"/>
    </row>
    <row r="41" spans="2:11" x14ac:dyDescent="0.2">
      <c r="B41" s="621" t="s">
        <v>314</v>
      </c>
      <c r="C41" s="636" t="s">
        <v>356</v>
      </c>
      <c r="D41" s="327">
        <v>34</v>
      </c>
      <c r="E41" s="632">
        <v>1</v>
      </c>
      <c r="F41" s="632">
        <v>0</v>
      </c>
      <c r="G41" s="632">
        <v>0</v>
      </c>
      <c r="H41" s="637">
        <f t="shared" si="2"/>
        <v>35</v>
      </c>
      <c r="I41" s="632">
        <v>592</v>
      </c>
      <c r="J41" s="624">
        <f t="shared" si="1"/>
        <v>5.9121621621621621E-2</v>
      </c>
      <c r="K41" s="583"/>
    </row>
    <row r="42" spans="2:11" x14ac:dyDescent="0.2">
      <c r="B42" s="621" t="s">
        <v>314</v>
      </c>
      <c r="C42" s="636" t="s">
        <v>357</v>
      </c>
      <c r="D42" s="327">
        <v>0</v>
      </c>
      <c r="E42" s="632">
        <v>0</v>
      </c>
      <c r="F42" s="632">
        <v>0</v>
      </c>
      <c r="G42" s="632">
        <v>0</v>
      </c>
      <c r="H42" s="637">
        <f t="shared" si="2"/>
        <v>0</v>
      </c>
      <c r="I42" s="632">
        <v>540</v>
      </c>
      <c r="J42" s="624">
        <f t="shared" si="1"/>
        <v>0</v>
      </c>
      <c r="K42" s="583"/>
    </row>
    <row r="43" spans="2:11" x14ac:dyDescent="0.2">
      <c r="B43" s="621" t="s">
        <v>314</v>
      </c>
      <c r="C43" s="636" t="s">
        <v>358</v>
      </c>
      <c r="D43" s="327">
        <v>0</v>
      </c>
      <c r="E43" s="632">
        <v>0</v>
      </c>
      <c r="F43" s="632">
        <v>0</v>
      </c>
      <c r="G43" s="632">
        <v>0</v>
      </c>
      <c r="H43" s="637">
        <f t="shared" si="2"/>
        <v>0</v>
      </c>
      <c r="I43" s="632">
        <v>479</v>
      </c>
      <c r="J43" s="624">
        <f t="shared" si="1"/>
        <v>0</v>
      </c>
      <c r="K43" s="583"/>
    </row>
    <row r="44" spans="2:11" x14ac:dyDescent="0.2">
      <c r="B44" s="621" t="s">
        <v>316</v>
      </c>
      <c r="C44" s="636" t="s">
        <v>359</v>
      </c>
      <c r="D44" s="327">
        <v>0</v>
      </c>
      <c r="E44" s="632">
        <v>0</v>
      </c>
      <c r="F44" s="632">
        <v>0</v>
      </c>
      <c r="G44" s="632">
        <v>0</v>
      </c>
      <c r="H44" s="637">
        <f t="shared" si="2"/>
        <v>0</v>
      </c>
      <c r="I44" s="632">
        <v>93</v>
      </c>
      <c r="J44" s="624">
        <f t="shared" si="1"/>
        <v>0</v>
      </c>
      <c r="K44" s="583"/>
    </row>
    <row r="45" spans="2:11" x14ac:dyDescent="0.2">
      <c r="B45" s="621" t="s">
        <v>316</v>
      </c>
      <c r="C45" s="636" t="s">
        <v>360</v>
      </c>
      <c r="D45" s="327">
        <v>0</v>
      </c>
      <c r="E45" s="632">
        <v>0</v>
      </c>
      <c r="F45" s="632">
        <v>0</v>
      </c>
      <c r="G45" s="632">
        <v>0</v>
      </c>
      <c r="H45" s="637">
        <f t="shared" si="2"/>
        <v>0</v>
      </c>
      <c r="I45" s="632">
        <v>180</v>
      </c>
      <c r="J45" s="624">
        <f t="shared" si="1"/>
        <v>0</v>
      </c>
      <c r="K45" s="583"/>
    </row>
    <row r="46" spans="2:11" x14ac:dyDescent="0.2">
      <c r="B46" s="621" t="s">
        <v>542</v>
      </c>
      <c r="C46" s="636" t="s">
        <v>353</v>
      </c>
      <c r="D46" s="327">
        <v>29</v>
      </c>
      <c r="E46" s="632">
        <v>1</v>
      </c>
      <c r="F46" s="632">
        <v>0</v>
      </c>
      <c r="G46" s="632">
        <v>4</v>
      </c>
      <c r="H46" s="637">
        <f t="shared" si="2"/>
        <v>34</v>
      </c>
      <c r="I46" s="632">
        <v>324</v>
      </c>
      <c r="J46" s="624">
        <f t="shared" si="1"/>
        <v>0.10493827160493827</v>
      </c>
      <c r="K46" s="583"/>
    </row>
    <row r="47" spans="2:11" x14ac:dyDescent="0.2">
      <c r="B47" s="621" t="s">
        <v>542</v>
      </c>
      <c r="C47" s="636" t="s">
        <v>644</v>
      </c>
      <c r="D47" s="327">
        <v>77</v>
      </c>
      <c r="E47" s="632">
        <v>0</v>
      </c>
      <c r="F47" s="632">
        <v>1</v>
      </c>
      <c r="G47" s="632">
        <v>20</v>
      </c>
      <c r="H47" s="637">
        <f t="shared" si="2"/>
        <v>98</v>
      </c>
      <c r="I47" s="632">
        <v>319</v>
      </c>
      <c r="J47" s="624">
        <f t="shared" si="1"/>
        <v>0.30721003134796238</v>
      </c>
      <c r="K47" s="583"/>
    </row>
    <row r="48" spans="2:11" x14ac:dyDescent="0.2">
      <c r="B48" s="621" t="s">
        <v>542</v>
      </c>
      <c r="C48" s="636" t="s">
        <v>355</v>
      </c>
      <c r="D48" s="327">
        <v>76</v>
      </c>
      <c r="E48" s="632">
        <v>3</v>
      </c>
      <c r="F48" s="632">
        <v>0</v>
      </c>
      <c r="G48" s="632">
        <v>2</v>
      </c>
      <c r="H48" s="637">
        <f t="shared" si="2"/>
        <v>81</v>
      </c>
      <c r="I48" s="632">
        <v>415</v>
      </c>
      <c r="J48" s="624">
        <f t="shared" si="1"/>
        <v>0.19518072289156627</v>
      </c>
      <c r="K48" s="583"/>
    </row>
    <row r="49" spans="2:11" ht="13.5" x14ac:dyDescent="0.25">
      <c r="B49" s="813" t="s">
        <v>253</v>
      </c>
      <c r="C49" s="814"/>
      <c r="D49" s="645">
        <v>807</v>
      </c>
      <c r="E49" s="645">
        <v>5</v>
      </c>
      <c r="F49" s="645">
        <v>15</v>
      </c>
      <c r="G49" s="645">
        <v>99</v>
      </c>
      <c r="H49" s="645">
        <f t="shared" si="2"/>
        <v>926</v>
      </c>
      <c r="I49" s="645">
        <v>4639</v>
      </c>
      <c r="J49" s="646">
        <f t="shared" si="1"/>
        <v>0.19961198534166846</v>
      </c>
      <c r="K49" s="583"/>
    </row>
    <row r="50" spans="2:11" x14ac:dyDescent="0.2">
      <c r="B50" s="617" t="s">
        <v>311</v>
      </c>
      <c r="C50" s="618" t="s">
        <v>366</v>
      </c>
      <c r="D50" s="631">
        <v>84</v>
      </c>
      <c r="E50" s="630">
        <v>0</v>
      </c>
      <c r="F50" s="630">
        <v>22</v>
      </c>
      <c r="G50" s="630">
        <v>6</v>
      </c>
      <c r="H50" s="630">
        <f t="shared" si="2"/>
        <v>112</v>
      </c>
      <c r="I50" s="630">
        <v>443</v>
      </c>
      <c r="J50" s="586">
        <f t="shared" ref="J50:J71" si="3">H50/I50</f>
        <v>0.25282167042889392</v>
      </c>
      <c r="K50" s="583"/>
    </row>
    <row r="51" spans="2:11" x14ac:dyDescent="0.2">
      <c r="B51" s="621" t="s">
        <v>311</v>
      </c>
      <c r="C51" s="622" t="s">
        <v>367</v>
      </c>
      <c r="D51" s="327">
        <v>35</v>
      </c>
      <c r="E51" s="632">
        <v>0</v>
      </c>
      <c r="F51" s="632">
        <v>0</v>
      </c>
      <c r="G51" s="632">
        <v>0</v>
      </c>
      <c r="H51" s="632">
        <f t="shared" si="2"/>
        <v>35</v>
      </c>
      <c r="I51" s="632">
        <v>171</v>
      </c>
      <c r="J51" s="591">
        <f t="shared" si="3"/>
        <v>0.2046783625730994</v>
      </c>
      <c r="K51" s="583"/>
    </row>
    <row r="52" spans="2:11" x14ac:dyDescent="0.2">
      <c r="B52" s="621" t="s">
        <v>311</v>
      </c>
      <c r="C52" s="622" t="s">
        <v>368</v>
      </c>
      <c r="D52" s="327">
        <v>92</v>
      </c>
      <c r="E52" s="632">
        <v>0</v>
      </c>
      <c r="F52" s="632">
        <v>0</v>
      </c>
      <c r="G52" s="632">
        <v>1</v>
      </c>
      <c r="H52" s="632">
        <f t="shared" si="2"/>
        <v>93</v>
      </c>
      <c r="I52" s="632">
        <v>340</v>
      </c>
      <c r="J52" s="591">
        <f t="shared" si="3"/>
        <v>0.27352941176470591</v>
      </c>
      <c r="K52" s="583"/>
    </row>
    <row r="53" spans="2:11" x14ac:dyDescent="0.2">
      <c r="B53" s="621" t="s">
        <v>311</v>
      </c>
      <c r="C53" s="622" t="s">
        <v>369</v>
      </c>
      <c r="D53" s="327">
        <v>73</v>
      </c>
      <c r="E53" s="632">
        <v>0</v>
      </c>
      <c r="F53" s="632">
        <v>2</v>
      </c>
      <c r="G53" s="632">
        <v>5</v>
      </c>
      <c r="H53" s="632">
        <f t="shared" si="2"/>
        <v>80</v>
      </c>
      <c r="I53" s="632">
        <v>469</v>
      </c>
      <c r="J53" s="591">
        <f t="shared" si="3"/>
        <v>0.17057569296375266</v>
      </c>
      <c r="K53" s="583"/>
    </row>
    <row r="54" spans="2:11" x14ac:dyDescent="0.2">
      <c r="B54" s="621" t="s">
        <v>311</v>
      </c>
      <c r="C54" s="622" t="s">
        <v>370</v>
      </c>
      <c r="D54" s="327">
        <v>61</v>
      </c>
      <c r="E54" s="632">
        <v>0</v>
      </c>
      <c r="F54" s="632">
        <v>4</v>
      </c>
      <c r="G54" s="632">
        <v>2</v>
      </c>
      <c r="H54" s="632">
        <f t="shared" si="2"/>
        <v>67</v>
      </c>
      <c r="I54" s="632">
        <v>150</v>
      </c>
      <c r="J54" s="591">
        <f t="shared" si="3"/>
        <v>0.44666666666666666</v>
      </c>
      <c r="K54" s="583"/>
    </row>
    <row r="55" spans="2:11" x14ac:dyDescent="0.2">
      <c r="B55" s="621" t="s">
        <v>311</v>
      </c>
      <c r="C55" s="622" t="s">
        <v>371</v>
      </c>
      <c r="D55" s="327">
        <v>89</v>
      </c>
      <c r="E55" s="632">
        <v>1</v>
      </c>
      <c r="F55" s="632">
        <v>0</v>
      </c>
      <c r="G55" s="632">
        <v>3</v>
      </c>
      <c r="H55" s="632">
        <f t="shared" si="2"/>
        <v>93</v>
      </c>
      <c r="I55" s="632">
        <v>295</v>
      </c>
      <c r="J55" s="591">
        <f t="shared" si="3"/>
        <v>0.31525423728813562</v>
      </c>
      <c r="K55" s="583"/>
    </row>
    <row r="56" spans="2:11" x14ac:dyDescent="0.2">
      <c r="B56" s="621" t="s">
        <v>311</v>
      </c>
      <c r="C56" s="622" t="s">
        <v>372</v>
      </c>
      <c r="D56" s="327">
        <v>126</v>
      </c>
      <c r="E56" s="632">
        <v>0</v>
      </c>
      <c r="F56" s="632">
        <v>6</v>
      </c>
      <c r="G56" s="632">
        <v>10</v>
      </c>
      <c r="H56" s="632">
        <f t="shared" si="2"/>
        <v>142</v>
      </c>
      <c r="I56" s="632">
        <v>484</v>
      </c>
      <c r="J56" s="591">
        <f t="shared" si="3"/>
        <v>0.29338842975206614</v>
      </c>
      <c r="K56" s="583"/>
    </row>
    <row r="57" spans="2:11" x14ac:dyDescent="0.2">
      <c r="B57" s="621" t="s">
        <v>311</v>
      </c>
      <c r="C57" s="622" t="s">
        <v>373</v>
      </c>
      <c r="D57" s="327">
        <v>57</v>
      </c>
      <c r="E57" s="632">
        <v>0</v>
      </c>
      <c r="F57" s="632">
        <v>4</v>
      </c>
      <c r="G57" s="632">
        <v>3</v>
      </c>
      <c r="H57" s="632">
        <f t="shared" si="2"/>
        <v>64</v>
      </c>
      <c r="I57" s="632">
        <v>300</v>
      </c>
      <c r="J57" s="591">
        <f t="shared" si="3"/>
        <v>0.21333333333333335</v>
      </c>
      <c r="K57" s="583"/>
    </row>
    <row r="58" spans="2:11" x14ac:dyDescent="0.2">
      <c r="B58" s="621" t="s">
        <v>314</v>
      </c>
      <c r="C58" s="622" t="s">
        <v>382</v>
      </c>
      <c r="D58" s="327">
        <v>0</v>
      </c>
      <c r="E58" s="632">
        <v>0</v>
      </c>
      <c r="F58" s="632">
        <v>0</v>
      </c>
      <c r="G58" s="632">
        <v>0</v>
      </c>
      <c r="H58" s="632">
        <f t="shared" si="2"/>
        <v>0</v>
      </c>
      <c r="I58" s="632">
        <v>543</v>
      </c>
      <c r="J58" s="591">
        <f t="shared" si="3"/>
        <v>0</v>
      </c>
      <c r="K58" s="583"/>
    </row>
    <row r="59" spans="2:11" x14ac:dyDescent="0.2">
      <c r="B59" s="621" t="s">
        <v>314</v>
      </c>
      <c r="C59" s="622" t="s">
        <v>383</v>
      </c>
      <c r="D59" s="327">
        <v>0</v>
      </c>
      <c r="E59" s="632">
        <v>4</v>
      </c>
      <c r="F59" s="632">
        <v>0</v>
      </c>
      <c r="G59" s="632">
        <v>2</v>
      </c>
      <c r="H59" s="632">
        <f t="shared" si="2"/>
        <v>6</v>
      </c>
      <c r="I59" s="632">
        <v>717</v>
      </c>
      <c r="J59" s="591">
        <f t="shared" si="3"/>
        <v>8.368200836820083E-3</v>
      </c>
      <c r="K59" s="583"/>
    </row>
    <row r="60" spans="2:11" x14ac:dyDescent="0.2">
      <c r="B60" s="621" t="s">
        <v>364</v>
      </c>
      <c r="C60" s="622" t="s">
        <v>387</v>
      </c>
      <c r="D60" s="327">
        <v>0</v>
      </c>
      <c r="E60" s="632">
        <v>0</v>
      </c>
      <c r="F60" s="632">
        <v>0</v>
      </c>
      <c r="G60" s="632">
        <v>0</v>
      </c>
      <c r="H60" s="632">
        <f t="shared" si="2"/>
        <v>0</v>
      </c>
      <c r="I60" s="632">
        <v>9</v>
      </c>
      <c r="J60" s="591">
        <f t="shared" si="3"/>
        <v>0</v>
      </c>
      <c r="K60" s="583"/>
    </row>
    <row r="61" spans="2:11" x14ac:dyDescent="0.2">
      <c r="B61" s="621" t="s">
        <v>542</v>
      </c>
      <c r="C61" s="622" t="s">
        <v>374</v>
      </c>
      <c r="D61" s="327">
        <v>102</v>
      </c>
      <c r="E61" s="632">
        <v>0</v>
      </c>
      <c r="F61" s="632">
        <v>0</v>
      </c>
      <c r="G61" s="632">
        <v>12</v>
      </c>
      <c r="H61" s="632">
        <f t="shared" si="2"/>
        <v>114</v>
      </c>
      <c r="I61" s="632">
        <v>502</v>
      </c>
      <c r="J61" s="591">
        <f t="shared" si="3"/>
        <v>0.22709163346613545</v>
      </c>
      <c r="K61" s="583"/>
    </row>
    <row r="62" spans="2:11" x14ac:dyDescent="0.2">
      <c r="B62" s="621" t="s">
        <v>542</v>
      </c>
      <c r="C62" s="622" t="s">
        <v>384</v>
      </c>
      <c r="D62" s="327">
        <v>0</v>
      </c>
      <c r="E62" s="632">
        <v>0</v>
      </c>
      <c r="F62" s="632">
        <v>0</v>
      </c>
      <c r="G62" s="632">
        <v>0</v>
      </c>
      <c r="H62" s="632">
        <f t="shared" si="2"/>
        <v>0</v>
      </c>
      <c r="I62" s="632">
        <v>88</v>
      </c>
      <c r="J62" s="591">
        <f t="shared" si="3"/>
        <v>0</v>
      </c>
      <c r="K62" s="583"/>
    </row>
    <row r="63" spans="2:11" x14ac:dyDescent="0.2">
      <c r="B63" s="621" t="s">
        <v>542</v>
      </c>
      <c r="C63" s="622" t="s">
        <v>375</v>
      </c>
      <c r="D63" s="327">
        <v>94</v>
      </c>
      <c r="E63" s="632">
        <v>0</v>
      </c>
      <c r="F63" s="632">
        <v>10</v>
      </c>
      <c r="G63" s="632">
        <v>0</v>
      </c>
      <c r="H63" s="632">
        <f t="shared" si="2"/>
        <v>104</v>
      </c>
      <c r="I63" s="632">
        <v>520</v>
      </c>
      <c r="J63" s="591">
        <f t="shared" si="3"/>
        <v>0.2</v>
      </c>
      <c r="K63" s="583"/>
    </row>
    <row r="64" spans="2:11" x14ac:dyDescent="0.2">
      <c r="B64" s="621" t="s">
        <v>542</v>
      </c>
      <c r="C64" s="622" t="s">
        <v>376</v>
      </c>
      <c r="D64" s="327">
        <v>83</v>
      </c>
      <c r="E64" s="632">
        <v>0</v>
      </c>
      <c r="F64" s="632">
        <v>0</v>
      </c>
      <c r="G64" s="632">
        <v>14</v>
      </c>
      <c r="H64" s="632">
        <f t="shared" si="2"/>
        <v>97</v>
      </c>
      <c r="I64" s="632">
        <v>554</v>
      </c>
      <c r="J64" s="591">
        <f t="shared" si="3"/>
        <v>0.17509025270758122</v>
      </c>
      <c r="K64" s="583"/>
    </row>
    <row r="65" spans="2:11" x14ac:dyDescent="0.2">
      <c r="B65" s="621" t="s">
        <v>542</v>
      </c>
      <c r="C65" s="622" t="s">
        <v>377</v>
      </c>
      <c r="D65" s="327">
        <v>42</v>
      </c>
      <c r="E65" s="632">
        <v>0</v>
      </c>
      <c r="F65" s="632">
        <v>0</v>
      </c>
      <c r="G65" s="632">
        <v>0</v>
      </c>
      <c r="H65" s="632">
        <f t="shared" si="2"/>
        <v>42</v>
      </c>
      <c r="I65" s="632">
        <v>413</v>
      </c>
      <c r="J65" s="591">
        <f t="shared" si="3"/>
        <v>0.10169491525423729</v>
      </c>
      <c r="K65" s="583"/>
    </row>
    <row r="66" spans="2:11" x14ac:dyDescent="0.2">
      <c r="B66" s="621" t="s">
        <v>542</v>
      </c>
      <c r="C66" s="622" t="s">
        <v>378</v>
      </c>
      <c r="D66" s="327">
        <v>0</v>
      </c>
      <c r="E66" s="632">
        <v>0</v>
      </c>
      <c r="F66" s="632">
        <v>0</v>
      </c>
      <c r="G66" s="632">
        <v>0</v>
      </c>
      <c r="H66" s="632">
        <f t="shared" si="2"/>
        <v>0</v>
      </c>
      <c r="I66" s="632">
        <v>503</v>
      </c>
      <c r="J66" s="591">
        <f t="shared" si="3"/>
        <v>0</v>
      </c>
      <c r="K66" s="583"/>
    </row>
    <row r="67" spans="2:11" x14ac:dyDescent="0.2">
      <c r="B67" s="621" t="s">
        <v>542</v>
      </c>
      <c r="C67" s="622" t="s">
        <v>388</v>
      </c>
      <c r="D67" s="327">
        <v>152</v>
      </c>
      <c r="E67" s="632">
        <v>0</v>
      </c>
      <c r="F67" s="632">
        <v>8</v>
      </c>
      <c r="G67" s="632">
        <v>24</v>
      </c>
      <c r="H67" s="632">
        <f t="shared" si="2"/>
        <v>184</v>
      </c>
      <c r="I67" s="632">
        <v>588</v>
      </c>
      <c r="J67" s="591">
        <f t="shared" si="3"/>
        <v>0.31292517006802723</v>
      </c>
      <c r="K67" s="583"/>
    </row>
    <row r="68" spans="2:11" x14ac:dyDescent="0.2">
      <c r="B68" s="621" t="s">
        <v>542</v>
      </c>
      <c r="C68" s="622" t="s">
        <v>379</v>
      </c>
      <c r="D68" s="327">
        <v>115</v>
      </c>
      <c r="E68" s="632">
        <v>9</v>
      </c>
      <c r="F68" s="632">
        <v>0</v>
      </c>
      <c r="G68" s="632">
        <v>3</v>
      </c>
      <c r="H68" s="632">
        <f t="shared" si="2"/>
        <v>127</v>
      </c>
      <c r="I68" s="632">
        <v>711</v>
      </c>
      <c r="J68" s="591">
        <f t="shared" si="3"/>
        <v>0.17862165963431786</v>
      </c>
      <c r="K68" s="583"/>
    </row>
    <row r="69" spans="2:11" x14ac:dyDescent="0.2">
      <c r="B69" s="621" t="s">
        <v>542</v>
      </c>
      <c r="C69" s="622" t="s">
        <v>380</v>
      </c>
      <c r="D69" s="327">
        <v>56</v>
      </c>
      <c r="E69" s="632">
        <v>0</v>
      </c>
      <c r="F69" s="632">
        <v>1</v>
      </c>
      <c r="G69" s="632">
        <v>0</v>
      </c>
      <c r="H69" s="632">
        <f t="shared" si="2"/>
        <v>57</v>
      </c>
      <c r="I69" s="632">
        <v>424</v>
      </c>
      <c r="J69" s="591">
        <f t="shared" si="3"/>
        <v>0.13443396226415094</v>
      </c>
      <c r="K69" s="583"/>
    </row>
    <row r="70" spans="2:11" x14ac:dyDescent="0.2">
      <c r="B70" s="621" t="s">
        <v>542</v>
      </c>
      <c r="C70" s="622" t="s">
        <v>385</v>
      </c>
      <c r="D70" s="327">
        <v>0</v>
      </c>
      <c r="E70" s="632">
        <v>3</v>
      </c>
      <c r="F70" s="632">
        <v>0</v>
      </c>
      <c r="G70" s="632">
        <v>0</v>
      </c>
      <c r="H70" s="632">
        <f t="shared" si="2"/>
        <v>3</v>
      </c>
      <c r="I70" s="632">
        <v>91</v>
      </c>
      <c r="J70" s="591">
        <f t="shared" si="3"/>
        <v>3.2967032967032968E-2</v>
      </c>
      <c r="K70" s="583"/>
    </row>
    <row r="71" spans="2:11" ht="13.5" x14ac:dyDescent="0.25">
      <c r="B71" s="813" t="s">
        <v>254</v>
      </c>
      <c r="C71" s="814"/>
      <c r="D71" s="645">
        <v>1261</v>
      </c>
      <c r="E71" s="645">
        <v>17</v>
      </c>
      <c r="F71" s="645">
        <v>57</v>
      </c>
      <c r="G71" s="645">
        <v>85</v>
      </c>
      <c r="H71" s="645">
        <f t="shared" si="2"/>
        <v>1420</v>
      </c>
      <c r="I71" s="645">
        <v>8315</v>
      </c>
      <c r="J71" s="646">
        <f t="shared" si="3"/>
        <v>0.17077570655441973</v>
      </c>
      <c r="K71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  <c r="K111" s="58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  <c r="K112" s="583"/>
    </row>
    <row r="113" spans="2:11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  <c r="K113" s="583"/>
    </row>
    <row r="114" spans="2:11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  <c r="K114" s="583"/>
    </row>
    <row r="115" spans="2:11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  <c r="K115" s="583"/>
    </row>
    <row r="116" spans="2:11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1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1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1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1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1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1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1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1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1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1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1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1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  <row r="187" spans="2:10" x14ac:dyDescent="0.2">
      <c r="B187" s="253"/>
      <c r="C187" s="253"/>
      <c r="D187" s="253"/>
      <c r="E187" s="253"/>
      <c r="F187" s="253"/>
      <c r="G187" s="253"/>
      <c r="H187" s="253"/>
      <c r="I187" s="253"/>
      <c r="J187" s="253"/>
    </row>
    <row r="188" spans="2:10" x14ac:dyDescent="0.2">
      <c r="B188" s="253"/>
      <c r="C188" s="253"/>
      <c r="D188" s="253"/>
      <c r="E188" s="253"/>
      <c r="F188" s="253"/>
      <c r="G188" s="253"/>
      <c r="H188" s="253"/>
      <c r="I188" s="253"/>
      <c r="J188" s="253"/>
    </row>
    <row r="189" spans="2:10" x14ac:dyDescent="0.2">
      <c r="B189" s="253"/>
      <c r="C189" s="253"/>
      <c r="D189" s="253"/>
      <c r="E189" s="253"/>
      <c r="F189" s="253"/>
      <c r="G189" s="253"/>
      <c r="H189" s="253"/>
      <c r="I189" s="253"/>
      <c r="J189" s="253"/>
    </row>
    <row r="190" spans="2:10" x14ac:dyDescent="0.2">
      <c r="B190" s="253"/>
      <c r="C190" s="253"/>
      <c r="D190" s="253"/>
      <c r="E190" s="253"/>
      <c r="F190" s="253"/>
      <c r="G190" s="253"/>
      <c r="H190" s="253"/>
      <c r="I190" s="253"/>
      <c r="J190" s="253"/>
    </row>
    <row r="191" spans="2:10" x14ac:dyDescent="0.2">
      <c r="B191" s="253"/>
      <c r="C191" s="253"/>
      <c r="D191" s="253"/>
      <c r="E191" s="253"/>
      <c r="F191" s="253"/>
      <c r="G191" s="253"/>
      <c r="H191" s="253"/>
      <c r="I191" s="253"/>
      <c r="J191" s="253"/>
    </row>
  </sheetData>
  <mergeCells count="11">
    <mergeCell ref="B71:C71"/>
    <mergeCell ref="I6:I7"/>
    <mergeCell ref="J6:J7"/>
    <mergeCell ref="B28:C28"/>
    <mergeCell ref="B49:C49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248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6" t="s">
        <v>249</v>
      </c>
      <c r="C2" s="786"/>
      <c r="D2" s="786"/>
      <c r="E2" s="786"/>
      <c r="F2" s="786"/>
      <c r="G2" s="786"/>
      <c r="H2" s="786"/>
      <c r="I2" s="786"/>
      <c r="J2" s="821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283</v>
      </c>
      <c r="J4" s="407"/>
    </row>
    <row r="6" spans="1:11" x14ac:dyDescent="0.2">
      <c r="B6" s="816"/>
      <c r="C6" s="817"/>
      <c r="D6" s="820" t="s">
        <v>201</v>
      </c>
      <c r="E6" s="815" t="s">
        <v>137</v>
      </c>
      <c r="F6" s="815"/>
      <c r="G6" s="820" t="s">
        <v>138</v>
      </c>
      <c r="H6" s="820" t="s">
        <v>139</v>
      </c>
      <c r="I6" s="820" t="s">
        <v>140</v>
      </c>
      <c r="J6" s="811" t="s">
        <v>116</v>
      </c>
    </row>
    <row r="7" spans="1:11" ht="24.75" customHeight="1" x14ac:dyDescent="0.2">
      <c r="B7" s="818"/>
      <c r="C7" s="819"/>
      <c r="D7" s="812"/>
      <c r="E7" s="647" t="s">
        <v>141</v>
      </c>
      <c r="F7" s="648" t="s">
        <v>142</v>
      </c>
      <c r="G7" s="812"/>
      <c r="H7" s="812"/>
      <c r="I7" s="812"/>
      <c r="J7" s="812"/>
    </row>
    <row r="8" spans="1:11" s="492" customFormat="1" x14ac:dyDescent="0.2">
      <c r="B8" s="617" t="s">
        <v>311</v>
      </c>
      <c r="C8" s="618" t="s">
        <v>390</v>
      </c>
      <c r="D8" s="630">
        <v>6</v>
      </c>
      <c r="E8" s="630">
        <v>0</v>
      </c>
      <c r="F8" s="630">
        <v>0</v>
      </c>
      <c r="G8" s="630">
        <v>0</v>
      </c>
      <c r="H8" s="630">
        <f t="shared" ref="H8:H37" si="0">SUM(D8:G8)</f>
        <v>6</v>
      </c>
      <c r="I8" s="630">
        <v>41</v>
      </c>
      <c r="J8" s="620">
        <f t="shared" ref="J8:J37" si="1">IF(I8&gt;0,H8/I8,"-")</f>
        <v>0.14634146341463414</v>
      </c>
      <c r="K8" s="583"/>
    </row>
    <row r="9" spans="1:11" s="492" customFormat="1" x14ac:dyDescent="0.2">
      <c r="B9" s="621" t="s">
        <v>311</v>
      </c>
      <c r="C9" s="622" t="s">
        <v>391</v>
      </c>
      <c r="D9" s="632">
        <v>128</v>
      </c>
      <c r="E9" s="632">
        <v>1</v>
      </c>
      <c r="F9" s="632">
        <v>0</v>
      </c>
      <c r="G9" s="632">
        <v>6</v>
      </c>
      <c r="H9" s="632">
        <f t="shared" si="0"/>
        <v>135</v>
      </c>
      <c r="I9" s="632">
        <v>251</v>
      </c>
      <c r="J9" s="624">
        <f t="shared" si="1"/>
        <v>0.53784860557768921</v>
      </c>
      <c r="K9" s="583"/>
    </row>
    <row r="10" spans="1:11" s="492" customFormat="1" x14ac:dyDescent="0.2">
      <c r="B10" s="621" t="s">
        <v>311</v>
      </c>
      <c r="C10" s="622" t="s">
        <v>392</v>
      </c>
      <c r="D10" s="632">
        <v>32</v>
      </c>
      <c r="E10" s="632">
        <v>0</v>
      </c>
      <c r="F10" s="632">
        <v>0</v>
      </c>
      <c r="G10" s="632">
        <v>15</v>
      </c>
      <c r="H10" s="632">
        <f t="shared" si="0"/>
        <v>47</v>
      </c>
      <c r="I10" s="632">
        <v>93</v>
      </c>
      <c r="J10" s="624">
        <f t="shared" si="1"/>
        <v>0.5053763440860215</v>
      </c>
      <c r="K10" s="583"/>
    </row>
    <row r="11" spans="1:11" s="492" customFormat="1" x14ac:dyDescent="0.2">
      <c r="B11" s="621" t="s">
        <v>311</v>
      </c>
      <c r="C11" s="622" t="s">
        <v>393</v>
      </c>
      <c r="D11" s="632">
        <v>0</v>
      </c>
      <c r="E11" s="632">
        <v>0</v>
      </c>
      <c r="F11" s="632">
        <v>38</v>
      </c>
      <c r="G11" s="632">
        <v>0</v>
      </c>
      <c r="H11" s="632">
        <f t="shared" si="0"/>
        <v>38</v>
      </c>
      <c r="I11" s="632">
        <v>276</v>
      </c>
      <c r="J11" s="624">
        <f t="shared" si="1"/>
        <v>0.13768115942028986</v>
      </c>
      <c r="K11" s="583"/>
    </row>
    <row r="12" spans="1:11" s="492" customFormat="1" x14ac:dyDescent="0.2">
      <c r="B12" s="621" t="s">
        <v>311</v>
      </c>
      <c r="C12" s="622" t="s">
        <v>394</v>
      </c>
      <c r="D12" s="632">
        <v>27</v>
      </c>
      <c r="E12" s="632">
        <v>0</v>
      </c>
      <c r="F12" s="632">
        <v>0</v>
      </c>
      <c r="G12" s="632">
        <v>3</v>
      </c>
      <c r="H12" s="632">
        <f t="shared" si="0"/>
        <v>30</v>
      </c>
      <c r="I12" s="632">
        <v>65</v>
      </c>
      <c r="J12" s="624">
        <f t="shared" si="1"/>
        <v>0.46153846153846156</v>
      </c>
      <c r="K12" s="583"/>
    </row>
    <row r="13" spans="1:11" s="492" customFormat="1" x14ac:dyDescent="0.2">
      <c r="B13" s="621" t="s">
        <v>311</v>
      </c>
      <c r="C13" s="622" t="s">
        <v>395</v>
      </c>
      <c r="D13" s="632">
        <v>320</v>
      </c>
      <c r="E13" s="632">
        <v>0</v>
      </c>
      <c r="F13" s="632">
        <v>12</v>
      </c>
      <c r="G13" s="632">
        <v>0</v>
      </c>
      <c r="H13" s="632">
        <f t="shared" si="0"/>
        <v>332</v>
      </c>
      <c r="I13" s="632">
        <v>808</v>
      </c>
      <c r="J13" s="624">
        <f t="shared" si="1"/>
        <v>0.41089108910891087</v>
      </c>
      <c r="K13" s="583"/>
    </row>
    <row r="14" spans="1:11" s="492" customFormat="1" x14ac:dyDescent="0.2">
      <c r="B14" s="621" t="s">
        <v>311</v>
      </c>
      <c r="C14" s="622" t="s">
        <v>396</v>
      </c>
      <c r="D14" s="632">
        <v>13</v>
      </c>
      <c r="E14" s="632">
        <v>0</v>
      </c>
      <c r="F14" s="632">
        <v>0</v>
      </c>
      <c r="G14" s="632">
        <v>0</v>
      </c>
      <c r="H14" s="632">
        <f t="shared" si="0"/>
        <v>13</v>
      </c>
      <c r="I14" s="632">
        <v>29</v>
      </c>
      <c r="J14" s="624">
        <f t="shared" si="1"/>
        <v>0.44827586206896552</v>
      </c>
      <c r="K14" s="583"/>
    </row>
    <row r="15" spans="1:11" s="492" customFormat="1" x14ac:dyDescent="0.2">
      <c r="B15" s="621" t="s">
        <v>311</v>
      </c>
      <c r="C15" s="622" t="s">
        <v>397</v>
      </c>
      <c r="D15" s="632">
        <v>69</v>
      </c>
      <c r="E15" s="632">
        <v>0</v>
      </c>
      <c r="F15" s="632">
        <v>1</v>
      </c>
      <c r="G15" s="632">
        <v>1</v>
      </c>
      <c r="H15" s="632">
        <f t="shared" si="0"/>
        <v>71</v>
      </c>
      <c r="I15" s="632">
        <v>110</v>
      </c>
      <c r="J15" s="624">
        <f t="shared" si="1"/>
        <v>0.6454545454545455</v>
      </c>
      <c r="K15" s="583"/>
    </row>
    <row r="16" spans="1:11" s="492" customFormat="1" x14ac:dyDescent="0.2">
      <c r="B16" s="621" t="s">
        <v>342</v>
      </c>
      <c r="C16" s="622" t="s">
        <v>393</v>
      </c>
      <c r="D16" s="632">
        <v>113</v>
      </c>
      <c r="E16" s="632">
        <v>0</v>
      </c>
      <c r="F16" s="632">
        <v>1</v>
      </c>
      <c r="G16" s="632">
        <v>30</v>
      </c>
      <c r="H16" s="632">
        <f t="shared" si="0"/>
        <v>144</v>
      </c>
      <c r="I16" s="632">
        <v>145</v>
      </c>
      <c r="J16" s="624">
        <f t="shared" si="1"/>
        <v>0.99310344827586206</v>
      </c>
      <c r="K16" s="583"/>
    </row>
    <row r="17" spans="2:11" s="492" customFormat="1" x14ac:dyDescent="0.2">
      <c r="B17" s="621" t="s">
        <v>342</v>
      </c>
      <c r="C17" s="622" t="s">
        <v>107</v>
      </c>
      <c r="D17" s="632">
        <v>0</v>
      </c>
      <c r="E17" s="632">
        <v>0</v>
      </c>
      <c r="F17" s="632">
        <v>0</v>
      </c>
      <c r="G17" s="632">
        <v>62</v>
      </c>
      <c r="H17" s="632">
        <f t="shared" si="0"/>
        <v>62</v>
      </c>
      <c r="I17" s="632">
        <v>67</v>
      </c>
      <c r="J17" s="624">
        <f t="shared" si="1"/>
        <v>0.92537313432835822</v>
      </c>
      <c r="K17" s="583"/>
    </row>
    <row r="18" spans="2:11" s="492" customFormat="1" x14ac:dyDescent="0.2">
      <c r="B18" s="621" t="s">
        <v>314</v>
      </c>
      <c r="C18" s="622" t="s">
        <v>406</v>
      </c>
      <c r="D18" s="632">
        <v>0</v>
      </c>
      <c r="E18" s="632">
        <v>0</v>
      </c>
      <c r="F18" s="632">
        <v>0</v>
      </c>
      <c r="G18" s="632">
        <v>0</v>
      </c>
      <c r="H18" s="632">
        <f t="shared" si="0"/>
        <v>0</v>
      </c>
      <c r="I18" s="632">
        <v>527</v>
      </c>
      <c r="J18" s="624">
        <f t="shared" si="1"/>
        <v>0</v>
      </c>
      <c r="K18" s="583"/>
    </row>
    <row r="19" spans="2:11" s="492" customFormat="1" x14ac:dyDescent="0.2">
      <c r="B19" s="621" t="s">
        <v>364</v>
      </c>
      <c r="C19" s="622" t="s">
        <v>407</v>
      </c>
      <c r="D19" s="632">
        <v>0</v>
      </c>
      <c r="E19" s="632">
        <v>0</v>
      </c>
      <c r="F19" s="632">
        <v>0</v>
      </c>
      <c r="G19" s="632">
        <v>0</v>
      </c>
      <c r="H19" s="632">
        <f t="shared" si="0"/>
        <v>0</v>
      </c>
      <c r="I19" s="632">
        <v>4</v>
      </c>
      <c r="J19" s="624">
        <f t="shared" si="1"/>
        <v>0</v>
      </c>
      <c r="K19" s="583"/>
    </row>
    <row r="20" spans="2:11" s="492" customFormat="1" x14ac:dyDescent="0.2">
      <c r="B20" s="621" t="s">
        <v>542</v>
      </c>
      <c r="C20" s="622" t="s">
        <v>398</v>
      </c>
      <c r="D20" s="632">
        <v>16</v>
      </c>
      <c r="E20" s="632">
        <v>0</v>
      </c>
      <c r="F20" s="632">
        <v>0</v>
      </c>
      <c r="G20" s="632">
        <v>0</v>
      </c>
      <c r="H20" s="632">
        <f t="shared" si="0"/>
        <v>16</v>
      </c>
      <c r="I20" s="632">
        <v>339</v>
      </c>
      <c r="J20" s="624">
        <f t="shared" si="1"/>
        <v>4.71976401179941E-2</v>
      </c>
      <c r="K20" s="583"/>
    </row>
    <row r="21" spans="2:11" s="492" customFormat="1" x14ac:dyDescent="0.2">
      <c r="B21" s="621" t="s">
        <v>542</v>
      </c>
      <c r="C21" s="622" t="s">
        <v>399</v>
      </c>
      <c r="D21" s="632">
        <v>69</v>
      </c>
      <c r="E21" s="632">
        <v>11</v>
      </c>
      <c r="F21" s="632">
        <v>1</v>
      </c>
      <c r="G21" s="632">
        <v>4</v>
      </c>
      <c r="H21" s="632">
        <f t="shared" si="0"/>
        <v>85</v>
      </c>
      <c r="I21" s="632">
        <v>660</v>
      </c>
      <c r="J21" s="624">
        <f t="shared" si="1"/>
        <v>0.12878787878787878</v>
      </c>
      <c r="K21" s="583"/>
    </row>
    <row r="22" spans="2:11" s="492" customFormat="1" x14ac:dyDescent="0.2">
      <c r="B22" s="621" t="s">
        <v>542</v>
      </c>
      <c r="C22" s="622" t="s">
        <v>400</v>
      </c>
      <c r="D22" s="632">
        <v>38</v>
      </c>
      <c r="E22" s="632">
        <v>0</v>
      </c>
      <c r="F22" s="632">
        <v>0</v>
      </c>
      <c r="G22" s="632">
        <v>1</v>
      </c>
      <c r="H22" s="632">
        <f t="shared" si="0"/>
        <v>39</v>
      </c>
      <c r="I22" s="632">
        <v>226</v>
      </c>
      <c r="J22" s="624">
        <f t="shared" si="1"/>
        <v>0.17256637168141592</v>
      </c>
      <c r="K22" s="583"/>
    </row>
    <row r="23" spans="2:11" s="492" customFormat="1" x14ac:dyDescent="0.2">
      <c r="B23" s="621" t="s">
        <v>542</v>
      </c>
      <c r="C23" s="622" t="s">
        <v>401</v>
      </c>
      <c r="D23" s="632">
        <v>43</v>
      </c>
      <c r="E23" s="632">
        <v>10</v>
      </c>
      <c r="F23" s="632">
        <v>11</v>
      </c>
      <c r="G23" s="632">
        <v>0</v>
      </c>
      <c r="H23" s="632">
        <f t="shared" si="0"/>
        <v>64</v>
      </c>
      <c r="I23" s="632">
        <v>356</v>
      </c>
      <c r="J23" s="624">
        <f t="shared" si="1"/>
        <v>0.1797752808988764</v>
      </c>
      <c r="K23" s="583"/>
    </row>
    <row r="24" spans="2:11" s="492" customFormat="1" x14ac:dyDescent="0.2">
      <c r="B24" s="621" t="s">
        <v>542</v>
      </c>
      <c r="C24" s="622" t="s">
        <v>402</v>
      </c>
      <c r="D24" s="632">
        <v>106</v>
      </c>
      <c r="E24" s="632">
        <v>8</v>
      </c>
      <c r="F24" s="632">
        <v>1</v>
      </c>
      <c r="G24" s="632">
        <v>9</v>
      </c>
      <c r="H24" s="632">
        <f t="shared" si="0"/>
        <v>124</v>
      </c>
      <c r="I24" s="632">
        <v>332</v>
      </c>
      <c r="J24" s="624">
        <f t="shared" si="1"/>
        <v>0.37349397590361444</v>
      </c>
      <c r="K24" s="583"/>
    </row>
    <row r="25" spans="2:11" s="492" customFormat="1" x14ac:dyDescent="0.2">
      <c r="B25" s="621" t="s">
        <v>542</v>
      </c>
      <c r="C25" s="622" t="s">
        <v>403</v>
      </c>
      <c r="D25" s="632">
        <v>52</v>
      </c>
      <c r="E25" s="632">
        <v>0</v>
      </c>
      <c r="F25" s="632">
        <v>6</v>
      </c>
      <c r="G25" s="632">
        <v>27</v>
      </c>
      <c r="H25" s="632">
        <f t="shared" si="0"/>
        <v>85</v>
      </c>
      <c r="I25" s="632">
        <v>433</v>
      </c>
      <c r="J25" s="624">
        <f t="shared" si="1"/>
        <v>0.19630484988452657</v>
      </c>
      <c r="K25" s="583"/>
    </row>
    <row r="26" spans="2:11" s="492" customFormat="1" x14ac:dyDescent="0.2">
      <c r="B26" s="621" t="s">
        <v>542</v>
      </c>
      <c r="C26" s="622" t="s">
        <v>404</v>
      </c>
      <c r="D26" s="632">
        <v>87</v>
      </c>
      <c r="E26" s="632">
        <v>0</v>
      </c>
      <c r="F26" s="632">
        <v>4</v>
      </c>
      <c r="G26" s="632">
        <v>0</v>
      </c>
      <c r="H26" s="632">
        <f t="shared" si="0"/>
        <v>91</v>
      </c>
      <c r="I26" s="632">
        <v>360</v>
      </c>
      <c r="J26" s="624">
        <f t="shared" si="1"/>
        <v>0.25277777777777777</v>
      </c>
      <c r="K26" s="583"/>
    </row>
    <row r="27" spans="2:11" s="492" customFormat="1" x14ac:dyDescent="0.2">
      <c r="B27" s="621" t="s">
        <v>542</v>
      </c>
      <c r="C27" s="622" t="s">
        <v>405</v>
      </c>
      <c r="D27" s="632">
        <v>37</v>
      </c>
      <c r="E27" s="632">
        <v>1</v>
      </c>
      <c r="F27" s="632">
        <v>0</v>
      </c>
      <c r="G27" s="632">
        <v>8</v>
      </c>
      <c r="H27" s="632">
        <f t="shared" si="0"/>
        <v>46</v>
      </c>
      <c r="I27" s="632">
        <v>511</v>
      </c>
      <c r="J27" s="624">
        <f t="shared" si="1"/>
        <v>9.0019569471624261E-2</v>
      </c>
      <c r="K27" s="583"/>
    </row>
    <row r="28" spans="2:11" s="492" customFormat="1" ht="13.5" x14ac:dyDescent="0.25">
      <c r="B28" s="813" t="s">
        <v>255</v>
      </c>
      <c r="C28" s="814"/>
      <c r="D28" s="645">
        <v>1156</v>
      </c>
      <c r="E28" s="645">
        <v>31</v>
      </c>
      <c r="F28" s="645">
        <v>75</v>
      </c>
      <c r="G28" s="645">
        <v>166</v>
      </c>
      <c r="H28" s="645">
        <f t="shared" si="0"/>
        <v>1428</v>
      </c>
      <c r="I28" s="645">
        <v>5633</v>
      </c>
      <c r="J28" s="646">
        <f t="shared" si="1"/>
        <v>0.25350612462275873</v>
      </c>
      <c r="K28" s="583"/>
    </row>
    <row r="29" spans="2:11" s="492" customFormat="1" x14ac:dyDescent="0.2">
      <c r="B29" s="617" t="s">
        <v>311</v>
      </c>
      <c r="C29" s="640" t="s">
        <v>409</v>
      </c>
      <c r="D29" s="630">
        <v>43</v>
      </c>
      <c r="E29" s="639">
        <v>0</v>
      </c>
      <c r="F29" s="639">
        <v>0</v>
      </c>
      <c r="G29" s="630">
        <v>1</v>
      </c>
      <c r="H29" s="639">
        <f t="shared" si="0"/>
        <v>44</v>
      </c>
      <c r="I29" s="639">
        <v>70</v>
      </c>
      <c r="J29" s="620">
        <f t="shared" si="1"/>
        <v>0.62857142857142856</v>
      </c>
      <c r="K29" s="583"/>
    </row>
    <row r="30" spans="2:11" s="492" customFormat="1" x14ac:dyDescent="0.2">
      <c r="B30" s="621" t="s">
        <v>311</v>
      </c>
      <c r="C30" s="638" t="s">
        <v>410</v>
      </c>
      <c r="D30" s="632">
        <v>14</v>
      </c>
      <c r="E30" s="633">
        <v>0</v>
      </c>
      <c r="F30" s="633">
        <v>0</v>
      </c>
      <c r="G30" s="632">
        <v>1</v>
      </c>
      <c r="H30" s="633">
        <f t="shared" si="0"/>
        <v>15</v>
      </c>
      <c r="I30" s="633">
        <v>33</v>
      </c>
      <c r="J30" s="624">
        <f t="shared" si="1"/>
        <v>0.45454545454545453</v>
      </c>
      <c r="K30" s="583"/>
    </row>
    <row r="31" spans="2:11" s="492" customFormat="1" x14ac:dyDescent="0.2">
      <c r="B31" s="621" t="s">
        <v>311</v>
      </c>
      <c r="C31" s="638" t="s">
        <v>411</v>
      </c>
      <c r="D31" s="632">
        <v>23</v>
      </c>
      <c r="E31" s="633">
        <v>0</v>
      </c>
      <c r="F31" s="633">
        <v>0</v>
      </c>
      <c r="G31" s="632">
        <v>6</v>
      </c>
      <c r="H31" s="633">
        <f t="shared" si="0"/>
        <v>29</v>
      </c>
      <c r="I31" s="633">
        <v>55</v>
      </c>
      <c r="J31" s="624">
        <f t="shared" si="1"/>
        <v>0.52727272727272723</v>
      </c>
      <c r="K31" s="583"/>
    </row>
    <row r="32" spans="2:11" s="492" customFormat="1" x14ac:dyDescent="0.2">
      <c r="B32" s="621" t="s">
        <v>311</v>
      </c>
      <c r="C32" s="638" t="s">
        <v>412</v>
      </c>
      <c r="D32" s="632">
        <v>184</v>
      </c>
      <c r="E32" s="633">
        <v>0</v>
      </c>
      <c r="F32" s="633">
        <v>1</v>
      </c>
      <c r="G32" s="632">
        <v>0</v>
      </c>
      <c r="H32" s="633">
        <f t="shared" si="0"/>
        <v>185</v>
      </c>
      <c r="I32" s="633">
        <v>573</v>
      </c>
      <c r="J32" s="624">
        <f t="shared" si="1"/>
        <v>0.32286212914485168</v>
      </c>
      <c r="K32" s="583"/>
    </row>
    <row r="33" spans="2:11" s="492" customFormat="1" x14ac:dyDescent="0.2">
      <c r="B33" s="621" t="s">
        <v>311</v>
      </c>
      <c r="C33" s="638" t="s">
        <v>413</v>
      </c>
      <c r="D33" s="632">
        <v>135</v>
      </c>
      <c r="E33" s="633">
        <v>0</v>
      </c>
      <c r="F33" s="633">
        <v>0</v>
      </c>
      <c r="G33" s="632">
        <v>16</v>
      </c>
      <c r="H33" s="633">
        <f t="shared" si="0"/>
        <v>151</v>
      </c>
      <c r="I33" s="633">
        <v>501</v>
      </c>
      <c r="J33" s="624">
        <f t="shared" si="1"/>
        <v>0.30139720558882238</v>
      </c>
      <c r="K33" s="583"/>
    </row>
    <row r="34" spans="2:11" s="492" customFormat="1" x14ac:dyDescent="0.2">
      <c r="B34" s="621" t="s">
        <v>314</v>
      </c>
      <c r="C34" s="638" t="s">
        <v>419</v>
      </c>
      <c r="D34" s="632">
        <v>0</v>
      </c>
      <c r="E34" s="633">
        <v>0</v>
      </c>
      <c r="F34" s="633">
        <v>0</v>
      </c>
      <c r="G34" s="632">
        <v>0</v>
      </c>
      <c r="H34" s="633">
        <f t="shared" si="0"/>
        <v>0</v>
      </c>
      <c r="I34" s="633">
        <v>126</v>
      </c>
      <c r="J34" s="624">
        <f t="shared" si="1"/>
        <v>0</v>
      </c>
      <c r="K34" s="583"/>
    </row>
    <row r="35" spans="2:11" s="492" customFormat="1" x14ac:dyDescent="0.2">
      <c r="B35" s="621" t="s">
        <v>314</v>
      </c>
      <c r="C35" s="638" t="s">
        <v>420</v>
      </c>
      <c r="D35" s="632">
        <v>0</v>
      </c>
      <c r="E35" s="633">
        <v>0</v>
      </c>
      <c r="F35" s="633">
        <v>0</v>
      </c>
      <c r="G35" s="632">
        <v>0</v>
      </c>
      <c r="H35" s="633">
        <f t="shared" si="0"/>
        <v>0</v>
      </c>
      <c r="I35" s="633">
        <v>638</v>
      </c>
      <c r="J35" s="624">
        <f t="shared" si="1"/>
        <v>0</v>
      </c>
      <c r="K35" s="583"/>
    </row>
    <row r="36" spans="2:11" s="492" customFormat="1" x14ac:dyDescent="0.2">
      <c r="B36" s="621" t="s">
        <v>314</v>
      </c>
      <c r="C36" s="638" t="s">
        <v>421</v>
      </c>
      <c r="D36" s="632">
        <v>0</v>
      </c>
      <c r="E36" s="633">
        <v>0</v>
      </c>
      <c r="F36" s="633">
        <v>5</v>
      </c>
      <c r="G36" s="632">
        <v>0</v>
      </c>
      <c r="H36" s="633">
        <f t="shared" si="0"/>
        <v>5</v>
      </c>
      <c r="I36" s="633">
        <v>649</v>
      </c>
      <c r="J36" s="624">
        <f t="shared" si="1"/>
        <v>7.7041602465331279E-3</v>
      </c>
      <c r="K36" s="583"/>
    </row>
    <row r="37" spans="2:11" s="492" customFormat="1" x14ac:dyDescent="0.2">
      <c r="B37" s="621" t="s">
        <v>364</v>
      </c>
      <c r="C37" s="638" t="s">
        <v>108</v>
      </c>
      <c r="D37" s="632">
        <v>0</v>
      </c>
      <c r="E37" s="633">
        <v>0</v>
      </c>
      <c r="F37" s="633">
        <v>0</v>
      </c>
      <c r="G37" s="632">
        <v>0</v>
      </c>
      <c r="H37" s="633">
        <f t="shared" si="0"/>
        <v>0</v>
      </c>
      <c r="I37" s="633">
        <v>9</v>
      </c>
      <c r="J37" s="624">
        <f t="shared" si="1"/>
        <v>0</v>
      </c>
      <c r="K37" s="583"/>
    </row>
    <row r="38" spans="2:11" s="492" customFormat="1" x14ac:dyDescent="0.2">
      <c r="B38" s="621" t="s">
        <v>316</v>
      </c>
      <c r="C38" s="638" t="s">
        <v>422</v>
      </c>
      <c r="D38" s="632">
        <v>0</v>
      </c>
      <c r="E38" s="633">
        <v>0</v>
      </c>
      <c r="F38" s="633">
        <v>0</v>
      </c>
      <c r="G38" s="632">
        <v>0</v>
      </c>
      <c r="H38" s="633">
        <f t="shared" ref="H38:H61" si="2">SUM(D38:G38)</f>
        <v>0</v>
      </c>
      <c r="I38" s="633">
        <v>130</v>
      </c>
      <c r="J38" s="624">
        <f t="shared" ref="J38:J61" si="3">IF(I38&gt;0,H38/I38,"-")</f>
        <v>0</v>
      </c>
      <c r="K38" s="583"/>
    </row>
    <row r="39" spans="2:11" s="492" customFormat="1" x14ac:dyDescent="0.2">
      <c r="B39" s="621" t="s">
        <v>542</v>
      </c>
      <c r="C39" s="638" t="s">
        <v>414</v>
      </c>
      <c r="D39" s="632">
        <v>216</v>
      </c>
      <c r="E39" s="633">
        <v>0</v>
      </c>
      <c r="F39" s="633">
        <v>2</v>
      </c>
      <c r="G39" s="632">
        <v>47</v>
      </c>
      <c r="H39" s="633">
        <f t="shared" si="2"/>
        <v>265</v>
      </c>
      <c r="I39" s="633">
        <v>624</v>
      </c>
      <c r="J39" s="624">
        <f t="shared" si="3"/>
        <v>0.42467948717948717</v>
      </c>
      <c r="K39" s="583"/>
    </row>
    <row r="40" spans="2:11" s="492" customFormat="1" x14ac:dyDescent="0.2">
      <c r="B40" s="621" t="s">
        <v>542</v>
      </c>
      <c r="C40" s="638" t="s">
        <v>415</v>
      </c>
      <c r="D40" s="632">
        <v>137</v>
      </c>
      <c r="E40" s="633">
        <v>5</v>
      </c>
      <c r="F40" s="633">
        <v>0</v>
      </c>
      <c r="G40" s="632">
        <v>30</v>
      </c>
      <c r="H40" s="633">
        <f t="shared" si="2"/>
        <v>172</v>
      </c>
      <c r="I40" s="633">
        <v>657</v>
      </c>
      <c r="J40" s="624">
        <f t="shared" si="3"/>
        <v>0.26179604261796041</v>
      </c>
      <c r="K40" s="583"/>
    </row>
    <row r="41" spans="2:11" s="492" customFormat="1" x14ac:dyDescent="0.2">
      <c r="B41" s="621" t="s">
        <v>542</v>
      </c>
      <c r="C41" s="638" t="s">
        <v>416</v>
      </c>
      <c r="D41" s="632">
        <v>31</v>
      </c>
      <c r="E41" s="633">
        <v>0</v>
      </c>
      <c r="F41" s="633">
        <v>2</v>
      </c>
      <c r="G41" s="632">
        <v>2</v>
      </c>
      <c r="H41" s="633">
        <f t="shared" si="2"/>
        <v>35</v>
      </c>
      <c r="I41" s="633">
        <v>179</v>
      </c>
      <c r="J41" s="624">
        <f t="shared" si="3"/>
        <v>0.19553072625698323</v>
      </c>
      <c r="K41" s="583"/>
    </row>
    <row r="42" spans="2:11" s="492" customFormat="1" x14ac:dyDescent="0.2">
      <c r="B42" s="621" t="s">
        <v>542</v>
      </c>
      <c r="C42" s="638" t="s">
        <v>417</v>
      </c>
      <c r="D42" s="632">
        <v>301</v>
      </c>
      <c r="E42" s="633">
        <v>0</v>
      </c>
      <c r="F42" s="633">
        <v>1</v>
      </c>
      <c r="G42" s="632">
        <v>29</v>
      </c>
      <c r="H42" s="633">
        <f t="shared" si="2"/>
        <v>331</v>
      </c>
      <c r="I42" s="633">
        <v>1376</v>
      </c>
      <c r="J42" s="624">
        <f t="shared" si="3"/>
        <v>0.24055232558139536</v>
      </c>
      <c r="K42" s="583"/>
    </row>
    <row r="43" spans="2:11" s="492" customFormat="1" x14ac:dyDescent="0.2">
      <c r="B43" s="621" t="s">
        <v>542</v>
      </c>
      <c r="C43" s="638" t="s">
        <v>418</v>
      </c>
      <c r="D43" s="632">
        <v>202</v>
      </c>
      <c r="E43" s="633">
        <v>10</v>
      </c>
      <c r="F43" s="633">
        <v>0</v>
      </c>
      <c r="G43" s="632">
        <v>28</v>
      </c>
      <c r="H43" s="633">
        <f t="shared" si="2"/>
        <v>240</v>
      </c>
      <c r="I43" s="633">
        <v>822</v>
      </c>
      <c r="J43" s="624">
        <f t="shared" si="3"/>
        <v>0.29197080291970801</v>
      </c>
      <c r="K43" s="583"/>
    </row>
    <row r="44" spans="2:11" s="492" customFormat="1" ht="13.5" x14ac:dyDescent="0.25">
      <c r="B44" s="813" t="s">
        <v>256</v>
      </c>
      <c r="C44" s="814"/>
      <c r="D44" s="645">
        <v>1286</v>
      </c>
      <c r="E44" s="645">
        <v>15</v>
      </c>
      <c r="F44" s="645">
        <v>11</v>
      </c>
      <c r="G44" s="645">
        <v>160</v>
      </c>
      <c r="H44" s="645">
        <f t="shared" si="2"/>
        <v>1472</v>
      </c>
      <c r="I44" s="645">
        <v>6442</v>
      </c>
      <c r="J44" s="646">
        <f t="shared" si="3"/>
        <v>0.22850046569388388</v>
      </c>
      <c r="K44" s="583"/>
    </row>
    <row r="45" spans="2:11" x14ac:dyDescent="0.2">
      <c r="B45" s="617" t="s">
        <v>311</v>
      </c>
      <c r="C45" s="640" t="s">
        <v>424</v>
      </c>
      <c r="D45" s="642">
        <v>186</v>
      </c>
      <c r="E45" s="642">
        <v>12</v>
      </c>
      <c r="F45" s="642">
        <v>11</v>
      </c>
      <c r="G45" s="642">
        <v>0</v>
      </c>
      <c r="H45" s="642">
        <f t="shared" si="2"/>
        <v>209</v>
      </c>
      <c r="I45" s="642">
        <v>2782</v>
      </c>
      <c r="J45" s="620">
        <f t="shared" si="3"/>
        <v>7.5125808770668587E-2</v>
      </c>
    </row>
    <row r="46" spans="2:11" x14ac:dyDescent="0.2">
      <c r="B46" s="621" t="s">
        <v>311</v>
      </c>
      <c r="C46" s="638" t="s">
        <v>425</v>
      </c>
      <c r="D46" s="641">
        <v>139</v>
      </c>
      <c r="E46" s="641">
        <v>0</v>
      </c>
      <c r="F46" s="641">
        <v>11</v>
      </c>
      <c r="G46" s="641">
        <v>0</v>
      </c>
      <c r="H46" s="641">
        <f t="shared" si="2"/>
        <v>150</v>
      </c>
      <c r="I46" s="641">
        <v>778</v>
      </c>
      <c r="J46" s="624">
        <f t="shared" si="3"/>
        <v>0.19280205655526991</v>
      </c>
    </row>
    <row r="47" spans="2:11" x14ac:dyDescent="0.2">
      <c r="B47" s="621" t="s">
        <v>311</v>
      </c>
      <c r="C47" s="638" t="s">
        <v>426</v>
      </c>
      <c r="D47" s="641">
        <v>161</v>
      </c>
      <c r="E47" s="641">
        <v>0</v>
      </c>
      <c r="F47" s="641">
        <v>25</v>
      </c>
      <c r="G47" s="641">
        <v>0</v>
      </c>
      <c r="H47" s="641">
        <f t="shared" si="2"/>
        <v>186</v>
      </c>
      <c r="I47" s="641">
        <v>743</v>
      </c>
      <c r="J47" s="624">
        <f t="shared" si="3"/>
        <v>0.25033647375504708</v>
      </c>
    </row>
    <row r="48" spans="2:11" x14ac:dyDescent="0.2">
      <c r="B48" s="621" t="s">
        <v>311</v>
      </c>
      <c r="C48" s="638" t="s">
        <v>427</v>
      </c>
      <c r="D48" s="641">
        <v>149</v>
      </c>
      <c r="E48" s="641">
        <v>0</v>
      </c>
      <c r="F48" s="641">
        <v>12</v>
      </c>
      <c r="G48" s="641">
        <v>36</v>
      </c>
      <c r="H48" s="641">
        <f t="shared" si="2"/>
        <v>197</v>
      </c>
      <c r="I48" s="641">
        <v>226</v>
      </c>
      <c r="J48" s="624">
        <f t="shared" si="3"/>
        <v>0.87168141592920356</v>
      </c>
    </row>
    <row r="49" spans="2:10" x14ac:dyDescent="0.2">
      <c r="B49" s="621" t="s">
        <v>311</v>
      </c>
      <c r="C49" s="638" t="s">
        <v>428</v>
      </c>
      <c r="D49" s="641">
        <v>0</v>
      </c>
      <c r="E49" s="641">
        <v>0</v>
      </c>
      <c r="F49" s="641">
        <v>0</v>
      </c>
      <c r="G49" s="641">
        <v>0</v>
      </c>
      <c r="H49" s="641">
        <f t="shared" si="2"/>
        <v>0</v>
      </c>
      <c r="I49" s="641">
        <v>723</v>
      </c>
      <c r="J49" s="624">
        <f t="shared" si="3"/>
        <v>0</v>
      </c>
    </row>
    <row r="50" spans="2:10" x14ac:dyDescent="0.2">
      <c r="B50" s="621" t="s">
        <v>342</v>
      </c>
      <c r="C50" s="638" t="s">
        <v>436</v>
      </c>
      <c r="D50" s="641">
        <v>0</v>
      </c>
      <c r="E50" s="641">
        <v>0</v>
      </c>
      <c r="F50" s="641">
        <v>1</v>
      </c>
      <c r="G50" s="641">
        <v>75</v>
      </c>
      <c r="H50" s="641">
        <f t="shared" si="2"/>
        <v>76</v>
      </c>
      <c r="I50" s="641">
        <v>84</v>
      </c>
      <c r="J50" s="624">
        <f t="shared" si="3"/>
        <v>0.90476190476190477</v>
      </c>
    </row>
    <row r="51" spans="2:10" x14ac:dyDescent="0.2">
      <c r="B51" s="621" t="s">
        <v>342</v>
      </c>
      <c r="C51" s="638" t="s">
        <v>437</v>
      </c>
      <c r="D51" s="641">
        <v>326</v>
      </c>
      <c r="E51" s="641">
        <v>0</v>
      </c>
      <c r="F51" s="641">
        <v>18</v>
      </c>
      <c r="G51" s="641">
        <v>94</v>
      </c>
      <c r="H51" s="641">
        <f t="shared" si="2"/>
        <v>438</v>
      </c>
      <c r="I51" s="641">
        <v>454</v>
      </c>
      <c r="J51" s="624">
        <f t="shared" si="3"/>
        <v>0.96475770925110127</v>
      </c>
    </row>
    <row r="52" spans="2:10" x14ac:dyDescent="0.2">
      <c r="B52" s="621" t="s">
        <v>342</v>
      </c>
      <c r="C52" s="638" t="s">
        <v>432</v>
      </c>
      <c r="D52" s="641">
        <v>97</v>
      </c>
      <c r="E52" s="641">
        <v>0</v>
      </c>
      <c r="F52" s="641">
        <v>2</v>
      </c>
      <c r="G52" s="641">
        <v>44</v>
      </c>
      <c r="H52" s="641">
        <f t="shared" si="2"/>
        <v>143</v>
      </c>
      <c r="I52" s="641">
        <v>146</v>
      </c>
      <c r="J52" s="624">
        <f t="shared" si="3"/>
        <v>0.97945205479452058</v>
      </c>
    </row>
    <row r="53" spans="2:10" x14ac:dyDescent="0.2">
      <c r="B53" s="621" t="s">
        <v>342</v>
      </c>
      <c r="C53" s="638" t="s">
        <v>438</v>
      </c>
      <c r="D53" s="641">
        <v>233</v>
      </c>
      <c r="E53" s="641">
        <v>1</v>
      </c>
      <c r="F53" s="641">
        <v>39</v>
      </c>
      <c r="G53" s="641">
        <v>81</v>
      </c>
      <c r="H53" s="641">
        <f t="shared" si="2"/>
        <v>354</v>
      </c>
      <c r="I53" s="641">
        <v>359</v>
      </c>
      <c r="J53" s="624">
        <f t="shared" si="3"/>
        <v>0.98607242339832868</v>
      </c>
    </row>
    <row r="54" spans="2:10" x14ac:dyDescent="0.2">
      <c r="B54" s="621" t="s">
        <v>314</v>
      </c>
      <c r="C54" s="638" t="s">
        <v>432</v>
      </c>
      <c r="D54" s="641">
        <v>0</v>
      </c>
      <c r="E54" s="641">
        <v>0</v>
      </c>
      <c r="F54" s="641">
        <v>0</v>
      </c>
      <c r="G54" s="641">
        <v>0</v>
      </c>
      <c r="H54" s="641">
        <f t="shared" si="2"/>
        <v>0</v>
      </c>
      <c r="I54" s="641">
        <v>297</v>
      </c>
      <c r="J54" s="624">
        <f t="shared" si="3"/>
        <v>0</v>
      </c>
    </row>
    <row r="55" spans="2:10" x14ac:dyDescent="0.2">
      <c r="B55" s="621" t="s">
        <v>364</v>
      </c>
      <c r="C55" s="638" t="s">
        <v>439</v>
      </c>
      <c r="D55" s="641">
        <v>0</v>
      </c>
      <c r="E55" s="641">
        <v>0</v>
      </c>
      <c r="F55" s="641">
        <v>0</v>
      </c>
      <c r="G55" s="641">
        <v>0</v>
      </c>
      <c r="H55" s="641">
        <f t="shared" si="2"/>
        <v>0</v>
      </c>
      <c r="I55" s="641">
        <v>10</v>
      </c>
      <c r="J55" s="624">
        <f t="shared" si="3"/>
        <v>0</v>
      </c>
    </row>
    <row r="56" spans="2:10" x14ac:dyDescent="0.2">
      <c r="B56" s="621" t="s">
        <v>316</v>
      </c>
      <c r="C56" s="638" t="s">
        <v>434</v>
      </c>
      <c r="D56" s="641">
        <v>0</v>
      </c>
      <c r="E56" s="641">
        <v>0</v>
      </c>
      <c r="F56" s="641">
        <v>0</v>
      </c>
      <c r="G56" s="641">
        <v>0</v>
      </c>
      <c r="H56" s="641">
        <f t="shared" si="2"/>
        <v>0</v>
      </c>
      <c r="I56" s="641">
        <v>220</v>
      </c>
      <c r="J56" s="624">
        <f t="shared" si="3"/>
        <v>0</v>
      </c>
    </row>
    <row r="57" spans="2:10" x14ac:dyDescent="0.2">
      <c r="B57" s="621" t="s">
        <v>542</v>
      </c>
      <c r="C57" s="638" t="s">
        <v>429</v>
      </c>
      <c r="D57" s="641">
        <v>0</v>
      </c>
      <c r="E57" s="641">
        <v>3</v>
      </c>
      <c r="F57" s="641">
        <v>0</v>
      </c>
      <c r="G57" s="641">
        <v>14</v>
      </c>
      <c r="H57" s="641">
        <f t="shared" si="2"/>
        <v>17</v>
      </c>
      <c r="I57" s="641">
        <v>634</v>
      </c>
      <c r="J57" s="624">
        <f t="shared" si="3"/>
        <v>2.6813880126182965E-2</v>
      </c>
    </row>
    <row r="58" spans="2:10" x14ac:dyDescent="0.2">
      <c r="B58" s="621" t="s">
        <v>542</v>
      </c>
      <c r="C58" s="638" t="s">
        <v>645</v>
      </c>
      <c r="D58" s="641">
        <v>240</v>
      </c>
      <c r="E58" s="641">
        <v>29</v>
      </c>
      <c r="F58" s="641">
        <v>4</v>
      </c>
      <c r="G58" s="641">
        <v>144</v>
      </c>
      <c r="H58" s="641">
        <f t="shared" si="2"/>
        <v>417</v>
      </c>
      <c r="I58" s="641">
        <v>2142</v>
      </c>
      <c r="J58" s="624">
        <f t="shared" si="3"/>
        <v>0.19467787114845939</v>
      </c>
    </row>
    <row r="59" spans="2:10" x14ac:dyDescent="0.2">
      <c r="B59" s="621" t="s">
        <v>542</v>
      </c>
      <c r="C59" s="638" t="s">
        <v>431</v>
      </c>
      <c r="D59" s="641">
        <v>99</v>
      </c>
      <c r="E59" s="641">
        <v>0</v>
      </c>
      <c r="F59" s="641">
        <v>10</v>
      </c>
      <c r="G59" s="641">
        <v>58</v>
      </c>
      <c r="H59" s="641">
        <f t="shared" si="2"/>
        <v>167</v>
      </c>
      <c r="I59" s="641">
        <v>640</v>
      </c>
      <c r="J59" s="624">
        <f t="shared" si="3"/>
        <v>0.26093749999999999</v>
      </c>
    </row>
    <row r="60" spans="2:10" x14ac:dyDescent="0.2">
      <c r="B60" s="621" t="s">
        <v>542</v>
      </c>
      <c r="C60" s="638" t="s">
        <v>433</v>
      </c>
      <c r="D60" s="641">
        <v>0</v>
      </c>
      <c r="E60" s="641">
        <v>0</v>
      </c>
      <c r="F60" s="641">
        <v>0</v>
      </c>
      <c r="G60" s="641">
        <v>0</v>
      </c>
      <c r="H60" s="641">
        <f t="shared" si="2"/>
        <v>0</v>
      </c>
      <c r="I60" s="641">
        <v>656</v>
      </c>
      <c r="J60" s="624">
        <f t="shared" si="3"/>
        <v>0</v>
      </c>
    </row>
    <row r="61" spans="2:10" ht="13.5" x14ac:dyDescent="0.25">
      <c r="B61" s="813" t="s">
        <v>261</v>
      </c>
      <c r="C61" s="814"/>
      <c r="D61" s="645">
        <v>1630</v>
      </c>
      <c r="E61" s="645">
        <v>45</v>
      </c>
      <c r="F61" s="645">
        <v>133</v>
      </c>
      <c r="G61" s="645">
        <v>546</v>
      </c>
      <c r="H61" s="645">
        <f t="shared" si="2"/>
        <v>2354</v>
      </c>
      <c r="I61" s="645">
        <v>10894</v>
      </c>
      <c r="J61" s="646">
        <f t="shared" si="3"/>
        <v>0.2160822471085001</v>
      </c>
    </row>
  </sheetData>
  <mergeCells count="11">
    <mergeCell ref="B44:C44"/>
    <mergeCell ref="B2:J2"/>
    <mergeCell ref="E6:F6"/>
    <mergeCell ref="B61:C61"/>
    <mergeCell ref="D6:D7"/>
    <mergeCell ref="G6:G7"/>
    <mergeCell ref="H6:H7"/>
    <mergeCell ref="I6:I7"/>
    <mergeCell ref="J6:J7"/>
    <mergeCell ref="B6:C7"/>
    <mergeCell ref="B28:C2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263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6" t="s">
        <v>262</v>
      </c>
      <c r="C2" s="786"/>
      <c r="D2" s="786"/>
      <c r="E2" s="786"/>
      <c r="F2" s="786"/>
      <c r="G2" s="786"/>
      <c r="H2" s="786"/>
      <c r="I2" s="786"/>
      <c r="J2" s="821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283</v>
      </c>
      <c r="J4" s="407"/>
    </row>
    <row r="6" spans="1:10" x14ac:dyDescent="0.2">
      <c r="B6" s="816"/>
      <c r="C6" s="817"/>
      <c r="D6" s="820" t="s">
        <v>201</v>
      </c>
      <c r="E6" s="815" t="s">
        <v>137</v>
      </c>
      <c r="F6" s="815"/>
      <c r="G6" s="820" t="s">
        <v>138</v>
      </c>
      <c r="H6" s="820" t="s">
        <v>139</v>
      </c>
      <c r="I6" s="820" t="s">
        <v>140</v>
      </c>
      <c r="J6" s="811" t="s">
        <v>116</v>
      </c>
    </row>
    <row r="7" spans="1:10" ht="25.5" customHeight="1" x14ac:dyDescent="0.2">
      <c r="B7" s="818"/>
      <c r="C7" s="819"/>
      <c r="D7" s="812"/>
      <c r="E7" s="647" t="s">
        <v>141</v>
      </c>
      <c r="F7" s="648" t="s">
        <v>142</v>
      </c>
      <c r="G7" s="812"/>
      <c r="H7" s="812"/>
      <c r="I7" s="812"/>
      <c r="J7" s="812"/>
    </row>
    <row r="8" spans="1:10" x14ac:dyDescent="0.2">
      <c r="B8" s="617" t="s">
        <v>311</v>
      </c>
      <c r="C8" s="640" t="s">
        <v>441</v>
      </c>
      <c r="D8" s="639">
        <v>57</v>
      </c>
      <c r="E8" s="639">
        <v>0</v>
      </c>
      <c r="F8" s="639">
        <v>2</v>
      </c>
      <c r="G8" s="639">
        <v>18</v>
      </c>
      <c r="H8" s="639">
        <f t="shared" ref="H8:H39" si="0">SUM(D8:G8)</f>
        <v>77</v>
      </c>
      <c r="I8" s="639">
        <v>311</v>
      </c>
      <c r="J8" s="620">
        <f t="shared" ref="J8:J39" si="1">IF(I8&gt;0,H8/I8,"-")</f>
        <v>0.24758842443729903</v>
      </c>
    </row>
    <row r="9" spans="1:10" x14ac:dyDescent="0.2">
      <c r="B9" s="621" t="s">
        <v>311</v>
      </c>
      <c r="C9" s="638" t="s">
        <v>442</v>
      </c>
      <c r="D9" s="633">
        <v>134</v>
      </c>
      <c r="E9" s="633">
        <v>1</v>
      </c>
      <c r="F9" s="633">
        <v>6</v>
      </c>
      <c r="G9" s="633">
        <v>8</v>
      </c>
      <c r="H9" s="633">
        <f t="shared" si="0"/>
        <v>149</v>
      </c>
      <c r="I9" s="633">
        <v>409</v>
      </c>
      <c r="J9" s="624">
        <f t="shared" si="1"/>
        <v>0.36430317848410759</v>
      </c>
    </row>
    <row r="10" spans="1:10" x14ac:dyDescent="0.2">
      <c r="B10" s="621" t="s">
        <v>311</v>
      </c>
      <c r="C10" s="638" t="s">
        <v>443</v>
      </c>
      <c r="D10" s="633">
        <v>68</v>
      </c>
      <c r="E10" s="633">
        <v>0</v>
      </c>
      <c r="F10" s="633">
        <v>1</v>
      </c>
      <c r="G10" s="633">
        <v>0</v>
      </c>
      <c r="H10" s="633">
        <f t="shared" si="0"/>
        <v>69</v>
      </c>
      <c r="I10" s="633">
        <v>377</v>
      </c>
      <c r="J10" s="624">
        <f t="shared" si="1"/>
        <v>0.1830238726790451</v>
      </c>
    </row>
    <row r="11" spans="1:10" x14ac:dyDescent="0.2">
      <c r="B11" s="621" t="s">
        <v>311</v>
      </c>
      <c r="C11" s="638" t="s">
        <v>444</v>
      </c>
      <c r="D11" s="633">
        <v>15</v>
      </c>
      <c r="E11" s="633">
        <v>0</v>
      </c>
      <c r="F11" s="633">
        <v>1</v>
      </c>
      <c r="G11" s="633">
        <v>5</v>
      </c>
      <c r="H11" s="633">
        <f t="shared" si="0"/>
        <v>21</v>
      </c>
      <c r="I11" s="633">
        <v>70</v>
      </c>
      <c r="J11" s="624">
        <f t="shared" si="1"/>
        <v>0.3</v>
      </c>
    </row>
    <row r="12" spans="1:10" x14ac:dyDescent="0.2">
      <c r="B12" s="621" t="s">
        <v>311</v>
      </c>
      <c r="C12" s="638" t="s">
        <v>445</v>
      </c>
      <c r="D12" s="633">
        <v>33</v>
      </c>
      <c r="E12" s="633">
        <v>1</v>
      </c>
      <c r="F12" s="633">
        <v>3</v>
      </c>
      <c r="G12" s="633">
        <v>1</v>
      </c>
      <c r="H12" s="633">
        <f t="shared" si="0"/>
        <v>38</v>
      </c>
      <c r="I12" s="633">
        <v>85</v>
      </c>
      <c r="J12" s="624">
        <f t="shared" si="1"/>
        <v>0.44705882352941179</v>
      </c>
    </row>
    <row r="13" spans="1:10" x14ac:dyDescent="0.2">
      <c r="B13" s="621" t="s">
        <v>311</v>
      </c>
      <c r="C13" s="638" t="s">
        <v>446</v>
      </c>
      <c r="D13" s="633">
        <v>13</v>
      </c>
      <c r="E13" s="633">
        <v>0</v>
      </c>
      <c r="F13" s="633">
        <v>0</v>
      </c>
      <c r="G13" s="633">
        <v>2</v>
      </c>
      <c r="H13" s="633">
        <f t="shared" si="0"/>
        <v>15</v>
      </c>
      <c r="I13" s="633">
        <v>61</v>
      </c>
      <c r="J13" s="624">
        <f t="shared" si="1"/>
        <v>0.24590163934426229</v>
      </c>
    </row>
    <row r="14" spans="1:10" x14ac:dyDescent="0.2">
      <c r="B14" s="621" t="s">
        <v>311</v>
      </c>
      <c r="C14" s="638" t="s">
        <v>447</v>
      </c>
      <c r="D14" s="633">
        <v>48</v>
      </c>
      <c r="E14" s="633">
        <v>0</v>
      </c>
      <c r="F14" s="633">
        <v>2</v>
      </c>
      <c r="G14" s="633">
        <v>3</v>
      </c>
      <c r="H14" s="633">
        <f t="shared" si="0"/>
        <v>53</v>
      </c>
      <c r="I14" s="633">
        <v>83</v>
      </c>
      <c r="J14" s="624">
        <f t="shared" si="1"/>
        <v>0.63855421686746983</v>
      </c>
    </row>
    <row r="15" spans="1:10" x14ac:dyDescent="0.2">
      <c r="B15" s="621" t="s">
        <v>311</v>
      </c>
      <c r="C15" s="638" t="s">
        <v>448</v>
      </c>
      <c r="D15" s="633">
        <v>21</v>
      </c>
      <c r="E15" s="633">
        <v>0</v>
      </c>
      <c r="F15" s="633">
        <v>3</v>
      </c>
      <c r="G15" s="633">
        <v>0</v>
      </c>
      <c r="H15" s="633">
        <f t="shared" si="0"/>
        <v>24</v>
      </c>
      <c r="I15" s="633">
        <v>97</v>
      </c>
      <c r="J15" s="624">
        <f t="shared" si="1"/>
        <v>0.24742268041237114</v>
      </c>
    </row>
    <row r="16" spans="1:10" x14ac:dyDescent="0.2">
      <c r="B16" s="621" t="s">
        <v>311</v>
      </c>
      <c r="C16" s="638" t="s">
        <v>449</v>
      </c>
      <c r="D16" s="633">
        <v>58</v>
      </c>
      <c r="E16" s="633">
        <v>0</v>
      </c>
      <c r="F16" s="633">
        <v>0</v>
      </c>
      <c r="G16" s="633">
        <v>14</v>
      </c>
      <c r="H16" s="633">
        <f t="shared" si="0"/>
        <v>72</v>
      </c>
      <c r="I16" s="633">
        <v>395</v>
      </c>
      <c r="J16" s="624">
        <f t="shared" si="1"/>
        <v>0.18227848101265823</v>
      </c>
    </row>
    <row r="17" spans="2:10" x14ac:dyDescent="0.2">
      <c r="B17" s="621" t="s">
        <v>311</v>
      </c>
      <c r="C17" s="638" t="s">
        <v>450</v>
      </c>
      <c r="D17" s="633">
        <v>29</v>
      </c>
      <c r="E17" s="633">
        <v>0</v>
      </c>
      <c r="F17" s="633">
        <v>0</v>
      </c>
      <c r="G17" s="633">
        <v>4</v>
      </c>
      <c r="H17" s="633">
        <f t="shared" si="0"/>
        <v>33</v>
      </c>
      <c r="I17" s="633">
        <v>105</v>
      </c>
      <c r="J17" s="624">
        <f t="shared" si="1"/>
        <v>0.31428571428571428</v>
      </c>
    </row>
    <row r="18" spans="2:10" x14ac:dyDescent="0.2">
      <c r="B18" s="621" t="s">
        <v>311</v>
      </c>
      <c r="C18" s="638" t="s">
        <v>451</v>
      </c>
      <c r="D18" s="633">
        <v>82</v>
      </c>
      <c r="E18" s="633">
        <v>2</v>
      </c>
      <c r="F18" s="633">
        <v>0</v>
      </c>
      <c r="G18" s="633">
        <v>6</v>
      </c>
      <c r="H18" s="633">
        <f t="shared" si="0"/>
        <v>90</v>
      </c>
      <c r="I18" s="633">
        <v>191</v>
      </c>
      <c r="J18" s="624">
        <f t="shared" si="1"/>
        <v>0.47120418848167539</v>
      </c>
    </row>
    <row r="19" spans="2:10" x14ac:dyDescent="0.2">
      <c r="B19" s="621" t="s">
        <v>311</v>
      </c>
      <c r="C19" s="638" t="s">
        <v>452</v>
      </c>
      <c r="D19" s="633">
        <v>18</v>
      </c>
      <c r="E19" s="633">
        <v>0</v>
      </c>
      <c r="F19" s="633">
        <v>0</v>
      </c>
      <c r="G19" s="633">
        <v>1</v>
      </c>
      <c r="H19" s="633">
        <f t="shared" si="0"/>
        <v>19</v>
      </c>
      <c r="I19" s="633">
        <v>69</v>
      </c>
      <c r="J19" s="624">
        <f t="shared" si="1"/>
        <v>0.27536231884057971</v>
      </c>
    </row>
    <row r="20" spans="2:10" x14ac:dyDescent="0.2">
      <c r="B20" s="621" t="s">
        <v>314</v>
      </c>
      <c r="C20" s="638" t="s">
        <v>456</v>
      </c>
      <c r="D20" s="633">
        <v>9</v>
      </c>
      <c r="E20" s="633">
        <v>1</v>
      </c>
      <c r="F20" s="633">
        <v>1</v>
      </c>
      <c r="G20" s="633">
        <v>0</v>
      </c>
      <c r="H20" s="633">
        <f t="shared" si="0"/>
        <v>11</v>
      </c>
      <c r="I20" s="633">
        <v>556</v>
      </c>
      <c r="J20" s="624">
        <f t="shared" si="1"/>
        <v>1.9784172661870502E-2</v>
      </c>
    </row>
    <row r="21" spans="2:10" x14ac:dyDescent="0.2">
      <c r="B21" s="621" t="s">
        <v>364</v>
      </c>
      <c r="C21" s="638" t="s">
        <v>458</v>
      </c>
      <c r="D21" s="633">
        <v>0</v>
      </c>
      <c r="E21" s="633">
        <v>0</v>
      </c>
      <c r="F21" s="633">
        <v>0</v>
      </c>
      <c r="G21" s="633">
        <v>0</v>
      </c>
      <c r="H21" s="633">
        <f t="shared" si="0"/>
        <v>0</v>
      </c>
      <c r="I21" s="633">
        <v>12</v>
      </c>
      <c r="J21" s="624">
        <f t="shared" si="1"/>
        <v>0</v>
      </c>
    </row>
    <row r="22" spans="2:10" x14ac:dyDescent="0.2">
      <c r="B22" s="621" t="s">
        <v>542</v>
      </c>
      <c r="C22" s="638" t="s">
        <v>457</v>
      </c>
      <c r="D22" s="633">
        <v>17</v>
      </c>
      <c r="E22" s="633">
        <v>0</v>
      </c>
      <c r="F22" s="633">
        <v>1</v>
      </c>
      <c r="G22" s="633">
        <v>5</v>
      </c>
      <c r="H22" s="633">
        <f t="shared" si="0"/>
        <v>23</v>
      </c>
      <c r="I22" s="633">
        <v>130</v>
      </c>
      <c r="J22" s="624">
        <f t="shared" si="1"/>
        <v>0.17692307692307693</v>
      </c>
    </row>
    <row r="23" spans="2:10" x14ac:dyDescent="0.2">
      <c r="B23" s="621" t="s">
        <v>542</v>
      </c>
      <c r="C23" s="638" t="s">
        <v>443</v>
      </c>
      <c r="D23" s="633">
        <v>1</v>
      </c>
      <c r="E23" s="633">
        <v>3</v>
      </c>
      <c r="F23" s="633">
        <v>3</v>
      </c>
      <c r="G23" s="633">
        <v>25</v>
      </c>
      <c r="H23" s="633">
        <f t="shared" si="0"/>
        <v>32</v>
      </c>
      <c r="I23" s="633">
        <v>374</v>
      </c>
      <c r="J23" s="624">
        <f t="shared" si="1"/>
        <v>8.5561497326203204E-2</v>
      </c>
    </row>
    <row r="24" spans="2:10" x14ac:dyDescent="0.2">
      <c r="B24" s="621" t="s">
        <v>542</v>
      </c>
      <c r="C24" s="638" t="s">
        <v>453</v>
      </c>
      <c r="D24" s="633">
        <v>66</v>
      </c>
      <c r="E24" s="633">
        <v>0</v>
      </c>
      <c r="F24" s="633">
        <v>13</v>
      </c>
      <c r="G24" s="633">
        <v>20</v>
      </c>
      <c r="H24" s="633">
        <f t="shared" si="0"/>
        <v>99</v>
      </c>
      <c r="I24" s="633">
        <v>283</v>
      </c>
      <c r="J24" s="624">
        <f t="shared" si="1"/>
        <v>0.34982332155477031</v>
      </c>
    </row>
    <row r="25" spans="2:10" x14ac:dyDescent="0.2">
      <c r="B25" s="621" t="s">
        <v>542</v>
      </c>
      <c r="C25" s="638" t="s">
        <v>454</v>
      </c>
      <c r="D25" s="633">
        <v>116</v>
      </c>
      <c r="E25" s="633">
        <v>0</v>
      </c>
      <c r="F25" s="633">
        <v>14</v>
      </c>
      <c r="G25" s="633">
        <v>21</v>
      </c>
      <c r="H25" s="633">
        <f t="shared" si="0"/>
        <v>151</v>
      </c>
      <c r="I25" s="633">
        <v>922</v>
      </c>
      <c r="J25" s="624">
        <f t="shared" si="1"/>
        <v>0.16377440347071584</v>
      </c>
    </row>
    <row r="26" spans="2:10" x14ac:dyDescent="0.2">
      <c r="B26" s="621" t="s">
        <v>542</v>
      </c>
      <c r="C26" s="638" t="s">
        <v>110</v>
      </c>
      <c r="D26" s="633">
        <v>3</v>
      </c>
      <c r="E26" s="633">
        <v>0</v>
      </c>
      <c r="F26" s="633">
        <v>5</v>
      </c>
      <c r="G26" s="633">
        <v>0</v>
      </c>
      <c r="H26" s="633">
        <f t="shared" si="0"/>
        <v>8</v>
      </c>
      <c r="I26" s="633">
        <v>173</v>
      </c>
      <c r="J26" s="624">
        <f t="shared" si="1"/>
        <v>4.6242774566473986E-2</v>
      </c>
    </row>
    <row r="27" spans="2:10" x14ac:dyDescent="0.2">
      <c r="B27" s="621" t="s">
        <v>542</v>
      </c>
      <c r="C27" s="638" t="s">
        <v>455</v>
      </c>
      <c r="D27" s="633">
        <v>58</v>
      </c>
      <c r="E27" s="633">
        <v>1</v>
      </c>
      <c r="F27" s="633">
        <v>5</v>
      </c>
      <c r="G27" s="633">
        <v>21</v>
      </c>
      <c r="H27" s="633">
        <f t="shared" si="0"/>
        <v>85</v>
      </c>
      <c r="I27" s="633">
        <v>676</v>
      </c>
      <c r="J27" s="624">
        <f t="shared" si="1"/>
        <v>0.1257396449704142</v>
      </c>
    </row>
    <row r="28" spans="2:10" ht="13.5" x14ac:dyDescent="0.25">
      <c r="B28" s="813" t="s">
        <v>260</v>
      </c>
      <c r="C28" s="814"/>
      <c r="D28" s="645">
        <v>846</v>
      </c>
      <c r="E28" s="645">
        <v>9</v>
      </c>
      <c r="F28" s="645">
        <v>60</v>
      </c>
      <c r="G28" s="645">
        <v>154</v>
      </c>
      <c r="H28" s="645">
        <f t="shared" si="0"/>
        <v>1069</v>
      </c>
      <c r="I28" s="645">
        <v>5379</v>
      </c>
      <c r="J28" s="646">
        <f t="shared" si="1"/>
        <v>0.19873582450269567</v>
      </c>
    </row>
    <row r="29" spans="2:10" x14ac:dyDescent="0.2">
      <c r="B29" s="617" t="s">
        <v>311</v>
      </c>
      <c r="C29" s="640" t="s">
        <v>460</v>
      </c>
      <c r="D29" s="639">
        <v>30</v>
      </c>
      <c r="E29" s="639">
        <v>0</v>
      </c>
      <c r="F29" s="639">
        <v>0</v>
      </c>
      <c r="G29" s="639">
        <v>3</v>
      </c>
      <c r="H29" s="639">
        <f t="shared" si="0"/>
        <v>33</v>
      </c>
      <c r="I29" s="639">
        <v>76</v>
      </c>
      <c r="J29" s="620">
        <f t="shared" si="1"/>
        <v>0.43421052631578949</v>
      </c>
    </row>
    <row r="30" spans="2:10" x14ac:dyDescent="0.2">
      <c r="B30" s="621" t="s">
        <v>311</v>
      </c>
      <c r="C30" s="638" t="s">
        <v>461</v>
      </c>
      <c r="D30" s="633">
        <v>34</v>
      </c>
      <c r="E30" s="633">
        <v>0</v>
      </c>
      <c r="F30" s="633">
        <v>0</v>
      </c>
      <c r="G30" s="633">
        <v>3</v>
      </c>
      <c r="H30" s="633">
        <f t="shared" si="0"/>
        <v>37</v>
      </c>
      <c r="I30" s="633">
        <v>64</v>
      </c>
      <c r="J30" s="624">
        <f t="shared" si="1"/>
        <v>0.578125</v>
      </c>
    </row>
    <row r="31" spans="2:10" x14ac:dyDescent="0.2">
      <c r="B31" s="621" t="s">
        <v>311</v>
      </c>
      <c r="C31" s="638" t="s">
        <v>462</v>
      </c>
      <c r="D31" s="633">
        <v>36</v>
      </c>
      <c r="E31" s="633">
        <v>0</v>
      </c>
      <c r="F31" s="633">
        <v>0</v>
      </c>
      <c r="G31" s="633">
        <v>0</v>
      </c>
      <c r="H31" s="633">
        <f t="shared" si="0"/>
        <v>36</v>
      </c>
      <c r="I31" s="633">
        <v>204</v>
      </c>
      <c r="J31" s="624">
        <f t="shared" si="1"/>
        <v>0.17647058823529413</v>
      </c>
    </row>
    <row r="32" spans="2:10" x14ac:dyDescent="0.2">
      <c r="B32" s="621" t="s">
        <v>311</v>
      </c>
      <c r="C32" s="638" t="s">
        <v>463</v>
      </c>
      <c r="D32" s="633">
        <v>74</v>
      </c>
      <c r="E32" s="633">
        <v>0</v>
      </c>
      <c r="F32" s="633">
        <v>4</v>
      </c>
      <c r="G32" s="633">
        <v>4</v>
      </c>
      <c r="H32" s="633">
        <f t="shared" si="0"/>
        <v>82</v>
      </c>
      <c r="I32" s="633">
        <v>146</v>
      </c>
      <c r="J32" s="624">
        <f t="shared" si="1"/>
        <v>0.56164383561643838</v>
      </c>
    </row>
    <row r="33" spans="2:10" x14ac:dyDescent="0.2">
      <c r="B33" s="621" t="s">
        <v>311</v>
      </c>
      <c r="C33" s="638" t="s">
        <v>464</v>
      </c>
      <c r="D33" s="633">
        <v>26</v>
      </c>
      <c r="E33" s="633">
        <v>0</v>
      </c>
      <c r="F33" s="633">
        <v>0</v>
      </c>
      <c r="G33" s="633">
        <v>6</v>
      </c>
      <c r="H33" s="633">
        <f t="shared" si="0"/>
        <v>32</v>
      </c>
      <c r="I33" s="633">
        <v>195</v>
      </c>
      <c r="J33" s="624">
        <f t="shared" si="1"/>
        <v>0.1641025641025641</v>
      </c>
    </row>
    <row r="34" spans="2:10" x14ac:dyDescent="0.2">
      <c r="B34" s="621" t="s">
        <v>311</v>
      </c>
      <c r="C34" s="638" t="s">
        <v>465</v>
      </c>
      <c r="D34" s="633">
        <v>36</v>
      </c>
      <c r="E34" s="633">
        <v>0</v>
      </c>
      <c r="F34" s="633">
        <v>3</v>
      </c>
      <c r="G34" s="633">
        <v>9</v>
      </c>
      <c r="H34" s="633">
        <f t="shared" si="0"/>
        <v>48</v>
      </c>
      <c r="I34" s="633">
        <v>78</v>
      </c>
      <c r="J34" s="624">
        <f t="shared" si="1"/>
        <v>0.61538461538461542</v>
      </c>
    </row>
    <row r="35" spans="2:10" x14ac:dyDescent="0.2">
      <c r="B35" s="621" t="s">
        <v>311</v>
      </c>
      <c r="C35" s="638" t="s">
        <v>466</v>
      </c>
      <c r="D35" s="633">
        <v>19</v>
      </c>
      <c r="E35" s="633">
        <v>0</v>
      </c>
      <c r="F35" s="633">
        <v>0</v>
      </c>
      <c r="G35" s="633">
        <v>0</v>
      </c>
      <c r="H35" s="633">
        <f t="shared" si="0"/>
        <v>19</v>
      </c>
      <c r="I35" s="633">
        <v>51</v>
      </c>
      <c r="J35" s="624">
        <f t="shared" si="1"/>
        <v>0.37254901960784315</v>
      </c>
    </row>
    <row r="36" spans="2:10" x14ac:dyDescent="0.2">
      <c r="B36" s="621" t="s">
        <v>311</v>
      </c>
      <c r="C36" s="638" t="s">
        <v>467</v>
      </c>
      <c r="D36" s="633">
        <v>136</v>
      </c>
      <c r="E36" s="633">
        <v>6</v>
      </c>
      <c r="F36" s="633">
        <v>5</v>
      </c>
      <c r="G36" s="633">
        <v>17</v>
      </c>
      <c r="H36" s="633">
        <f t="shared" si="0"/>
        <v>164</v>
      </c>
      <c r="I36" s="633">
        <v>363</v>
      </c>
      <c r="J36" s="624">
        <f t="shared" si="1"/>
        <v>0.45179063360881544</v>
      </c>
    </row>
    <row r="37" spans="2:10" x14ac:dyDescent="0.2">
      <c r="B37" s="621" t="s">
        <v>311</v>
      </c>
      <c r="C37" s="638" t="s">
        <v>468</v>
      </c>
      <c r="D37" s="633">
        <v>51</v>
      </c>
      <c r="E37" s="633">
        <v>0</v>
      </c>
      <c r="F37" s="633">
        <v>0</v>
      </c>
      <c r="G37" s="633">
        <v>1</v>
      </c>
      <c r="H37" s="633">
        <f t="shared" si="0"/>
        <v>52</v>
      </c>
      <c r="I37" s="633">
        <v>110</v>
      </c>
      <c r="J37" s="624">
        <f t="shared" si="1"/>
        <v>0.47272727272727272</v>
      </c>
    </row>
    <row r="38" spans="2:10" x14ac:dyDescent="0.2">
      <c r="B38" s="621" t="s">
        <v>311</v>
      </c>
      <c r="C38" s="638" t="s">
        <v>111</v>
      </c>
      <c r="D38" s="633">
        <v>0</v>
      </c>
      <c r="E38" s="633">
        <v>0</v>
      </c>
      <c r="F38" s="633">
        <v>0</v>
      </c>
      <c r="G38" s="633">
        <v>0</v>
      </c>
      <c r="H38" s="633">
        <f t="shared" si="0"/>
        <v>0</v>
      </c>
      <c r="I38" s="633">
        <v>409</v>
      </c>
      <c r="J38" s="624">
        <f t="shared" si="1"/>
        <v>0</v>
      </c>
    </row>
    <row r="39" spans="2:10" x14ac:dyDescent="0.2">
      <c r="B39" s="621" t="s">
        <v>311</v>
      </c>
      <c r="C39" s="638" t="s">
        <v>469</v>
      </c>
      <c r="D39" s="633">
        <v>40</v>
      </c>
      <c r="E39" s="633">
        <v>0</v>
      </c>
      <c r="F39" s="633">
        <v>7</v>
      </c>
      <c r="G39" s="633">
        <v>2</v>
      </c>
      <c r="H39" s="633">
        <f t="shared" si="0"/>
        <v>49</v>
      </c>
      <c r="I39" s="633">
        <v>83</v>
      </c>
      <c r="J39" s="624">
        <f t="shared" si="1"/>
        <v>0.59036144578313254</v>
      </c>
    </row>
    <row r="40" spans="2:10" x14ac:dyDescent="0.2">
      <c r="B40" s="621" t="s">
        <v>342</v>
      </c>
      <c r="C40" s="638" t="s">
        <v>462</v>
      </c>
      <c r="D40" s="633">
        <v>0</v>
      </c>
      <c r="E40" s="633">
        <v>0</v>
      </c>
      <c r="F40" s="633">
        <v>0</v>
      </c>
      <c r="G40" s="633">
        <v>14</v>
      </c>
      <c r="H40" s="633">
        <f t="shared" ref="H40:H71" si="2">SUM(D40:G40)</f>
        <v>14</v>
      </c>
      <c r="I40" s="633">
        <v>52</v>
      </c>
      <c r="J40" s="624">
        <f t="shared" ref="J40:J71" si="3">IF(I40&gt;0,H40/I40,"-")</f>
        <v>0.26923076923076922</v>
      </c>
    </row>
    <row r="41" spans="2:10" x14ac:dyDescent="0.2">
      <c r="B41" s="621" t="s">
        <v>342</v>
      </c>
      <c r="C41" s="638" t="s">
        <v>478</v>
      </c>
      <c r="D41" s="633">
        <v>31</v>
      </c>
      <c r="E41" s="633">
        <v>0</v>
      </c>
      <c r="F41" s="633">
        <v>0</v>
      </c>
      <c r="G41" s="633">
        <v>12</v>
      </c>
      <c r="H41" s="633">
        <f t="shared" si="2"/>
        <v>43</v>
      </c>
      <c r="I41" s="633">
        <v>43</v>
      </c>
      <c r="J41" s="624">
        <f t="shared" si="3"/>
        <v>1</v>
      </c>
    </row>
    <row r="42" spans="2:10" x14ac:dyDescent="0.2">
      <c r="B42" s="621" t="s">
        <v>342</v>
      </c>
      <c r="C42" s="638" t="s">
        <v>479</v>
      </c>
      <c r="D42" s="633">
        <v>0</v>
      </c>
      <c r="E42" s="633">
        <v>9</v>
      </c>
      <c r="F42" s="633">
        <v>23</v>
      </c>
      <c r="G42" s="633">
        <v>17</v>
      </c>
      <c r="H42" s="633">
        <f t="shared" si="2"/>
        <v>49</v>
      </c>
      <c r="I42" s="633">
        <v>49</v>
      </c>
      <c r="J42" s="624">
        <f t="shared" si="3"/>
        <v>1</v>
      </c>
    </row>
    <row r="43" spans="2:10" x14ac:dyDescent="0.2">
      <c r="B43" s="621" t="s">
        <v>342</v>
      </c>
      <c r="C43" s="638" t="s">
        <v>480</v>
      </c>
      <c r="D43" s="633">
        <v>207</v>
      </c>
      <c r="E43" s="633">
        <v>0</v>
      </c>
      <c r="F43" s="633">
        <v>0</v>
      </c>
      <c r="G43" s="633">
        <v>33</v>
      </c>
      <c r="H43" s="633">
        <f t="shared" si="2"/>
        <v>240</v>
      </c>
      <c r="I43" s="633">
        <v>243</v>
      </c>
      <c r="J43" s="624">
        <f t="shared" si="3"/>
        <v>0.98765432098765427</v>
      </c>
    </row>
    <row r="44" spans="2:10" x14ac:dyDescent="0.2">
      <c r="B44" s="621" t="s">
        <v>314</v>
      </c>
      <c r="C44" s="638" t="s">
        <v>472</v>
      </c>
      <c r="D44" s="633">
        <v>0</v>
      </c>
      <c r="E44" s="633">
        <v>2</v>
      </c>
      <c r="F44" s="633">
        <v>0</v>
      </c>
      <c r="G44" s="633">
        <v>0</v>
      </c>
      <c r="H44" s="633">
        <f t="shared" si="2"/>
        <v>2</v>
      </c>
      <c r="I44" s="633">
        <v>256</v>
      </c>
      <c r="J44" s="624">
        <f t="shared" si="3"/>
        <v>7.8125E-3</v>
      </c>
    </row>
    <row r="45" spans="2:10" x14ac:dyDescent="0.2">
      <c r="B45" s="621" t="s">
        <v>314</v>
      </c>
      <c r="C45" s="638" t="s">
        <v>473</v>
      </c>
      <c r="D45" s="633">
        <v>0</v>
      </c>
      <c r="E45" s="633">
        <v>0</v>
      </c>
      <c r="F45" s="633">
        <v>0</v>
      </c>
      <c r="G45" s="633">
        <v>0</v>
      </c>
      <c r="H45" s="633">
        <f t="shared" si="2"/>
        <v>0</v>
      </c>
      <c r="I45" s="633">
        <v>303</v>
      </c>
      <c r="J45" s="624">
        <f t="shared" si="3"/>
        <v>0</v>
      </c>
    </row>
    <row r="46" spans="2:10" x14ac:dyDescent="0.2">
      <c r="B46" s="621" t="s">
        <v>314</v>
      </c>
      <c r="C46" s="638" t="s">
        <v>474</v>
      </c>
      <c r="D46" s="633">
        <v>0</v>
      </c>
      <c r="E46" s="633">
        <v>0</v>
      </c>
      <c r="F46" s="633">
        <v>0</v>
      </c>
      <c r="G46" s="633">
        <v>0</v>
      </c>
      <c r="H46" s="633">
        <f t="shared" si="2"/>
        <v>0</v>
      </c>
      <c r="I46" s="633">
        <v>232</v>
      </c>
      <c r="J46" s="624">
        <f t="shared" si="3"/>
        <v>0</v>
      </c>
    </row>
    <row r="47" spans="2:10" x14ac:dyDescent="0.2">
      <c r="B47" s="621" t="s">
        <v>314</v>
      </c>
      <c r="C47" s="638" t="s">
        <v>475</v>
      </c>
      <c r="D47" s="633">
        <v>0</v>
      </c>
      <c r="E47" s="633">
        <v>0</v>
      </c>
      <c r="F47" s="633">
        <v>0</v>
      </c>
      <c r="G47" s="633">
        <v>0</v>
      </c>
      <c r="H47" s="633">
        <f t="shared" si="2"/>
        <v>0</v>
      </c>
      <c r="I47" s="633">
        <v>362</v>
      </c>
      <c r="J47" s="624">
        <f t="shared" si="3"/>
        <v>0</v>
      </c>
    </row>
    <row r="48" spans="2:10" x14ac:dyDescent="0.2">
      <c r="B48" s="621" t="s">
        <v>314</v>
      </c>
      <c r="C48" s="638" t="s">
        <v>476</v>
      </c>
      <c r="D48" s="633">
        <v>0</v>
      </c>
      <c r="E48" s="633">
        <v>0</v>
      </c>
      <c r="F48" s="633">
        <v>0</v>
      </c>
      <c r="G48" s="633">
        <v>0</v>
      </c>
      <c r="H48" s="633">
        <f t="shared" si="2"/>
        <v>0</v>
      </c>
      <c r="I48" s="633">
        <v>382</v>
      </c>
      <c r="J48" s="624">
        <f t="shared" si="3"/>
        <v>0</v>
      </c>
    </row>
    <row r="49" spans="2:10" x14ac:dyDescent="0.2">
      <c r="B49" s="621" t="s">
        <v>316</v>
      </c>
      <c r="C49" s="638" t="s">
        <v>477</v>
      </c>
      <c r="D49" s="633">
        <v>0</v>
      </c>
      <c r="E49" s="633">
        <v>0</v>
      </c>
      <c r="F49" s="633">
        <v>0</v>
      </c>
      <c r="G49" s="633">
        <v>0</v>
      </c>
      <c r="H49" s="633">
        <f t="shared" si="2"/>
        <v>0</v>
      </c>
      <c r="I49" s="633">
        <v>188</v>
      </c>
      <c r="J49" s="624">
        <f t="shared" si="3"/>
        <v>0</v>
      </c>
    </row>
    <row r="50" spans="2:10" x14ac:dyDescent="0.2">
      <c r="B50" s="621" t="s">
        <v>542</v>
      </c>
      <c r="C50" s="638" t="s">
        <v>470</v>
      </c>
      <c r="D50" s="633">
        <v>115</v>
      </c>
      <c r="E50" s="633">
        <v>10</v>
      </c>
      <c r="F50" s="633">
        <v>9</v>
      </c>
      <c r="G50" s="633">
        <v>26</v>
      </c>
      <c r="H50" s="633">
        <f t="shared" si="2"/>
        <v>160</v>
      </c>
      <c r="I50" s="633">
        <v>548</v>
      </c>
      <c r="J50" s="624">
        <f t="shared" si="3"/>
        <v>0.29197080291970801</v>
      </c>
    </row>
    <row r="51" spans="2:10" x14ac:dyDescent="0.2">
      <c r="B51" s="621" t="s">
        <v>542</v>
      </c>
      <c r="C51" s="638" t="s">
        <v>471</v>
      </c>
      <c r="D51" s="633">
        <v>42</v>
      </c>
      <c r="E51" s="633">
        <v>0</v>
      </c>
      <c r="F51" s="633">
        <v>0</v>
      </c>
      <c r="G51" s="633">
        <v>0</v>
      </c>
      <c r="H51" s="633">
        <f t="shared" si="2"/>
        <v>42</v>
      </c>
      <c r="I51" s="633">
        <v>634</v>
      </c>
      <c r="J51" s="624">
        <f t="shared" si="3"/>
        <v>6.6246056782334389E-2</v>
      </c>
    </row>
    <row r="52" spans="2:10" ht="13.5" x14ac:dyDescent="0.25">
      <c r="B52" s="813" t="s">
        <v>259</v>
      </c>
      <c r="C52" s="814"/>
      <c r="D52" s="649">
        <v>877</v>
      </c>
      <c r="E52" s="645">
        <v>27</v>
      </c>
      <c r="F52" s="645">
        <v>51</v>
      </c>
      <c r="G52" s="645">
        <v>147</v>
      </c>
      <c r="H52" s="645">
        <f t="shared" si="2"/>
        <v>1102</v>
      </c>
      <c r="I52" s="645">
        <v>5071</v>
      </c>
      <c r="J52" s="646">
        <f t="shared" si="3"/>
        <v>0.21731413922303294</v>
      </c>
    </row>
    <row r="53" spans="2:10" x14ac:dyDescent="0.2">
      <c r="B53" s="617" t="s">
        <v>311</v>
      </c>
      <c r="C53" s="618" t="s">
        <v>482</v>
      </c>
      <c r="D53" s="644">
        <v>30</v>
      </c>
      <c r="E53" s="644">
        <v>0</v>
      </c>
      <c r="F53" s="644">
        <v>3</v>
      </c>
      <c r="G53" s="644">
        <v>2</v>
      </c>
      <c r="H53" s="644">
        <f t="shared" si="2"/>
        <v>35</v>
      </c>
      <c r="I53" s="644">
        <v>95</v>
      </c>
      <c r="J53" s="620">
        <f t="shared" si="3"/>
        <v>0.36842105263157893</v>
      </c>
    </row>
    <row r="54" spans="2:10" x14ac:dyDescent="0.2">
      <c r="B54" s="621" t="s">
        <v>311</v>
      </c>
      <c r="C54" s="622" t="s">
        <v>483</v>
      </c>
      <c r="D54" s="643">
        <v>54</v>
      </c>
      <c r="E54" s="643">
        <v>0</v>
      </c>
      <c r="F54" s="643">
        <v>0</v>
      </c>
      <c r="G54" s="643">
        <v>3</v>
      </c>
      <c r="H54" s="643">
        <f t="shared" si="2"/>
        <v>57</v>
      </c>
      <c r="I54" s="643">
        <v>98</v>
      </c>
      <c r="J54" s="624">
        <f t="shared" si="3"/>
        <v>0.58163265306122447</v>
      </c>
    </row>
    <row r="55" spans="2:10" x14ac:dyDescent="0.2">
      <c r="B55" s="621" t="s">
        <v>311</v>
      </c>
      <c r="C55" s="622" t="s">
        <v>484</v>
      </c>
      <c r="D55" s="643">
        <v>9</v>
      </c>
      <c r="E55" s="643">
        <v>0</v>
      </c>
      <c r="F55" s="643">
        <v>0</v>
      </c>
      <c r="G55" s="643">
        <v>0</v>
      </c>
      <c r="H55" s="643">
        <f t="shared" si="2"/>
        <v>9</v>
      </c>
      <c r="I55" s="643">
        <v>73</v>
      </c>
      <c r="J55" s="624">
        <f t="shared" si="3"/>
        <v>0.12328767123287671</v>
      </c>
    </row>
    <row r="56" spans="2:10" x14ac:dyDescent="0.2">
      <c r="B56" s="621" t="s">
        <v>311</v>
      </c>
      <c r="C56" s="622" t="s">
        <v>485</v>
      </c>
      <c r="D56" s="643">
        <v>3</v>
      </c>
      <c r="E56" s="643">
        <v>0</v>
      </c>
      <c r="F56" s="643">
        <v>0</v>
      </c>
      <c r="G56" s="643">
        <v>0</v>
      </c>
      <c r="H56" s="643">
        <f t="shared" si="2"/>
        <v>3</v>
      </c>
      <c r="I56" s="643">
        <v>54</v>
      </c>
      <c r="J56" s="624">
        <f t="shared" si="3"/>
        <v>5.5555555555555552E-2</v>
      </c>
    </row>
    <row r="57" spans="2:10" x14ac:dyDescent="0.2">
      <c r="B57" s="621" t="s">
        <v>311</v>
      </c>
      <c r="C57" s="622" t="s">
        <v>486</v>
      </c>
      <c r="D57" s="643">
        <v>59</v>
      </c>
      <c r="E57" s="643">
        <v>0</v>
      </c>
      <c r="F57" s="643">
        <v>3</v>
      </c>
      <c r="G57" s="643">
        <v>2</v>
      </c>
      <c r="H57" s="643">
        <f t="shared" si="2"/>
        <v>64</v>
      </c>
      <c r="I57" s="643">
        <v>167</v>
      </c>
      <c r="J57" s="624">
        <f t="shared" si="3"/>
        <v>0.38323353293413176</v>
      </c>
    </row>
    <row r="58" spans="2:10" x14ac:dyDescent="0.2">
      <c r="B58" s="621" t="s">
        <v>311</v>
      </c>
      <c r="C58" s="622" t="s">
        <v>487</v>
      </c>
      <c r="D58" s="643">
        <v>157</v>
      </c>
      <c r="E58" s="643">
        <v>0</v>
      </c>
      <c r="F58" s="643">
        <v>0</v>
      </c>
      <c r="G58" s="643">
        <v>12</v>
      </c>
      <c r="H58" s="643">
        <f t="shared" si="2"/>
        <v>169</v>
      </c>
      <c r="I58" s="643">
        <v>345</v>
      </c>
      <c r="J58" s="624">
        <f t="shared" si="3"/>
        <v>0.48985507246376814</v>
      </c>
    </row>
    <row r="59" spans="2:10" x14ac:dyDescent="0.2">
      <c r="B59" s="621" t="s">
        <v>311</v>
      </c>
      <c r="C59" s="622" t="s">
        <v>488</v>
      </c>
      <c r="D59" s="643">
        <v>56</v>
      </c>
      <c r="E59" s="643">
        <v>0</v>
      </c>
      <c r="F59" s="643">
        <v>1</v>
      </c>
      <c r="G59" s="643">
        <v>4</v>
      </c>
      <c r="H59" s="643">
        <f t="shared" si="2"/>
        <v>61</v>
      </c>
      <c r="I59" s="643">
        <v>151</v>
      </c>
      <c r="J59" s="624">
        <f t="shared" si="3"/>
        <v>0.40397350993377484</v>
      </c>
    </row>
    <row r="60" spans="2:10" x14ac:dyDescent="0.2">
      <c r="B60" s="621" t="s">
        <v>311</v>
      </c>
      <c r="C60" s="622" t="s">
        <v>489</v>
      </c>
      <c r="D60" s="643">
        <v>16</v>
      </c>
      <c r="E60" s="643">
        <v>0</v>
      </c>
      <c r="F60" s="643">
        <v>1</v>
      </c>
      <c r="G60" s="643">
        <v>3</v>
      </c>
      <c r="H60" s="643">
        <f t="shared" si="2"/>
        <v>20</v>
      </c>
      <c r="I60" s="643">
        <v>101</v>
      </c>
      <c r="J60" s="624">
        <f t="shared" si="3"/>
        <v>0.19801980198019803</v>
      </c>
    </row>
    <row r="61" spans="2:10" x14ac:dyDescent="0.2">
      <c r="B61" s="621" t="s">
        <v>314</v>
      </c>
      <c r="C61" s="622" t="s">
        <v>494</v>
      </c>
      <c r="D61" s="643">
        <v>0</v>
      </c>
      <c r="E61" s="643">
        <v>1</v>
      </c>
      <c r="F61" s="643">
        <v>13</v>
      </c>
      <c r="G61" s="643">
        <v>0</v>
      </c>
      <c r="H61" s="643">
        <f t="shared" si="2"/>
        <v>14</v>
      </c>
      <c r="I61" s="643">
        <v>546</v>
      </c>
      <c r="J61" s="624">
        <f t="shared" si="3"/>
        <v>2.564102564102564E-2</v>
      </c>
    </row>
    <row r="62" spans="2:10" x14ac:dyDescent="0.2">
      <c r="B62" s="621" t="s">
        <v>314</v>
      </c>
      <c r="C62" s="622" t="s">
        <v>495</v>
      </c>
      <c r="D62" s="643">
        <v>0</v>
      </c>
      <c r="E62" s="643">
        <v>7</v>
      </c>
      <c r="F62" s="643">
        <v>0</v>
      </c>
      <c r="G62" s="643">
        <v>0</v>
      </c>
      <c r="H62" s="643">
        <f t="shared" si="2"/>
        <v>7</v>
      </c>
      <c r="I62" s="643">
        <v>68</v>
      </c>
      <c r="J62" s="624">
        <f t="shared" si="3"/>
        <v>0.10294117647058823</v>
      </c>
    </row>
    <row r="63" spans="2:10" x14ac:dyDescent="0.2">
      <c r="B63" s="621" t="s">
        <v>364</v>
      </c>
      <c r="C63" s="622" t="s">
        <v>497</v>
      </c>
      <c r="D63" s="643">
        <v>0</v>
      </c>
      <c r="E63" s="643">
        <v>0</v>
      </c>
      <c r="F63" s="643">
        <v>0</v>
      </c>
      <c r="G63" s="643">
        <v>0</v>
      </c>
      <c r="H63" s="643">
        <f t="shared" si="2"/>
        <v>0</v>
      </c>
      <c r="I63" s="643">
        <v>4</v>
      </c>
      <c r="J63" s="624">
        <f t="shared" si="3"/>
        <v>0</v>
      </c>
    </row>
    <row r="64" spans="2:10" x14ac:dyDescent="0.2">
      <c r="B64" s="621" t="s">
        <v>542</v>
      </c>
      <c r="C64" s="622" t="s">
        <v>490</v>
      </c>
      <c r="D64" s="643">
        <v>58</v>
      </c>
      <c r="E64" s="643">
        <v>0</v>
      </c>
      <c r="F64" s="643">
        <v>0</v>
      </c>
      <c r="G64" s="643">
        <v>5</v>
      </c>
      <c r="H64" s="643">
        <f t="shared" si="2"/>
        <v>63</v>
      </c>
      <c r="I64" s="643">
        <v>762</v>
      </c>
      <c r="J64" s="624">
        <f t="shared" si="3"/>
        <v>8.2677165354330714E-2</v>
      </c>
    </row>
    <row r="65" spans="2:10" x14ac:dyDescent="0.2">
      <c r="B65" s="621" t="s">
        <v>542</v>
      </c>
      <c r="C65" s="622" t="s">
        <v>496</v>
      </c>
      <c r="D65" s="643">
        <v>0</v>
      </c>
      <c r="E65" s="643">
        <v>4</v>
      </c>
      <c r="F65" s="643">
        <v>0</v>
      </c>
      <c r="G65" s="643">
        <v>0</v>
      </c>
      <c r="H65" s="643">
        <f t="shared" si="2"/>
        <v>4</v>
      </c>
      <c r="I65" s="643">
        <v>130</v>
      </c>
      <c r="J65" s="624">
        <f t="shared" si="3"/>
        <v>3.0769230769230771E-2</v>
      </c>
    </row>
    <row r="66" spans="2:10" x14ac:dyDescent="0.2">
      <c r="B66" s="621" t="s">
        <v>542</v>
      </c>
      <c r="C66" s="622" t="s">
        <v>491</v>
      </c>
      <c r="D66" s="643">
        <v>86</v>
      </c>
      <c r="E66" s="643">
        <v>10</v>
      </c>
      <c r="F66" s="643">
        <v>11</v>
      </c>
      <c r="G66" s="643">
        <v>23</v>
      </c>
      <c r="H66" s="643">
        <f t="shared" si="2"/>
        <v>130</v>
      </c>
      <c r="I66" s="643">
        <v>618</v>
      </c>
      <c r="J66" s="624">
        <f t="shared" si="3"/>
        <v>0.21035598705501618</v>
      </c>
    </row>
    <row r="67" spans="2:10" x14ac:dyDescent="0.2">
      <c r="B67" s="621" t="s">
        <v>542</v>
      </c>
      <c r="C67" s="622" t="s">
        <v>492</v>
      </c>
      <c r="D67" s="643">
        <v>152</v>
      </c>
      <c r="E67" s="643">
        <v>3</v>
      </c>
      <c r="F67" s="643">
        <v>10</v>
      </c>
      <c r="G67" s="643">
        <v>35</v>
      </c>
      <c r="H67" s="643">
        <f t="shared" si="2"/>
        <v>200</v>
      </c>
      <c r="I67" s="643">
        <v>770</v>
      </c>
      <c r="J67" s="624">
        <f t="shared" si="3"/>
        <v>0.25974025974025972</v>
      </c>
    </row>
    <row r="68" spans="2:10" x14ac:dyDescent="0.2">
      <c r="B68" s="650" t="s">
        <v>542</v>
      </c>
      <c r="C68" s="651" t="s">
        <v>493</v>
      </c>
      <c r="D68" s="643">
        <v>108</v>
      </c>
      <c r="E68" s="643">
        <v>10</v>
      </c>
      <c r="F68" s="643">
        <v>0</v>
      </c>
      <c r="G68" s="643">
        <v>21</v>
      </c>
      <c r="H68" s="643">
        <f t="shared" si="2"/>
        <v>139</v>
      </c>
      <c r="I68" s="643">
        <v>561</v>
      </c>
      <c r="J68" s="624">
        <f t="shared" si="3"/>
        <v>0.24777183600713013</v>
      </c>
    </row>
    <row r="69" spans="2:10" ht="13.5" x14ac:dyDescent="0.25">
      <c r="B69" s="813" t="s">
        <v>258</v>
      </c>
      <c r="C69" s="814"/>
      <c r="D69" s="645">
        <v>788</v>
      </c>
      <c r="E69" s="645">
        <v>35</v>
      </c>
      <c r="F69" s="645">
        <v>42</v>
      </c>
      <c r="G69" s="645">
        <v>110</v>
      </c>
      <c r="H69" s="645">
        <f t="shared" si="2"/>
        <v>975</v>
      </c>
      <c r="I69" s="645">
        <v>4543</v>
      </c>
      <c r="J69" s="646">
        <f t="shared" si="3"/>
        <v>0.21461589258199429</v>
      </c>
    </row>
    <row r="70" spans="2:10" x14ac:dyDescent="0.2">
      <c r="B70" s="617" t="s">
        <v>311</v>
      </c>
      <c r="C70" s="640" t="s">
        <v>498</v>
      </c>
      <c r="D70" s="639">
        <v>21</v>
      </c>
      <c r="E70" s="639">
        <v>0</v>
      </c>
      <c r="F70" s="639">
        <v>0</v>
      </c>
      <c r="G70" s="639">
        <v>1</v>
      </c>
      <c r="H70" s="639">
        <f t="shared" si="2"/>
        <v>22</v>
      </c>
      <c r="I70" s="639">
        <v>187</v>
      </c>
      <c r="J70" s="620">
        <f t="shared" si="3"/>
        <v>0.11764705882352941</v>
      </c>
    </row>
    <row r="71" spans="2:10" x14ac:dyDescent="0.2">
      <c r="B71" s="621" t="s">
        <v>311</v>
      </c>
      <c r="C71" s="638" t="s">
        <v>506</v>
      </c>
      <c r="D71" s="633">
        <v>0</v>
      </c>
      <c r="E71" s="633">
        <v>0</v>
      </c>
      <c r="F71" s="633">
        <v>0</v>
      </c>
      <c r="G71" s="633">
        <v>0</v>
      </c>
      <c r="H71" s="633">
        <f t="shared" si="2"/>
        <v>0</v>
      </c>
      <c r="I71" s="633">
        <v>2</v>
      </c>
      <c r="J71" s="624">
        <f t="shared" si="3"/>
        <v>0</v>
      </c>
    </row>
    <row r="72" spans="2:10" x14ac:dyDescent="0.2">
      <c r="B72" s="621" t="s">
        <v>311</v>
      </c>
      <c r="C72" s="638" t="s">
        <v>502</v>
      </c>
      <c r="D72" s="633">
        <v>50</v>
      </c>
      <c r="E72" s="633">
        <v>4</v>
      </c>
      <c r="F72" s="633">
        <v>0</v>
      </c>
      <c r="G72" s="633">
        <v>7</v>
      </c>
      <c r="H72" s="633">
        <f t="shared" ref="H72:H84" si="4">SUM(D72:G72)</f>
        <v>61</v>
      </c>
      <c r="I72" s="633">
        <v>170</v>
      </c>
      <c r="J72" s="624">
        <f t="shared" ref="J72:J84" si="5">IF(I72&gt;0,H72/I72,"-")</f>
        <v>0.35882352941176471</v>
      </c>
    </row>
    <row r="73" spans="2:10" x14ac:dyDescent="0.2">
      <c r="B73" s="621" t="s">
        <v>314</v>
      </c>
      <c r="C73" s="638" t="s">
        <v>689</v>
      </c>
      <c r="D73" s="633">
        <v>6</v>
      </c>
      <c r="E73" s="633">
        <v>33</v>
      </c>
      <c r="F73" s="633">
        <v>0</v>
      </c>
      <c r="G73" s="633">
        <v>0</v>
      </c>
      <c r="H73" s="633">
        <f t="shared" si="4"/>
        <v>39</v>
      </c>
      <c r="I73" s="633">
        <v>457</v>
      </c>
      <c r="J73" s="624">
        <f t="shared" si="5"/>
        <v>8.5339168490153175E-2</v>
      </c>
    </row>
    <row r="74" spans="2:10" x14ac:dyDescent="0.2">
      <c r="B74" s="621" t="s">
        <v>314</v>
      </c>
      <c r="C74" s="638" t="s">
        <v>510</v>
      </c>
      <c r="D74" s="633">
        <v>0</v>
      </c>
      <c r="E74" s="633">
        <v>0</v>
      </c>
      <c r="F74" s="633">
        <v>0</v>
      </c>
      <c r="G74" s="633">
        <v>0</v>
      </c>
      <c r="H74" s="633">
        <f t="shared" si="4"/>
        <v>0</v>
      </c>
      <c r="I74" s="633">
        <v>2</v>
      </c>
      <c r="J74" s="624">
        <f t="shared" si="5"/>
        <v>0</v>
      </c>
    </row>
    <row r="75" spans="2:10" x14ac:dyDescent="0.2">
      <c r="B75" s="621" t="s">
        <v>314</v>
      </c>
      <c r="C75" s="638" t="s">
        <v>511</v>
      </c>
      <c r="D75" s="633">
        <v>2</v>
      </c>
      <c r="E75" s="633">
        <v>0</v>
      </c>
      <c r="F75" s="633">
        <v>8</v>
      </c>
      <c r="G75" s="633">
        <v>0</v>
      </c>
      <c r="H75" s="633">
        <f t="shared" si="4"/>
        <v>10</v>
      </c>
      <c r="I75" s="633">
        <v>18</v>
      </c>
      <c r="J75" s="624">
        <f t="shared" si="5"/>
        <v>0.55555555555555558</v>
      </c>
    </row>
    <row r="76" spans="2:10" x14ac:dyDescent="0.2">
      <c r="B76" s="621" t="s">
        <v>542</v>
      </c>
      <c r="C76" s="638" t="s">
        <v>499</v>
      </c>
      <c r="D76" s="633">
        <v>93</v>
      </c>
      <c r="E76" s="633">
        <v>4</v>
      </c>
      <c r="F76" s="633">
        <v>8</v>
      </c>
      <c r="G76" s="633">
        <v>15</v>
      </c>
      <c r="H76" s="633">
        <f t="shared" si="4"/>
        <v>120</v>
      </c>
      <c r="I76" s="633">
        <v>687</v>
      </c>
      <c r="J76" s="624">
        <f t="shared" si="5"/>
        <v>0.17467248908296942</v>
      </c>
    </row>
    <row r="77" spans="2:10" x14ac:dyDescent="0.2">
      <c r="B77" s="621" t="s">
        <v>542</v>
      </c>
      <c r="C77" s="638" t="s">
        <v>500</v>
      </c>
      <c r="D77" s="633">
        <v>104</v>
      </c>
      <c r="E77" s="633">
        <v>21</v>
      </c>
      <c r="F77" s="633">
        <v>0</v>
      </c>
      <c r="G77" s="633">
        <v>13</v>
      </c>
      <c r="H77" s="633">
        <f t="shared" si="4"/>
        <v>138</v>
      </c>
      <c r="I77" s="633">
        <v>760</v>
      </c>
      <c r="J77" s="624">
        <f t="shared" si="5"/>
        <v>0.18157894736842106</v>
      </c>
    </row>
    <row r="78" spans="2:10" x14ac:dyDescent="0.2">
      <c r="B78" s="621" t="s">
        <v>542</v>
      </c>
      <c r="C78" s="638" t="s">
        <v>507</v>
      </c>
      <c r="D78" s="633">
        <v>38</v>
      </c>
      <c r="E78" s="633">
        <v>10</v>
      </c>
      <c r="F78" s="633">
        <v>13</v>
      </c>
      <c r="G78" s="633">
        <v>7</v>
      </c>
      <c r="H78" s="633">
        <f t="shared" si="4"/>
        <v>68</v>
      </c>
      <c r="I78" s="633">
        <v>384</v>
      </c>
      <c r="J78" s="624">
        <f t="shared" si="5"/>
        <v>0.17708333333333334</v>
      </c>
    </row>
    <row r="79" spans="2:10" x14ac:dyDescent="0.2">
      <c r="B79" s="621" t="s">
        <v>542</v>
      </c>
      <c r="C79" s="638" t="s">
        <v>505</v>
      </c>
      <c r="D79" s="633">
        <v>5</v>
      </c>
      <c r="E79" s="633">
        <v>5</v>
      </c>
      <c r="F79" s="633">
        <v>0</v>
      </c>
      <c r="G79" s="633">
        <v>0</v>
      </c>
      <c r="H79" s="633">
        <f t="shared" si="4"/>
        <v>10</v>
      </c>
      <c r="I79" s="633">
        <v>146</v>
      </c>
      <c r="J79" s="624">
        <f t="shared" si="5"/>
        <v>6.8493150684931503E-2</v>
      </c>
    </row>
    <row r="80" spans="2:10" x14ac:dyDescent="0.2">
      <c r="B80" s="621" t="s">
        <v>542</v>
      </c>
      <c r="C80" s="638" t="s">
        <v>508</v>
      </c>
      <c r="D80" s="633">
        <v>41</v>
      </c>
      <c r="E80" s="633">
        <v>0</v>
      </c>
      <c r="F80" s="633">
        <v>12</v>
      </c>
      <c r="G80" s="633">
        <v>27</v>
      </c>
      <c r="H80" s="633">
        <f t="shared" si="4"/>
        <v>80</v>
      </c>
      <c r="I80" s="633">
        <v>469</v>
      </c>
      <c r="J80" s="624">
        <f t="shared" si="5"/>
        <v>0.17057569296375266</v>
      </c>
    </row>
    <row r="81" spans="2:10" x14ac:dyDescent="0.2">
      <c r="B81" s="621" t="s">
        <v>542</v>
      </c>
      <c r="C81" s="638" t="s">
        <v>555</v>
      </c>
      <c r="D81" s="633">
        <v>46</v>
      </c>
      <c r="E81" s="633">
        <v>11</v>
      </c>
      <c r="F81" s="633">
        <v>0</v>
      </c>
      <c r="G81" s="633">
        <v>0</v>
      </c>
      <c r="H81" s="633">
        <f t="shared" si="4"/>
        <v>57</v>
      </c>
      <c r="I81" s="633">
        <v>717</v>
      </c>
      <c r="J81" s="624">
        <f t="shared" si="5"/>
        <v>7.9497907949790794E-2</v>
      </c>
    </row>
    <row r="82" spans="2:10" x14ac:dyDescent="0.2">
      <c r="B82" s="621" t="s">
        <v>542</v>
      </c>
      <c r="C82" s="638" t="s">
        <v>503</v>
      </c>
      <c r="D82" s="633">
        <v>31</v>
      </c>
      <c r="E82" s="633">
        <v>5</v>
      </c>
      <c r="F82" s="633">
        <v>0</v>
      </c>
      <c r="G82" s="633">
        <v>11</v>
      </c>
      <c r="H82" s="633">
        <f t="shared" si="4"/>
        <v>47</v>
      </c>
      <c r="I82" s="633">
        <v>401</v>
      </c>
      <c r="J82" s="624">
        <f t="shared" si="5"/>
        <v>0.1172069825436409</v>
      </c>
    </row>
    <row r="83" spans="2:10" x14ac:dyDescent="0.2">
      <c r="B83" s="621" t="s">
        <v>542</v>
      </c>
      <c r="C83" s="638" t="s">
        <v>504</v>
      </c>
      <c r="D83" s="633">
        <v>0</v>
      </c>
      <c r="E83" s="633">
        <v>0</v>
      </c>
      <c r="F83" s="633">
        <v>0</v>
      </c>
      <c r="G83" s="633">
        <v>0</v>
      </c>
      <c r="H83" s="633">
        <f t="shared" si="4"/>
        <v>0</v>
      </c>
      <c r="I83" s="633">
        <v>2</v>
      </c>
      <c r="J83" s="624">
        <f t="shared" si="5"/>
        <v>0</v>
      </c>
    </row>
    <row r="84" spans="2:10" ht="13.5" x14ac:dyDescent="0.25">
      <c r="B84" s="813" t="s">
        <v>257</v>
      </c>
      <c r="C84" s="814" t="s">
        <v>257</v>
      </c>
      <c r="D84" s="645">
        <v>437</v>
      </c>
      <c r="E84" s="645">
        <v>93</v>
      </c>
      <c r="F84" s="645">
        <v>41</v>
      </c>
      <c r="G84" s="645">
        <v>81</v>
      </c>
      <c r="H84" s="645">
        <f t="shared" si="4"/>
        <v>652</v>
      </c>
      <c r="I84" s="645">
        <v>4402</v>
      </c>
      <c r="J84" s="646">
        <f t="shared" si="5"/>
        <v>0.14811449341208541</v>
      </c>
    </row>
  </sheetData>
  <mergeCells count="12">
    <mergeCell ref="B28:C28"/>
    <mergeCell ref="B52:C52"/>
    <mergeCell ref="B69:C69"/>
    <mergeCell ref="B84:C84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décembre 2016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283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17526</v>
      </c>
      <c r="D9" s="83">
        <v>49579</v>
      </c>
      <c r="E9" s="83">
        <v>67105</v>
      </c>
      <c r="F9" s="84">
        <v>0.86427175710206416</v>
      </c>
    </row>
    <row r="10" spans="1:7" s="77" customFormat="1" ht="12.75" x14ac:dyDescent="0.2">
      <c r="B10" s="82" t="s">
        <v>518</v>
      </c>
      <c r="C10" s="83">
        <v>16549</v>
      </c>
      <c r="D10" s="83">
        <v>49721</v>
      </c>
      <c r="E10" s="83">
        <v>66270</v>
      </c>
      <c r="F10" s="84">
        <v>-1.244318605171002</v>
      </c>
    </row>
    <row r="11" spans="1:7" s="77" customFormat="1" ht="12.75" x14ac:dyDescent="0.2">
      <c r="B11" s="82" t="s">
        <v>519</v>
      </c>
      <c r="C11" s="83">
        <v>17291</v>
      </c>
      <c r="D11" s="83">
        <v>49019</v>
      </c>
      <c r="E11" s="83">
        <v>66310</v>
      </c>
      <c r="F11" s="84">
        <v>6.0359136864351903E-2</v>
      </c>
    </row>
    <row r="12" spans="1:7" s="77" customFormat="1" ht="12.75" x14ac:dyDescent="0.2">
      <c r="B12" s="82" t="s">
        <v>520</v>
      </c>
      <c r="C12" s="83">
        <v>17118</v>
      </c>
      <c r="D12" s="83">
        <v>49316</v>
      </c>
      <c r="E12" s="83">
        <v>66434</v>
      </c>
      <c r="F12" s="84">
        <v>0.18700045242046048</v>
      </c>
    </row>
    <row r="13" spans="1:7" s="77" customFormat="1" ht="12.75" x14ac:dyDescent="0.2">
      <c r="B13" s="82" t="s">
        <v>521</v>
      </c>
      <c r="C13" s="83">
        <v>17100</v>
      </c>
      <c r="D13" s="83">
        <v>49661</v>
      </c>
      <c r="E13" s="83">
        <v>66761</v>
      </c>
      <c r="F13" s="84">
        <v>0.49221784026252102</v>
      </c>
    </row>
    <row r="14" spans="1:7" s="77" customFormat="1" ht="12.75" x14ac:dyDescent="0.2">
      <c r="B14" s="82" t="s">
        <v>522</v>
      </c>
      <c r="C14" s="83">
        <v>17580</v>
      </c>
      <c r="D14" s="83">
        <v>49387</v>
      </c>
      <c r="E14" s="83">
        <v>66967</v>
      </c>
      <c r="F14" s="84">
        <v>0.30856338281330942</v>
      </c>
    </row>
    <row r="15" spans="1:7" s="77" customFormat="1" ht="12.75" x14ac:dyDescent="0.2">
      <c r="B15" s="82" t="s">
        <v>523</v>
      </c>
      <c r="C15" s="83">
        <v>17660</v>
      </c>
      <c r="D15" s="83">
        <v>49014</v>
      </c>
      <c r="E15" s="83">
        <v>66674</v>
      </c>
      <c r="F15" s="84">
        <v>-0.4375289321606135</v>
      </c>
    </row>
    <row r="16" spans="1:7" s="77" customFormat="1" ht="12.75" x14ac:dyDescent="0.2">
      <c r="B16" s="82" t="s">
        <v>524</v>
      </c>
      <c r="C16" s="83">
        <v>17602</v>
      </c>
      <c r="D16" s="83">
        <v>49262</v>
      </c>
      <c r="E16" s="83">
        <v>66864</v>
      </c>
      <c r="F16" s="84">
        <v>0.2849686534481144</v>
      </c>
    </row>
    <row r="17" spans="2:6" s="77" customFormat="1" ht="12.75" x14ac:dyDescent="0.2">
      <c r="B17" s="82" t="s">
        <v>525</v>
      </c>
      <c r="C17" s="83">
        <v>17304</v>
      </c>
      <c r="D17" s="83">
        <v>48817</v>
      </c>
      <c r="E17" s="83">
        <v>66121</v>
      </c>
      <c r="F17" s="84">
        <v>-1.1112108159846867</v>
      </c>
    </row>
    <row r="18" spans="2:6" s="77" customFormat="1" ht="12.75" x14ac:dyDescent="0.2">
      <c r="B18" s="82" t="s">
        <v>526</v>
      </c>
      <c r="C18" s="83">
        <v>17398</v>
      </c>
      <c r="D18" s="83">
        <v>48146</v>
      </c>
      <c r="E18" s="83">
        <v>65544</v>
      </c>
      <c r="F18" s="84">
        <v>-0.87264257951331636</v>
      </c>
    </row>
    <row r="19" spans="2:6" s="77" customFormat="1" ht="12.75" x14ac:dyDescent="0.2">
      <c r="B19" s="82" t="s">
        <v>527</v>
      </c>
      <c r="C19" s="83">
        <v>17614</v>
      </c>
      <c r="D19" s="83">
        <v>48151</v>
      </c>
      <c r="E19" s="83">
        <v>65765</v>
      </c>
      <c r="F19" s="84">
        <v>0.3371780788477885</v>
      </c>
    </row>
    <row r="20" spans="2:6" s="77" customFormat="1" ht="12.75" x14ac:dyDescent="0.2">
      <c r="B20" s="82" t="s">
        <v>528</v>
      </c>
      <c r="C20" s="83">
        <v>18388</v>
      </c>
      <c r="D20" s="83">
        <v>47810</v>
      </c>
      <c r="E20" s="83">
        <v>66198</v>
      </c>
      <c r="F20" s="84">
        <v>0.65840492663271633</v>
      </c>
    </row>
    <row r="21" spans="2:6" s="77" customFormat="1" ht="12.75" x14ac:dyDescent="0.2">
      <c r="B21" s="82" t="s">
        <v>529</v>
      </c>
      <c r="C21" s="83">
        <v>18583</v>
      </c>
      <c r="D21" s="83">
        <v>48235</v>
      </c>
      <c r="E21" s="83">
        <v>66818</v>
      </c>
      <c r="F21" s="84">
        <v>0.93658418683344458</v>
      </c>
    </row>
    <row r="22" spans="2:6" s="77" customFormat="1" ht="12.75" x14ac:dyDescent="0.2">
      <c r="B22" s="82" t="s">
        <v>530</v>
      </c>
      <c r="C22" s="83">
        <v>18158</v>
      </c>
      <c r="D22" s="83">
        <v>48520</v>
      </c>
      <c r="E22" s="83">
        <v>66678</v>
      </c>
      <c r="F22" s="84">
        <v>-0.20952437965817694</v>
      </c>
    </row>
    <row r="23" spans="2:6" s="77" customFormat="1" ht="12.75" x14ac:dyDescent="0.2">
      <c r="B23" s="82" t="s">
        <v>531</v>
      </c>
      <c r="C23" s="83">
        <v>18915</v>
      </c>
      <c r="D23" s="83">
        <v>48447</v>
      </c>
      <c r="E23" s="83">
        <v>67362</v>
      </c>
      <c r="F23" s="84">
        <v>1.0258256096463692</v>
      </c>
    </row>
    <row r="24" spans="2:6" s="77" customFormat="1" ht="12.75" x14ac:dyDescent="0.2">
      <c r="B24" s="82" t="s">
        <v>532</v>
      </c>
      <c r="C24" s="83">
        <v>18897</v>
      </c>
      <c r="D24" s="83">
        <v>48683</v>
      </c>
      <c r="E24" s="83">
        <v>67580</v>
      </c>
      <c r="F24" s="84">
        <v>0.32362459546926292</v>
      </c>
    </row>
    <row r="25" spans="2:6" s="77" customFormat="1" ht="12.75" x14ac:dyDescent="0.2">
      <c r="B25" s="82" t="s">
        <v>533</v>
      </c>
      <c r="C25" s="83">
        <v>19306</v>
      </c>
      <c r="D25" s="83">
        <v>49055</v>
      </c>
      <c r="E25" s="83">
        <v>68361</v>
      </c>
      <c r="F25" s="84">
        <v>1.1556673572062692</v>
      </c>
    </row>
    <row r="26" spans="2:6" s="77" customFormat="1" ht="12.75" x14ac:dyDescent="0.2">
      <c r="B26" s="82" t="s">
        <v>534</v>
      </c>
      <c r="C26" s="83">
        <v>19628</v>
      </c>
      <c r="D26" s="83">
        <v>49057</v>
      </c>
      <c r="E26" s="83">
        <v>68685</v>
      </c>
      <c r="F26" s="84">
        <v>0.47395444771141104</v>
      </c>
    </row>
    <row r="27" spans="2:6" s="77" customFormat="1" ht="12.75" x14ac:dyDescent="0.2">
      <c r="B27" s="82" t="s">
        <v>535</v>
      </c>
      <c r="C27" s="83">
        <v>19547</v>
      </c>
      <c r="D27" s="83">
        <v>48995</v>
      </c>
      <c r="E27" s="83">
        <v>68542</v>
      </c>
      <c r="F27" s="84">
        <v>-0.20819684064934396</v>
      </c>
    </row>
    <row r="28" spans="2:6" s="77" customFormat="1" ht="12.75" x14ac:dyDescent="0.2">
      <c r="B28" s="82" t="s">
        <v>536</v>
      </c>
      <c r="C28" s="83">
        <v>20035</v>
      </c>
      <c r="D28" s="83">
        <v>49340</v>
      </c>
      <c r="E28" s="83">
        <v>69375</v>
      </c>
      <c r="F28" s="84">
        <v>1.2153132385982257</v>
      </c>
    </row>
    <row r="29" spans="2:6" s="77" customFormat="1" ht="12.75" x14ac:dyDescent="0.2">
      <c r="B29" s="82" t="s">
        <v>537</v>
      </c>
      <c r="C29" s="83">
        <v>19297</v>
      </c>
      <c r="D29" s="83">
        <v>49522</v>
      </c>
      <c r="E29" s="83">
        <v>68819</v>
      </c>
      <c r="F29" s="84">
        <v>-0.80144144144144169</v>
      </c>
    </row>
    <row r="30" spans="2:6" s="77" customFormat="1" ht="12.75" x14ac:dyDescent="0.2">
      <c r="B30" s="82" t="s">
        <v>538</v>
      </c>
      <c r="C30" s="83">
        <v>19384</v>
      </c>
      <c r="D30" s="83">
        <v>48869</v>
      </c>
      <c r="E30" s="83">
        <v>68253</v>
      </c>
      <c r="F30" s="84">
        <v>-0.82244728926604838</v>
      </c>
    </row>
    <row r="31" spans="2:6" s="77" customFormat="1" ht="12.75" x14ac:dyDescent="0.2">
      <c r="B31" s="82" t="s">
        <v>539</v>
      </c>
      <c r="C31" s="83">
        <v>19615</v>
      </c>
      <c r="D31" s="83">
        <v>48899</v>
      </c>
      <c r="E31" s="83">
        <v>68514</v>
      </c>
      <c r="F31" s="84">
        <v>0.3824007735923729</v>
      </c>
    </row>
    <row r="32" spans="2:6" s="77" customFormat="1" ht="12.75" x14ac:dyDescent="0.2">
      <c r="B32" s="82" t="s">
        <v>540</v>
      </c>
      <c r="C32" s="83">
        <v>19851</v>
      </c>
      <c r="D32" s="83">
        <v>48709</v>
      </c>
      <c r="E32" s="83">
        <v>68560</v>
      </c>
      <c r="F32" s="84">
        <v>6.713956271711119E-2</v>
      </c>
    </row>
    <row r="33" spans="2:7" s="77" customFormat="1" ht="12.75" x14ac:dyDescent="0.2">
      <c r="B33" s="85" t="s">
        <v>541</v>
      </c>
      <c r="C33" s="86">
        <v>19925</v>
      </c>
      <c r="D33" s="86">
        <v>49087</v>
      </c>
      <c r="E33" s="87">
        <v>69012</v>
      </c>
      <c r="F33" s="88">
        <v>0.65927654609101438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décembre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283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305</v>
      </c>
    </row>
    <row r="3" spans="1:9" ht="14.25" customHeight="1" x14ac:dyDescent="0.2">
      <c r="A3" s="100" t="s">
        <v>306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décembre 2016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283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307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décembre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283</v>
      </c>
      <c r="C6" s="99"/>
      <c r="D6" s="99"/>
      <c r="E6" s="99"/>
      <c r="F6" s="99"/>
      <c r="G6" s="99"/>
      <c r="H6" s="99"/>
    </row>
    <row r="7" spans="1:8" x14ac:dyDescent="0.2">
      <c r="A7" s="101" t="s">
        <v>308</v>
      </c>
      <c r="F7" s="101" t="s">
        <v>309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2015-02-12T09:14:54Z</cp:lastPrinted>
  <dcterms:created xsi:type="dcterms:W3CDTF">2011-01-25T13:42:51Z</dcterms:created>
  <dcterms:modified xsi:type="dcterms:W3CDTF">2016-12-16T14:43:35Z</dcterms:modified>
</cp:coreProperties>
</file>