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M:\groupe\BO\ETUDOC\SITE INTERNET CNC\Cinéma\Production\"/>
    </mc:Choice>
  </mc:AlternateContent>
  <xr:revisionPtr revIDLastSave="0" documentId="8_{9AE4CF04-3920-4149-9C4F-8D40F7E5315E}" xr6:coauthVersionLast="47" xr6:coauthVersionMax="47" xr10:uidLastSave="{00000000-0000-0000-0000-000000000000}"/>
  <bookViews>
    <workbookView xWindow="-120" yWindow="-120" windowWidth="29040" windowHeight="15840" tabRatio="982" xr2:uid="{00000000-000D-0000-FFFF-FFFF00000000}"/>
  </bookViews>
  <sheets>
    <sheet name="Sommaire" sheetId="17" r:id="rId1"/>
    <sheet name="Définitions" sheetId="18" r:id="rId2"/>
    <sheet name="nb films" sheetId="1" r:id="rId3"/>
    <sheet name="investiss" sheetId="2" r:id="rId4"/>
    <sheet name="répart invest" sheetId="3" r:id="rId5"/>
    <sheet name="répart financ" sheetId="20" r:id="rId6"/>
    <sheet name="FinancementCourt" sheetId="34" r:id="rId7"/>
    <sheet name="FinancementTrancheDevis" sheetId="32" r:id="rId8"/>
    <sheet name="premfilms" sheetId="4" r:id="rId9"/>
    <sheet name="devis" sheetId="8" r:id="rId10"/>
    <sheet name="tranch devis" sheetId="9" r:id="rId11"/>
    <sheet name="coprod" sheetId="10" r:id="rId12"/>
    <sheet name="diffuseurs" sheetId="27" r:id="rId13"/>
    <sheet name="diffuseurs payants" sheetId="19" r:id="rId14"/>
    <sheet name="VàDA" sheetId="35" r:id="rId15"/>
    <sheet name="chaînes en clair" sheetId="5" r:id="rId16"/>
    <sheet name="sans diffuseurs" sheetId="28" r:id="rId17"/>
    <sheet name="sofica" sheetId="7" r:id="rId18"/>
    <sheet name="mandats" sheetId="29" r:id="rId19"/>
    <sheet name="soutienlm" sheetId="12" r:id="rId20"/>
    <sheet name="régions" sheetId="31" r:id="rId21"/>
  </sheets>
  <definedNames>
    <definedName name="_xlnm.Print_Titles" localSheetId="11">coprod!$5:$6</definedName>
    <definedName name="_xlnm.Print_Titles" localSheetId="12">diffuseurs!$A:$A</definedName>
    <definedName name="_xlnm.Print_Titles" localSheetId="6">FinancementCourt!$5:$6</definedName>
    <definedName name="_xlnm.Print_Titles" localSheetId="7">FinancementTrancheDevis!$5:$6</definedName>
    <definedName name="_xlnm.Print_Titles" localSheetId="5">'répart financ'!$5:$6</definedName>
    <definedName name="_xlnm.Print_Titles" localSheetId="4">'répart invest'!$5:$6</definedName>
    <definedName name="_xlnm.Print_Titles" localSheetId="16">'sans diffuseurs'!$A:$A</definedName>
    <definedName name="_xlnm.Print_Titles" localSheetId="10">'tranch devis'!$5:$6</definedName>
    <definedName name="_xlnm.Print_Area" localSheetId="15">'chaînes en clair'!$A$5:$G$199</definedName>
    <definedName name="_xlnm.Print_Area" localSheetId="11">coprod!$A$5:$E$133</definedName>
    <definedName name="_xlnm.Print_Area" localSheetId="1">Définitions!$A$5:$M$46</definedName>
    <definedName name="_xlnm.Print_Area" localSheetId="9">devis!$A$5:$H$31</definedName>
    <definedName name="_xlnm.Print_Area" localSheetId="12">diffuseurs!$A$5:$F$111</definedName>
    <definedName name="_xlnm.Print_Area" localSheetId="13">'diffuseurs payants'!$A$5:$F$110</definedName>
    <definedName name="_xlnm.Print_Area" localSheetId="6">FinancementCourt!$A$5:$J$71</definedName>
    <definedName name="_xlnm.Print_Area" localSheetId="7">FinancementTrancheDevis!$A$5:$I$278</definedName>
    <definedName name="_xlnm.Print_Area" localSheetId="3">investiss!$A$5:$D$43</definedName>
    <definedName name="_xlnm.Print_Area" localSheetId="18">mandats!$A$5:$G$39</definedName>
    <definedName name="_xlnm.Print_Area" localSheetId="2">'nb films'!$A$5:$G$82</definedName>
    <definedName name="_xlnm.Print_Area" localSheetId="8">premfilms!$A$5:$D$73</definedName>
    <definedName name="_xlnm.Print_Area" localSheetId="20">régions!$A$5:$G$31</definedName>
    <definedName name="_xlnm.Print_Area" localSheetId="5">'répart financ'!$A$5:$P$75</definedName>
    <definedName name="_xlnm.Print_Area" localSheetId="4">'répart invest'!$A$5:$H$106</definedName>
    <definedName name="_xlnm.Print_Area" localSheetId="16">'sans diffuseurs'!$A$5:$E$39</definedName>
    <definedName name="_xlnm.Print_Area" localSheetId="17">sofica!$A$5:$G$38</definedName>
    <definedName name="_xlnm.Print_Area" localSheetId="19">soutienlm!$A$5:$F$52</definedName>
    <definedName name="_xlnm.Print_Area" localSheetId="10">'tranch devis'!$A$5:$J$63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5" l="1"/>
  <c r="E31" i="35"/>
  <c r="E24" i="35"/>
  <c r="E23" i="35"/>
  <c r="E22" i="35"/>
  <c r="C140" i="10"/>
  <c r="C106" i="10"/>
  <c r="E72" i="10"/>
  <c r="E38" i="10"/>
  <c r="J70" i="9"/>
  <c r="J37" i="9"/>
  <c r="I274" i="32"/>
  <c r="I241" i="32"/>
  <c r="I206" i="32"/>
  <c r="I173" i="32"/>
  <c r="I138" i="32"/>
  <c r="I105" i="32"/>
  <c r="I70" i="32"/>
  <c r="I37" i="32"/>
  <c r="I70" i="34"/>
  <c r="I37" i="34"/>
  <c r="P70" i="20"/>
  <c r="P37" i="20"/>
  <c r="C37" i="20"/>
  <c r="E103" i="3"/>
  <c r="E70" i="3"/>
  <c r="E37" i="3"/>
  <c r="D51" i="2"/>
  <c r="G79" i="1"/>
  <c r="J59" i="9" l="1"/>
  <c r="J60" i="9"/>
  <c r="J61" i="9"/>
  <c r="J62" i="9"/>
  <c r="J63" i="9"/>
  <c r="J64" i="9"/>
  <c r="J65" i="9"/>
  <c r="J66" i="9"/>
  <c r="J67" i="9"/>
  <c r="J68" i="9"/>
  <c r="J69" i="9"/>
  <c r="J57" i="9"/>
  <c r="J58" i="9"/>
  <c r="E37" i="10" l="1"/>
  <c r="B71" i="10"/>
  <c r="E71" i="10" s="1"/>
  <c r="C71" i="10"/>
  <c r="E105" i="10"/>
  <c r="E139" i="10"/>
  <c r="J36" i="9"/>
  <c r="B104" i="32"/>
  <c r="I104" i="32" s="1"/>
  <c r="B172" i="32"/>
  <c r="I172" i="32" s="1"/>
  <c r="B240" i="32"/>
  <c r="I240" i="32" s="1"/>
  <c r="B36" i="32"/>
  <c r="I36" i="32" s="1"/>
  <c r="F69" i="32" s="1"/>
  <c r="B36" i="34"/>
  <c r="I36" i="34" s="1"/>
  <c r="B36" i="20"/>
  <c r="P36" i="20" s="1"/>
  <c r="C69" i="20" s="1"/>
  <c r="B36" i="3"/>
  <c r="C36" i="3"/>
  <c r="E102" i="3"/>
  <c r="E69" i="3"/>
  <c r="C35" i="3"/>
  <c r="B35" i="3"/>
  <c r="D50" i="2"/>
  <c r="G78" i="1"/>
  <c r="B35" i="20"/>
  <c r="B70" i="10"/>
  <c r="E70" i="10" s="1"/>
  <c r="C70" i="10"/>
  <c r="F69" i="20" l="1"/>
  <c r="E36" i="3"/>
  <c r="B69" i="34"/>
  <c r="M69" i="20"/>
  <c r="I69" i="20"/>
  <c r="E69" i="20"/>
  <c r="B69" i="20"/>
  <c r="P69" i="20" s="1"/>
  <c r="L69" i="20"/>
  <c r="H69" i="20"/>
  <c r="D69" i="20"/>
  <c r="N69" i="20"/>
  <c r="J69" i="20"/>
  <c r="O69" i="20"/>
  <c r="K69" i="20"/>
  <c r="G69" i="20"/>
  <c r="D137" i="32"/>
  <c r="H137" i="32"/>
  <c r="E137" i="32"/>
  <c r="C137" i="32"/>
  <c r="B137" i="32"/>
  <c r="F137" i="32"/>
  <c r="G137" i="32"/>
  <c r="D205" i="32"/>
  <c r="E205" i="32"/>
  <c r="G205" i="32"/>
  <c r="H205" i="32"/>
  <c r="F205" i="32"/>
  <c r="C205" i="32"/>
  <c r="B205" i="32"/>
  <c r="D273" i="32"/>
  <c r="H273" i="32"/>
  <c r="E273" i="32"/>
  <c r="G273" i="32"/>
  <c r="B273" i="32"/>
  <c r="F273" i="32"/>
  <c r="C273" i="32"/>
  <c r="G69" i="32"/>
  <c r="E69" i="32"/>
  <c r="D69" i="32"/>
  <c r="H69" i="32"/>
  <c r="C69" i="32"/>
  <c r="B69" i="32"/>
  <c r="D69" i="34"/>
  <c r="H69" i="34"/>
  <c r="I69" i="34" s="1"/>
  <c r="E69" i="34"/>
  <c r="G69" i="34"/>
  <c r="F69" i="34"/>
  <c r="C69" i="34"/>
  <c r="E138" i="10"/>
  <c r="E104" i="10"/>
  <c r="E36" i="10"/>
  <c r="J35" i="9"/>
  <c r="I137" i="32" l="1"/>
  <c r="I205" i="32"/>
  <c r="I273" i="32"/>
  <c r="I69" i="32"/>
  <c r="B239" i="32"/>
  <c r="I239" i="32" s="1"/>
  <c r="F272" i="32" s="1"/>
  <c r="B171" i="32"/>
  <c r="I171" i="32" s="1"/>
  <c r="F204" i="32" s="1"/>
  <c r="B103" i="32"/>
  <c r="I103" i="32" s="1"/>
  <c r="F136" i="32" s="1"/>
  <c r="B35" i="32"/>
  <c r="I35" i="32" s="1"/>
  <c r="C68" i="32" s="1"/>
  <c r="B35" i="34"/>
  <c r="I35" i="34" s="1"/>
  <c r="F68" i="34" s="1"/>
  <c r="P35" i="20"/>
  <c r="E68" i="20" s="1"/>
  <c r="E101" i="3"/>
  <c r="E68" i="3"/>
  <c r="D49" i="2"/>
  <c r="G77" i="1"/>
  <c r="E35" i="3" l="1"/>
  <c r="E272" i="32"/>
  <c r="H272" i="32"/>
  <c r="D272" i="32"/>
  <c r="G272" i="32"/>
  <c r="C272" i="32"/>
  <c r="B272" i="32"/>
  <c r="I272" i="32" s="1"/>
  <c r="O68" i="20"/>
  <c r="K68" i="20"/>
  <c r="G68" i="20"/>
  <c r="C68" i="20"/>
  <c r="L68" i="20"/>
  <c r="D68" i="20"/>
  <c r="N68" i="20"/>
  <c r="J68" i="20"/>
  <c r="F68" i="20"/>
  <c r="B68" i="20"/>
  <c r="H68" i="20"/>
  <c r="M68" i="20"/>
  <c r="I68" i="20"/>
  <c r="H204" i="32"/>
  <c r="D204" i="32"/>
  <c r="E204" i="32"/>
  <c r="G136" i="32"/>
  <c r="G204" i="32"/>
  <c r="C204" i="32"/>
  <c r="B204" i="32"/>
  <c r="D136" i="32"/>
  <c r="E136" i="32"/>
  <c r="H136" i="32"/>
  <c r="C136" i="32"/>
  <c r="B136" i="32"/>
  <c r="F68" i="32"/>
  <c r="B68" i="32"/>
  <c r="E68" i="32"/>
  <c r="H68" i="32"/>
  <c r="D68" i="32"/>
  <c r="G68" i="32"/>
  <c r="E68" i="34"/>
  <c r="H68" i="34"/>
  <c r="D68" i="34"/>
  <c r="G68" i="34"/>
  <c r="C68" i="34"/>
  <c r="B68" i="34"/>
  <c r="I68" i="34" s="1"/>
  <c r="B69" i="10"/>
  <c r="E137" i="10"/>
  <c r="C69" i="10"/>
  <c r="E103" i="10"/>
  <c r="E35" i="10"/>
  <c r="J20" i="9"/>
  <c r="J21" i="9"/>
  <c r="J22" i="9"/>
  <c r="J23" i="9"/>
  <c r="J24" i="9"/>
  <c r="J25" i="9"/>
  <c r="J26" i="9"/>
  <c r="J27" i="9"/>
  <c r="J28" i="9"/>
  <c r="J29" i="9"/>
  <c r="J30" i="9"/>
  <c r="J31" i="9"/>
  <c r="J32" i="9"/>
  <c r="J33" i="9"/>
  <c r="J34" i="9"/>
  <c r="B32" i="32"/>
  <c r="B238" i="32"/>
  <c r="B170" i="32"/>
  <c r="B102" i="32"/>
  <c r="B34" i="32"/>
  <c r="I204" i="32" l="1"/>
  <c r="P68" i="20"/>
  <c r="E69" i="10"/>
  <c r="I136" i="32"/>
  <c r="I68" i="32"/>
  <c r="I238" i="32"/>
  <c r="I170" i="32"/>
  <c r="I102" i="32"/>
  <c r="I34" i="32"/>
  <c r="E271" i="32" l="1"/>
  <c r="D271" i="32"/>
  <c r="F271" i="32"/>
  <c r="H271" i="32"/>
  <c r="C271" i="32"/>
  <c r="G271" i="32"/>
  <c r="B271" i="32"/>
  <c r="C203" i="32"/>
  <c r="G203" i="32"/>
  <c r="D203" i="32"/>
  <c r="H203" i="32"/>
  <c r="E203" i="32"/>
  <c r="F203" i="32"/>
  <c r="B203" i="32"/>
  <c r="E135" i="32"/>
  <c r="C135" i="32"/>
  <c r="D135" i="32"/>
  <c r="H135" i="32"/>
  <c r="F135" i="32"/>
  <c r="G135" i="32"/>
  <c r="B135" i="32"/>
  <c r="D67" i="32"/>
  <c r="H67" i="32"/>
  <c r="C67" i="32"/>
  <c r="G67" i="32"/>
  <c r="E67" i="32"/>
  <c r="F67" i="32"/>
  <c r="B67" i="32"/>
  <c r="I67" i="32" s="1"/>
  <c r="I271" i="32" l="1"/>
  <c r="I203" i="32"/>
  <c r="I135" i="32"/>
  <c r="B34" i="34" l="1"/>
  <c r="B34" i="20"/>
  <c r="P34" i="20" s="1"/>
  <c r="O67" i="20" s="1"/>
  <c r="B34" i="3"/>
  <c r="C34" i="3"/>
  <c r="E34" i="3" s="1"/>
  <c r="E67" i="3"/>
  <c r="E100" i="3"/>
  <c r="D48" i="2"/>
  <c r="G76" i="1"/>
  <c r="B67" i="20" l="1"/>
  <c r="N67" i="20"/>
  <c r="I34" i="34"/>
  <c r="E67" i="20"/>
  <c r="I67" i="20"/>
  <c r="F67" i="20"/>
  <c r="J67" i="20"/>
  <c r="D67" i="20"/>
  <c r="H67" i="20"/>
  <c r="L67" i="20"/>
  <c r="M67" i="20"/>
  <c r="C67" i="20"/>
  <c r="G67" i="20"/>
  <c r="K67" i="20"/>
  <c r="P67" i="20" l="1"/>
  <c r="F67" i="34"/>
  <c r="C67" i="34"/>
  <c r="G67" i="34"/>
  <c r="D67" i="34"/>
  <c r="H67" i="34"/>
  <c r="E67" i="34"/>
  <c r="B67" i="34"/>
  <c r="I67" i="34" l="1"/>
  <c r="B33" i="32"/>
  <c r="B31" i="20"/>
  <c r="B32" i="20"/>
  <c r="B33" i="20"/>
  <c r="J42" i="9" l="1"/>
  <c r="J43" i="9"/>
  <c r="J44" i="9"/>
  <c r="J45" i="9"/>
  <c r="J46" i="9"/>
  <c r="J47" i="9"/>
  <c r="J48" i="9"/>
  <c r="J49" i="9"/>
  <c r="J50" i="9"/>
  <c r="J51" i="9"/>
  <c r="J52" i="9"/>
  <c r="J53" i="9"/>
  <c r="J54" i="9"/>
  <c r="J55" i="9"/>
  <c r="J56" i="9"/>
  <c r="J41" i="9"/>
  <c r="E99" i="3" l="1"/>
  <c r="E66" i="3"/>
  <c r="D47" i="2"/>
  <c r="G75" i="1"/>
  <c r="B68" i="10" l="1"/>
  <c r="E136" i="10"/>
  <c r="B67" i="10"/>
  <c r="C68" i="10"/>
  <c r="E34" i="10"/>
  <c r="E102" i="10"/>
  <c r="B101" i="32"/>
  <c r="I101" i="32" s="1"/>
  <c r="D134" i="32" s="1"/>
  <c r="I33" i="32"/>
  <c r="B169" i="32"/>
  <c r="I169" i="32" s="1"/>
  <c r="D202" i="32" s="1"/>
  <c r="B237" i="32"/>
  <c r="I237" i="32" s="1"/>
  <c r="D270" i="32" s="1"/>
  <c r="D66" i="32" l="1"/>
  <c r="H66" i="32"/>
  <c r="C66" i="32"/>
  <c r="E66" i="32"/>
  <c r="B66" i="32"/>
  <c r="F66" i="32"/>
  <c r="G66" i="32"/>
  <c r="E270" i="32"/>
  <c r="G270" i="32"/>
  <c r="C270" i="32"/>
  <c r="F270" i="32"/>
  <c r="B270" i="32"/>
  <c r="H270" i="32"/>
  <c r="G202" i="32"/>
  <c r="C202" i="32"/>
  <c r="F202" i="32"/>
  <c r="B202" i="32"/>
  <c r="E202" i="32"/>
  <c r="H202" i="32"/>
  <c r="E68" i="10"/>
  <c r="G134" i="32"/>
  <c r="C134" i="32"/>
  <c r="F134" i="32"/>
  <c r="B134" i="32"/>
  <c r="E134" i="32"/>
  <c r="H134" i="32"/>
  <c r="I202" i="32" l="1"/>
  <c r="I66" i="32"/>
  <c r="I270" i="32"/>
  <c r="I134" i="32"/>
  <c r="B33" i="34" l="1"/>
  <c r="P33" i="20"/>
  <c r="B66" i="20" s="1"/>
  <c r="B33" i="3"/>
  <c r="C33" i="3"/>
  <c r="E33" i="3" l="1"/>
  <c r="I33" i="34"/>
  <c r="D66" i="20"/>
  <c r="H66" i="20"/>
  <c r="L66" i="20"/>
  <c r="E66" i="20"/>
  <c r="I66" i="20"/>
  <c r="M66" i="20"/>
  <c r="C66" i="20"/>
  <c r="K66" i="20"/>
  <c r="F66" i="20"/>
  <c r="J66" i="20"/>
  <c r="N66" i="20"/>
  <c r="G66" i="20"/>
  <c r="O66" i="20"/>
  <c r="E20" i="28"/>
  <c r="E21" i="28"/>
  <c r="E22" i="28"/>
  <c r="E23" i="28"/>
  <c r="E24" i="28"/>
  <c r="E25" i="28"/>
  <c r="E26" i="28"/>
  <c r="E23" i="7"/>
  <c r="G23" i="7"/>
  <c r="E24" i="7"/>
  <c r="G24" i="7"/>
  <c r="E25" i="7"/>
  <c r="G25" i="7"/>
  <c r="E26" i="7"/>
  <c r="G26" i="7"/>
  <c r="E135" i="10"/>
  <c r="E101" i="10"/>
  <c r="C66" i="10"/>
  <c r="C67" i="10"/>
  <c r="E67" i="10" s="1"/>
  <c r="E33" i="10"/>
  <c r="I32" i="32"/>
  <c r="B100" i="32"/>
  <c r="I100" i="32" s="1"/>
  <c r="B168" i="32"/>
  <c r="B236" i="32"/>
  <c r="I236" i="32" s="1"/>
  <c r="B66" i="34" l="1"/>
  <c r="E66" i="34"/>
  <c r="D66" i="34"/>
  <c r="C66" i="34"/>
  <c r="G66" i="34"/>
  <c r="H66" i="34"/>
  <c r="F66" i="34"/>
  <c r="P66" i="20"/>
  <c r="C269" i="32"/>
  <c r="E269" i="32"/>
  <c r="F269" i="32"/>
  <c r="G269" i="32"/>
  <c r="D269" i="32"/>
  <c r="H269" i="32"/>
  <c r="I168" i="32"/>
  <c r="F133" i="32"/>
  <c r="E133" i="32"/>
  <c r="D133" i="32"/>
  <c r="H133" i="32"/>
  <c r="C65" i="32"/>
  <c r="D65" i="32"/>
  <c r="H65" i="32"/>
  <c r="E65" i="32"/>
  <c r="G65" i="32"/>
  <c r="F65" i="32"/>
  <c r="B65" i="32"/>
  <c r="G133" i="32"/>
  <c r="C133" i="32"/>
  <c r="B133" i="32"/>
  <c r="B269" i="32"/>
  <c r="B32" i="34"/>
  <c r="P32" i="20"/>
  <c r="B32" i="3"/>
  <c r="C32" i="3"/>
  <c r="E98" i="3"/>
  <c r="E65" i="3"/>
  <c r="D46" i="2"/>
  <c r="G74" i="1"/>
  <c r="I269" i="32" l="1"/>
  <c r="I65" i="32"/>
  <c r="I66" i="34"/>
  <c r="E32" i="3"/>
  <c r="E201" i="32"/>
  <c r="F201" i="32"/>
  <c r="C201" i="32"/>
  <c r="G201" i="32"/>
  <c r="D201" i="32"/>
  <c r="H201" i="32"/>
  <c r="B201" i="32"/>
  <c r="I133" i="32"/>
  <c r="I32" i="34"/>
  <c r="I201" i="32" l="1"/>
  <c r="D65" i="34"/>
  <c r="H65" i="34"/>
  <c r="F65" i="34"/>
  <c r="G65" i="34"/>
  <c r="E65" i="34"/>
  <c r="C65" i="34"/>
  <c r="B65" i="34"/>
  <c r="C65" i="20"/>
  <c r="G65" i="20"/>
  <c r="K65" i="20"/>
  <c r="O65" i="20"/>
  <c r="F65" i="20"/>
  <c r="D65" i="20"/>
  <c r="H65" i="20"/>
  <c r="L65" i="20"/>
  <c r="N65" i="20"/>
  <c r="E65" i="20"/>
  <c r="I65" i="20"/>
  <c r="M65" i="20"/>
  <c r="J65" i="20"/>
  <c r="B65" i="20"/>
  <c r="I65" i="34" l="1"/>
  <c r="P65" i="20"/>
  <c r="B31" i="32"/>
  <c r="I31" i="32" s="1"/>
  <c r="B65" i="10"/>
  <c r="B66" i="10"/>
  <c r="E32" i="10"/>
  <c r="E134" i="10"/>
  <c r="E100" i="10"/>
  <c r="E66" i="10" l="1"/>
  <c r="B64" i="32" l="1"/>
  <c r="C64" i="32"/>
  <c r="D64" i="32"/>
  <c r="E64" i="32"/>
  <c r="F64" i="32"/>
  <c r="G64" i="32"/>
  <c r="H64" i="32"/>
  <c r="B99" i="32"/>
  <c r="I99" i="32" s="1"/>
  <c r="B167" i="32"/>
  <c r="I167" i="32" s="1"/>
  <c r="B235" i="32"/>
  <c r="I235" i="32" l="1"/>
  <c r="F268" i="32" s="1"/>
  <c r="I64" i="32"/>
  <c r="B132" i="32"/>
  <c r="D132" i="32"/>
  <c r="E132" i="32"/>
  <c r="F132" i="32"/>
  <c r="G132" i="32"/>
  <c r="H132" i="32"/>
  <c r="C132" i="32"/>
  <c r="B200" i="32"/>
  <c r="C200" i="32"/>
  <c r="D200" i="32"/>
  <c r="E200" i="32"/>
  <c r="F200" i="32"/>
  <c r="G200" i="32"/>
  <c r="H200" i="32"/>
  <c r="B31" i="34"/>
  <c r="I31" i="34" s="1"/>
  <c r="G268" i="32" l="1"/>
  <c r="D268" i="32"/>
  <c r="E268" i="32"/>
  <c r="I132" i="32"/>
  <c r="C268" i="32"/>
  <c r="H268" i="32"/>
  <c r="B268" i="32"/>
  <c r="I200" i="32"/>
  <c r="F64" i="34"/>
  <c r="E64" i="34"/>
  <c r="H64" i="34"/>
  <c r="B64" i="34"/>
  <c r="I64" i="34" s="1"/>
  <c r="C64" i="34"/>
  <c r="D64" i="34"/>
  <c r="G64" i="34"/>
  <c r="P31" i="20"/>
  <c r="C31" i="3"/>
  <c r="B31" i="3"/>
  <c r="E97" i="3"/>
  <c r="E64" i="3"/>
  <c r="D45" i="2"/>
  <c r="G73" i="1"/>
  <c r="I268" i="32" l="1"/>
  <c r="G64" i="20"/>
  <c r="O64" i="20"/>
  <c r="H64" i="20"/>
  <c r="L64" i="20"/>
  <c r="E64" i="20"/>
  <c r="N64" i="20"/>
  <c r="I64" i="20"/>
  <c r="J64" i="20"/>
  <c r="C64" i="20"/>
  <c r="K64" i="20"/>
  <c r="D64" i="20"/>
  <c r="M64" i="20"/>
  <c r="F64" i="20"/>
  <c r="B64" i="20"/>
  <c r="E31" i="3"/>
  <c r="P64" i="20" l="1"/>
  <c r="B24" i="34"/>
  <c r="I24" i="34" s="1"/>
  <c r="F57" i="34" s="1"/>
  <c r="B25" i="34"/>
  <c r="I25" i="34" s="1"/>
  <c r="B26" i="34"/>
  <c r="I26" i="34" s="1"/>
  <c r="B27" i="34"/>
  <c r="I27" i="34" s="1"/>
  <c r="B28" i="34"/>
  <c r="I28" i="34" s="1"/>
  <c r="B29" i="34"/>
  <c r="I29" i="34" s="1"/>
  <c r="B30" i="34"/>
  <c r="I30" i="34" s="1"/>
  <c r="B23" i="34"/>
  <c r="I23" i="34" s="1"/>
  <c r="B22" i="34"/>
  <c r="I22" i="34" s="1"/>
  <c r="B21" i="34"/>
  <c r="I21" i="34" s="1"/>
  <c r="B20" i="34"/>
  <c r="I20" i="34" s="1"/>
  <c r="B19" i="34"/>
  <c r="I19" i="34" s="1"/>
  <c r="B18" i="34"/>
  <c r="B17" i="34"/>
  <c r="B16" i="34"/>
  <c r="I16" i="34" s="1"/>
  <c r="C49" i="34" s="1"/>
  <c r="B15" i="34"/>
  <c r="B14" i="34"/>
  <c r="I14" i="34" s="1"/>
  <c r="B13" i="34"/>
  <c r="I13" i="34" s="1"/>
  <c r="B12" i="34"/>
  <c r="I12" i="34" s="1"/>
  <c r="D45" i="34" s="1"/>
  <c r="B11" i="34"/>
  <c r="B10" i="34"/>
  <c r="I10" i="34" s="1"/>
  <c r="B9" i="34"/>
  <c r="I9" i="34" s="1"/>
  <c r="B8" i="34"/>
  <c r="F61" i="34" l="1"/>
  <c r="E61" i="34"/>
  <c r="H53" i="34"/>
  <c r="B53" i="34"/>
  <c r="I8" i="34"/>
  <c r="D41" i="34" s="1"/>
  <c r="F52" i="34"/>
  <c r="E52" i="34"/>
  <c r="B52" i="34"/>
  <c r="D52" i="34"/>
  <c r="C52" i="34"/>
  <c r="H52" i="34"/>
  <c r="H58" i="34"/>
  <c r="G58" i="34"/>
  <c r="F58" i="34"/>
  <c r="E58" i="34"/>
  <c r="D58" i="34"/>
  <c r="C58" i="34"/>
  <c r="B58" i="34"/>
  <c r="H46" i="34"/>
  <c r="F46" i="34"/>
  <c r="C46" i="34"/>
  <c r="D46" i="34"/>
  <c r="B46" i="34"/>
  <c r="H59" i="34"/>
  <c r="F59" i="34"/>
  <c r="E59" i="34"/>
  <c r="G59" i="34"/>
  <c r="D59" i="34"/>
  <c r="C59" i="34"/>
  <c r="B59" i="34"/>
  <c r="F60" i="34"/>
  <c r="H60" i="34"/>
  <c r="G60" i="34"/>
  <c r="E60" i="34"/>
  <c r="D60" i="34"/>
  <c r="C60" i="34"/>
  <c r="B60" i="34"/>
  <c r="E54" i="34"/>
  <c r="H54" i="34"/>
  <c r="F54" i="34"/>
  <c r="D54" i="34"/>
  <c r="C54" i="34"/>
  <c r="F43" i="34"/>
  <c r="H43" i="34"/>
  <c r="D43" i="34"/>
  <c r="C43" i="34"/>
  <c r="H56" i="34"/>
  <c r="F56" i="34"/>
  <c r="G56" i="34"/>
  <c r="E56" i="34"/>
  <c r="D56" i="34"/>
  <c r="C56" i="34"/>
  <c r="B56" i="34"/>
  <c r="H62" i="34"/>
  <c r="F62" i="34"/>
  <c r="G62" i="34"/>
  <c r="E62" i="34"/>
  <c r="D62" i="34"/>
  <c r="C62" i="34"/>
  <c r="B62" i="34"/>
  <c r="H42" i="34"/>
  <c r="F42" i="34"/>
  <c r="C42" i="34"/>
  <c r="B42" i="34"/>
  <c r="D42" i="34"/>
  <c r="H63" i="34"/>
  <c r="E63" i="34"/>
  <c r="G63" i="34"/>
  <c r="F63" i="34"/>
  <c r="D63" i="34"/>
  <c r="C63" i="34"/>
  <c r="B63" i="34"/>
  <c r="F47" i="34"/>
  <c r="D47" i="34"/>
  <c r="H47" i="34"/>
  <c r="C47" i="34"/>
  <c r="H55" i="34"/>
  <c r="E55" i="34"/>
  <c r="G55" i="34"/>
  <c r="F55" i="34"/>
  <c r="D55" i="34"/>
  <c r="C55" i="34"/>
  <c r="B55" i="34"/>
  <c r="F45" i="34"/>
  <c r="D49" i="34"/>
  <c r="B57" i="34"/>
  <c r="B61" i="34"/>
  <c r="B43" i="34"/>
  <c r="H45" i="34"/>
  <c r="B47" i="34"/>
  <c r="E49" i="34"/>
  <c r="B54" i="34"/>
  <c r="C57" i="34"/>
  <c r="C61" i="34"/>
  <c r="I17" i="34"/>
  <c r="B50" i="34" s="1"/>
  <c r="F49" i="34"/>
  <c r="D57" i="34"/>
  <c r="D61" i="34"/>
  <c r="C53" i="34"/>
  <c r="I18" i="34"/>
  <c r="B51" i="34" s="1"/>
  <c r="B45" i="34"/>
  <c r="E53" i="34"/>
  <c r="G57" i="34"/>
  <c r="G61" i="34"/>
  <c r="H49" i="34"/>
  <c r="E57" i="34"/>
  <c r="D53" i="34"/>
  <c r="I11" i="34"/>
  <c r="B44" i="34" s="1"/>
  <c r="I15" i="34"/>
  <c r="B48" i="34" s="1"/>
  <c r="C45" i="34"/>
  <c r="B49" i="34"/>
  <c r="F53" i="34"/>
  <c r="H57" i="34"/>
  <c r="H61" i="34"/>
  <c r="I53" i="34" l="1"/>
  <c r="I47" i="34"/>
  <c r="I54" i="34"/>
  <c r="F41" i="34"/>
  <c r="B41" i="34"/>
  <c r="I43" i="34"/>
  <c r="I63" i="34"/>
  <c r="I58" i="34"/>
  <c r="I42" i="34"/>
  <c r="C41" i="34"/>
  <c r="H41" i="34"/>
  <c r="I49" i="34"/>
  <c r="I55" i="34"/>
  <c r="H48" i="34"/>
  <c r="I48" i="34" s="1"/>
  <c r="F48" i="34"/>
  <c r="E48" i="34"/>
  <c r="D48" i="34"/>
  <c r="C48" i="34"/>
  <c r="I45" i="34"/>
  <c r="I61" i="34"/>
  <c r="I62" i="34"/>
  <c r="H44" i="34"/>
  <c r="I44" i="34" s="1"/>
  <c r="F44" i="34"/>
  <c r="D44" i="34"/>
  <c r="C44" i="34"/>
  <c r="I57" i="34"/>
  <c r="I46" i="34"/>
  <c r="E51" i="34"/>
  <c r="D51" i="34"/>
  <c r="C51" i="34"/>
  <c r="H51" i="34"/>
  <c r="I51" i="34" s="1"/>
  <c r="F51" i="34"/>
  <c r="I52" i="34"/>
  <c r="I59" i="34"/>
  <c r="D50" i="34"/>
  <c r="C50" i="34"/>
  <c r="H50" i="34"/>
  <c r="I50" i="34" s="1"/>
  <c r="F50" i="34"/>
  <c r="E50" i="34"/>
  <c r="I56" i="34"/>
  <c r="I60" i="34"/>
  <c r="I41" i="34" l="1"/>
  <c r="B234" i="32"/>
  <c r="I234" i="32" s="1"/>
  <c r="C267" i="32" s="1"/>
  <c r="B233" i="32"/>
  <c r="I233" i="32" s="1"/>
  <c r="B266" i="32" s="1"/>
  <c r="B232" i="32"/>
  <c r="I232" i="32" s="1"/>
  <c r="B231" i="32"/>
  <c r="I231" i="32" s="1"/>
  <c r="B230" i="32"/>
  <c r="B229" i="32"/>
  <c r="B228" i="32"/>
  <c r="B227" i="32"/>
  <c r="I227" i="32" s="1"/>
  <c r="D260" i="32" s="1"/>
  <c r="B226" i="32"/>
  <c r="B225" i="32"/>
  <c r="B224" i="32"/>
  <c r="I224" i="32" s="1"/>
  <c r="B223" i="32"/>
  <c r="B222" i="32"/>
  <c r="I222" i="32" s="1"/>
  <c r="B221" i="32"/>
  <c r="B220" i="32"/>
  <c r="I220" i="32" s="1"/>
  <c r="B219" i="32"/>
  <c r="I219" i="32" s="1"/>
  <c r="H252" i="32" s="1"/>
  <c r="B218" i="32"/>
  <c r="I218" i="32" s="1"/>
  <c r="B217" i="32"/>
  <c r="B216" i="32"/>
  <c r="I216" i="32" s="1"/>
  <c r="B215" i="32"/>
  <c r="I215" i="32" s="1"/>
  <c r="B214" i="32"/>
  <c r="I214" i="32" s="1"/>
  <c r="B247" i="32" s="1"/>
  <c r="B213" i="32"/>
  <c r="I213" i="32" s="1"/>
  <c r="B212" i="32"/>
  <c r="I212" i="32" s="1"/>
  <c r="B166" i="32"/>
  <c r="B165" i="32"/>
  <c r="I165" i="32" s="1"/>
  <c r="B164" i="32"/>
  <c r="I164" i="32" s="1"/>
  <c r="G197" i="32" s="1"/>
  <c r="B163" i="32"/>
  <c r="I163" i="32" s="1"/>
  <c r="H196" i="32" s="1"/>
  <c r="B162" i="32"/>
  <c r="B161" i="32"/>
  <c r="I161" i="32" s="1"/>
  <c r="B160" i="32"/>
  <c r="B159" i="32"/>
  <c r="I159" i="32" s="1"/>
  <c r="G192" i="32" s="1"/>
  <c r="B158" i="32"/>
  <c r="B157" i="32"/>
  <c r="I157" i="32" s="1"/>
  <c r="B156" i="32"/>
  <c r="B155" i="32"/>
  <c r="B154" i="32"/>
  <c r="B153" i="32"/>
  <c r="I153" i="32" s="1"/>
  <c r="B152" i="32"/>
  <c r="B151" i="32"/>
  <c r="I151" i="32" s="1"/>
  <c r="B150" i="32"/>
  <c r="B149" i="32"/>
  <c r="I149" i="32" s="1"/>
  <c r="B148" i="32"/>
  <c r="B147" i="32"/>
  <c r="I147" i="32" s="1"/>
  <c r="F180" i="32" s="1"/>
  <c r="B146" i="32"/>
  <c r="B145" i="32"/>
  <c r="I145" i="32" s="1"/>
  <c r="B144" i="32"/>
  <c r="B98" i="32"/>
  <c r="I98" i="32" s="1"/>
  <c r="B97" i="32"/>
  <c r="I97" i="32" s="1"/>
  <c r="B96" i="32"/>
  <c r="I96" i="32" s="1"/>
  <c r="B95" i="32"/>
  <c r="I95" i="32" s="1"/>
  <c r="B94" i="32"/>
  <c r="I94" i="32" s="1"/>
  <c r="B93" i="32"/>
  <c r="B92" i="32"/>
  <c r="B91" i="32"/>
  <c r="I91" i="32" s="1"/>
  <c r="B90" i="32"/>
  <c r="B89" i="32"/>
  <c r="B88" i="32"/>
  <c r="I88" i="32" s="1"/>
  <c r="B87" i="32"/>
  <c r="B86" i="32"/>
  <c r="B85" i="32"/>
  <c r="B84" i="32"/>
  <c r="B83" i="32"/>
  <c r="I83" i="32" s="1"/>
  <c r="B82" i="32"/>
  <c r="I82" i="32" s="1"/>
  <c r="B81" i="32"/>
  <c r="I81" i="32" s="1"/>
  <c r="B80" i="32"/>
  <c r="B79" i="32"/>
  <c r="I79" i="32" s="1"/>
  <c r="B78" i="32"/>
  <c r="I78" i="32" s="1"/>
  <c r="B77" i="32"/>
  <c r="B76" i="32"/>
  <c r="B30" i="32"/>
  <c r="B29" i="32"/>
  <c r="I29" i="32" s="1"/>
  <c r="B28" i="32"/>
  <c r="I28" i="32" s="1"/>
  <c r="B27" i="32"/>
  <c r="I27" i="32" s="1"/>
  <c r="B26" i="32"/>
  <c r="B25" i="32"/>
  <c r="B24" i="32"/>
  <c r="I24" i="32" s="1"/>
  <c r="F57" i="32" s="1"/>
  <c r="B23" i="32"/>
  <c r="B22" i="32"/>
  <c r="I22" i="32" s="1"/>
  <c r="B21" i="32"/>
  <c r="I21" i="32" s="1"/>
  <c r="B20" i="32"/>
  <c r="I20" i="32" s="1"/>
  <c r="B19" i="32"/>
  <c r="I19" i="32" s="1"/>
  <c r="B18" i="32"/>
  <c r="B17" i="32"/>
  <c r="I17" i="32" s="1"/>
  <c r="B16" i="32"/>
  <c r="I16" i="32" s="1"/>
  <c r="B15" i="32"/>
  <c r="I15" i="32" s="1"/>
  <c r="B14" i="32"/>
  <c r="I14" i="32" s="1"/>
  <c r="B13" i="32"/>
  <c r="I13" i="32" s="1"/>
  <c r="B12" i="32"/>
  <c r="I12" i="32" s="1"/>
  <c r="B11" i="32"/>
  <c r="I11" i="32" s="1"/>
  <c r="B10" i="32"/>
  <c r="B9" i="32"/>
  <c r="B8" i="32"/>
  <c r="I8" i="32" s="1"/>
  <c r="H41" i="32" s="1"/>
  <c r="B53" i="32" l="1"/>
  <c r="H180" i="32"/>
  <c r="C198" i="32"/>
  <c r="C251" i="32"/>
  <c r="D246" i="32"/>
  <c r="F245" i="32"/>
  <c r="B251" i="32"/>
  <c r="B192" i="32"/>
  <c r="B198" i="32"/>
  <c r="F53" i="32"/>
  <c r="B48" i="32"/>
  <c r="I26" i="32"/>
  <c r="B59" i="32" s="1"/>
  <c r="D54" i="32"/>
  <c r="F49" i="32"/>
  <c r="C54" i="32"/>
  <c r="B54" i="32"/>
  <c r="E52" i="32"/>
  <c r="C48" i="32"/>
  <c r="H48" i="32"/>
  <c r="I10" i="32"/>
  <c r="F43" i="32" s="1"/>
  <c r="H248" i="32"/>
  <c r="D257" i="32"/>
  <c r="B257" i="32"/>
  <c r="H257" i="32"/>
  <c r="E257" i="32"/>
  <c r="C257" i="32"/>
  <c r="C245" i="32"/>
  <c r="B245" i="32"/>
  <c r="D245" i="32"/>
  <c r="H245" i="32"/>
  <c r="D251" i="32"/>
  <c r="H251" i="32"/>
  <c r="F251" i="32"/>
  <c r="D255" i="32"/>
  <c r="B246" i="32"/>
  <c r="E252" i="32"/>
  <c r="F252" i="32"/>
  <c r="C252" i="32"/>
  <c r="D252" i="32"/>
  <c r="B252" i="32"/>
  <c r="I252" i="32" s="1"/>
  <c r="I225" i="32"/>
  <c r="B258" i="32" s="1"/>
  <c r="H265" i="32"/>
  <c r="F265" i="32"/>
  <c r="E265" i="32"/>
  <c r="G265" i="32"/>
  <c r="D265" i="32"/>
  <c r="C265" i="32"/>
  <c r="B265" i="32"/>
  <c r="F264" i="32"/>
  <c r="H247" i="32"/>
  <c r="I247" i="32" s="1"/>
  <c r="F247" i="32"/>
  <c r="D247" i="32"/>
  <c r="F260" i="32"/>
  <c r="C260" i="32"/>
  <c r="G260" i="32"/>
  <c r="H260" i="32"/>
  <c r="I221" i="32"/>
  <c r="B254" i="32" s="1"/>
  <c r="C249" i="32"/>
  <c r="B249" i="32"/>
  <c r="H249" i="32"/>
  <c r="D249" i="32"/>
  <c r="I229" i="32"/>
  <c r="B262" i="32" s="1"/>
  <c r="I217" i="32"/>
  <c r="B250" i="32" s="1"/>
  <c r="F249" i="32"/>
  <c r="C255" i="32"/>
  <c r="H246" i="32"/>
  <c r="C246" i="32"/>
  <c r="F246" i="32"/>
  <c r="C253" i="32"/>
  <c r="B253" i="32"/>
  <c r="F253" i="32"/>
  <c r="E253" i="32"/>
  <c r="H253" i="32"/>
  <c r="D253" i="32"/>
  <c r="C247" i="32"/>
  <c r="E260" i="32"/>
  <c r="H266" i="32"/>
  <c r="I266" i="32" s="1"/>
  <c r="D266" i="32"/>
  <c r="F266" i="32"/>
  <c r="E266" i="32"/>
  <c r="C266" i="32"/>
  <c r="D248" i="32"/>
  <c r="F248" i="32"/>
  <c r="C248" i="32"/>
  <c r="B248" i="32"/>
  <c r="F267" i="32"/>
  <c r="G267" i="32"/>
  <c r="D267" i="32"/>
  <c r="H267" i="32"/>
  <c r="E267" i="32"/>
  <c r="F255" i="32"/>
  <c r="E255" i="32"/>
  <c r="H255" i="32"/>
  <c r="G266" i="32"/>
  <c r="E264" i="32"/>
  <c r="D264" i="32"/>
  <c r="B264" i="32"/>
  <c r="G264" i="32"/>
  <c r="H264" i="32"/>
  <c r="C264" i="32"/>
  <c r="F257" i="32"/>
  <c r="I230" i="32"/>
  <c r="B263" i="32" s="1"/>
  <c r="B260" i="32"/>
  <c r="I226" i="32"/>
  <c r="I228" i="32"/>
  <c r="B261" i="32" s="1"/>
  <c r="B255" i="32"/>
  <c r="B267" i="32"/>
  <c r="I223" i="32"/>
  <c r="B256" i="32" s="1"/>
  <c r="C194" i="32"/>
  <c r="G194" i="32"/>
  <c r="F194" i="32"/>
  <c r="H194" i="32"/>
  <c r="E194" i="32"/>
  <c r="I156" i="32"/>
  <c r="B189" i="32" s="1"/>
  <c r="H178" i="32"/>
  <c r="F178" i="32"/>
  <c r="D178" i="32"/>
  <c r="C178" i="32"/>
  <c r="I152" i="32"/>
  <c r="I146" i="32"/>
  <c r="B179" i="32" s="1"/>
  <c r="H192" i="32"/>
  <c r="F192" i="32"/>
  <c r="D192" i="32"/>
  <c r="C192" i="32"/>
  <c r="E198" i="32"/>
  <c r="H198" i="32"/>
  <c r="D198" i="32"/>
  <c r="G198" i="32"/>
  <c r="F198" i="32"/>
  <c r="B190" i="32"/>
  <c r="E192" i="32"/>
  <c r="D180" i="32"/>
  <c r="C180" i="32"/>
  <c r="B180" i="32"/>
  <c r="D186" i="32"/>
  <c r="C186" i="32"/>
  <c r="H186" i="32"/>
  <c r="E186" i="32"/>
  <c r="F186" i="32"/>
  <c r="I160" i="32"/>
  <c r="I166" i="32"/>
  <c r="B199" i="32" s="1"/>
  <c r="I148" i="32"/>
  <c r="I154" i="32"/>
  <c r="B187" i="32" s="1"/>
  <c r="B194" i="32"/>
  <c r="B186" i="32"/>
  <c r="B197" i="32"/>
  <c r="I162" i="32"/>
  <c r="I144" i="32"/>
  <c r="I150" i="32"/>
  <c r="B183" i="32" s="1"/>
  <c r="E196" i="32"/>
  <c r="C196" i="32"/>
  <c r="B196" i="32"/>
  <c r="I196" i="32" s="1"/>
  <c r="D196" i="32"/>
  <c r="G196" i="32"/>
  <c r="F196" i="32"/>
  <c r="B178" i="32"/>
  <c r="E184" i="32"/>
  <c r="D184" i="32"/>
  <c r="C184" i="32"/>
  <c r="B184" i="32"/>
  <c r="F184" i="32"/>
  <c r="D190" i="32"/>
  <c r="H190" i="32"/>
  <c r="E190" i="32"/>
  <c r="C190" i="32"/>
  <c r="F190" i="32"/>
  <c r="H197" i="32"/>
  <c r="D197" i="32"/>
  <c r="C197" i="32"/>
  <c r="E197" i="32"/>
  <c r="F197" i="32"/>
  <c r="H184" i="32"/>
  <c r="H182" i="32"/>
  <c r="F182" i="32"/>
  <c r="D182" i="32"/>
  <c r="C182" i="32"/>
  <c r="I158" i="32"/>
  <c r="B191" i="32" s="1"/>
  <c r="B182" i="32"/>
  <c r="D194" i="32"/>
  <c r="I155" i="32"/>
  <c r="B188" i="32" s="1"/>
  <c r="D127" i="32"/>
  <c r="G127" i="32"/>
  <c r="C127" i="32"/>
  <c r="H127" i="32"/>
  <c r="E127" i="32"/>
  <c r="F127" i="32"/>
  <c r="H129" i="32"/>
  <c r="E129" i="32"/>
  <c r="F129" i="32"/>
  <c r="C129" i="32"/>
  <c r="B129" i="32"/>
  <c r="D129" i="32"/>
  <c r="G129" i="32"/>
  <c r="D130" i="32"/>
  <c r="C130" i="32"/>
  <c r="G130" i="32"/>
  <c r="H130" i="32"/>
  <c r="E130" i="32"/>
  <c r="F130" i="32"/>
  <c r="D115" i="32"/>
  <c r="F115" i="32"/>
  <c r="C115" i="32"/>
  <c r="B115" i="32"/>
  <c r="H115" i="32"/>
  <c r="E116" i="32"/>
  <c r="D116" i="32"/>
  <c r="F116" i="32"/>
  <c r="C116" i="32"/>
  <c r="B116" i="32"/>
  <c r="H116" i="32"/>
  <c r="H124" i="32"/>
  <c r="F124" i="32"/>
  <c r="C124" i="32"/>
  <c r="D124" i="32"/>
  <c r="G124" i="32"/>
  <c r="E124" i="32"/>
  <c r="F111" i="32"/>
  <c r="D111" i="32"/>
  <c r="H111" i="32"/>
  <c r="C111" i="32"/>
  <c r="B111" i="32"/>
  <c r="C112" i="32"/>
  <c r="B112" i="32"/>
  <c r="D112" i="32"/>
  <c r="H112" i="32"/>
  <c r="F112" i="32"/>
  <c r="E128" i="32"/>
  <c r="G128" i="32"/>
  <c r="D128" i="32"/>
  <c r="F128" i="32"/>
  <c r="C128" i="32"/>
  <c r="H128" i="32"/>
  <c r="B128" i="32"/>
  <c r="D121" i="32"/>
  <c r="C121" i="32"/>
  <c r="H121" i="32"/>
  <c r="E121" i="32"/>
  <c r="B121" i="32"/>
  <c r="F121" i="32"/>
  <c r="H114" i="32"/>
  <c r="F114" i="32"/>
  <c r="C114" i="32"/>
  <c r="D114" i="32"/>
  <c r="F131" i="32"/>
  <c r="C131" i="32"/>
  <c r="G131" i="32"/>
  <c r="D131" i="32"/>
  <c r="H131" i="32"/>
  <c r="E131" i="32"/>
  <c r="B130" i="32"/>
  <c r="I77" i="32"/>
  <c r="B110" i="32" s="1"/>
  <c r="I93" i="32"/>
  <c r="B126" i="32" s="1"/>
  <c r="I86" i="32"/>
  <c r="B127" i="32"/>
  <c r="B114" i="32"/>
  <c r="B124" i="32"/>
  <c r="I89" i="32"/>
  <c r="B122" i="32" s="1"/>
  <c r="I90" i="32"/>
  <c r="B123" i="32" s="1"/>
  <c r="I76" i="32"/>
  <c r="B109" i="32" s="1"/>
  <c r="I80" i="32"/>
  <c r="B113" i="32" s="1"/>
  <c r="I84" i="32"/>
  <c r="B117" i="32" s="1"/>
  <c r="I92" i="32"/>
  <c r="B131" i="32"/>
  <c r="I85" i="32"/>
  <c r="I87" i="32"/>
  <c r="C46" i="32"/>
  <c r="H46" i="32"/>
  <c r="D46" i="32"/>
  <c r="F46" i="32"/>
  <c r="H47" i="32"/>
  <c r="F47" i="32"/>
  <c r="D47" i="32"/>
  <c r="B47" i="32"/>
  <c r="C47" i="32"/>
  <c r="G55" i="32"/>
  <c r="F55" i="32"/>
  <c r="E55" i="32"/>
  <c r="D55" i="32"/>
  <c r="H55" i="32"/>
  <c r="C55" i="32"/>
  <c r="H62" i="32"/>
  <c r="F62" i="32"/>
  <c r="D62" i="32"/>
  <c r="C62" i="32"/>
  <c r="E62" i="32"/>
  <c r="G62" i="32"/>
  <c r="F50" i="32"/>
  <c r="H50" i="32"/>
  <c r="E50" i="32"/>
  <c r="D50" i="32"/>
  <c r="C50" i="32"/>
  <c r="G60" i="32"/>
  <c r="B45" i="32"/>
  <c r="D45" i="32"/>
  <c r="C45" i="32"/>
  <c r="F45" i="32"/>
  <c r="B62" i="32"/>
  <c r="C41" i="32"/>
  <c r="D41" i="32"/>
  <c r="B41" i="32"/>
  <c r="I41" i="32" s="1"/>
  <c r="D57" i="32"/>
  <c r="B57" i="32"/>
  <c r="C57" i="32"/>
  <c r="G57" i="32"/>
  <c r="B50" i="32"/>
  <c r="B61" i="32"/>
  <c r="B44" i="32"/>
  <c r="B60" i="32"/>
  <c r="F52" i="32"/>
  <c r="C60" i="32"/>
  <c r="D61" i="32"/>
  <c r="F48" i="32"/>
  <c r="D48" i="32"/>
  <c r="E48" i="32"/>
  <c r="F41" i="32"/>
  <c r="H52" i="32"/>
  <c r="E57" i="32"/>
  <c r="F60" i="32"/>
  <c r="F44" i="32"/>
  <c r="D44" i="32"/>
  <c r="F61" i="32"/>
  <c r="H61" i="32"/>
  <c r="E61" i="32"/>
  <c r="E49" i="32"/>
  <c r="C49" i="32"/>
  <c r="H49" i="32"/>
  <c r="D49" i="32"/>
  <c r="B49" i="32"/>
  <c r="F54" i="32"/>
  <c r="E54" i="32"/>
  <c r="H54" i="32"/>
  <c r="H44" i="32"/>
  <c r="G61" i="32"/>
  <c r="B55" i="32"/>
  <c r="B46" i="32"/>
  <c r="E60" i="32"/>
  <c r="H60" i="32"/>
  <c r="D60" i="32"/>
  <c r="I18" i="32"/>
  <c r="H57" i="32"/>
  <c r="D52" i="32"/>
  <c r="C52" i="32"/>
  <c r="C61" i="32"/>
  <c r="I9" i="32"/>
  <c r="B42" i="32" s="1"/>
  <c r="C53" i="32"/>
  <c r="H53" i="32"/>
  <c r="I53" i="32" s="1"/>
  <c r="E53" i="32"/>
  <c r="D53" i="32"/>
  <c r="I25" i="32"/>
  <c r="B58" i="32" s="1"/>
  <c r="I30" i="32"/>
  <c r="B63" i="32" s="1"/>
  <c r="C44" i="32"/>
  <c r="H45" i="32"/>
  <c r="I23" i="32"/>
  <c r="B52" i="32"/>
  <c r="E133" i="10"/>
  <c r="E99" i="10"/>
  <c r="C65" i="10"/>
  <c r="E31" i="10"/>
  <c r="B30" i="20"/>
  <c r="P30" i="20" s="1"/>
  <c r="B30" i="3"/>
  <c r="C30" i="3"/>
  <c r="E96" i="3"/>
  <c r="E63" i="3"/>
  <c r="D44" i="2"/>
  <c r="G72" i="1"/>
  <c r="D59" i="32" l="1"/>
  <c r="I194" i="32"/>
  <c r="E30" i="3"/>
  <c r="I180" i="32"/>
  <c r="E59" i="32"/>
  <c r="H59" i="32"/>
  <c r="I59" i="32" s="1"/>
  <c r="I62" i="32"/>
  <c r="F59" i="32"/>
  <c r="C59" i="32"/>
  <c r="I49" i="32"/>
  <c r="I50" i="32"/>
  <c r="I182" i="32"/>
  <c r="I248" i="32"/>
  <c r="I198" i="32"/>
  <c r="I253" i="32"/>
  <c r="I48" i="32"/>
  <c r="I251" i="32"/>
  <c r="I124" i="32"/>
  <c r="I46" i="32"/>
  <c r="I186" i="32"/>
  <c r="I127" i="32"/>
  <c r="I63" i="20"/>
  <c r="G63" i="20"/>
  <c r="F63" i="20"/>
  <c r="K63" i="20"/>
  <c r="L63" i="20"/>
  <c r="M63" i="20"/>
  <c r="E63" i="20"/>
  <c r="O63" i="20"/>
  <c r="B63" i="20"/>
  <c r="H63" i="20"/>
  <c r="N63" i="20"/>
  <c r="D63" i="20"/>
  <c r="C63" i="20"/>
  <c r="J63" i="20"/>
  <c r="I249" i="32"/>
  <c r="I260" i="32"/>
  <c r="I246" i="32"/>
  <c r="I192" i="32"/>
  <c r="I178" i="32"/>
  <c r="I131" i="32"/>
  <c r="I130" i="32"/>
  <c r="H43" i="32"/>
  <c r="I54" i="32"/>
  <c r="G59" i="32"/>
  <c r="D43" i="32"/>
  <c r="C43" i="32"/>
  <c r="I57" i="32"/>
  <c r="I61" i="32"/>
  <c r="B43" i="32"/>
  <c r="G261" i="32"/>
  <c r="F261" i="32"/>
  <c r="D261" i="32"/>
  <c r="C261" i="32"/>
  <c r="E261" i="32"/>
  <c r="H261" i="32"/>
  <c r="I261" i="32" s="1"/>
  <c r="I265" i="32"/>
  <c r="I245" i="32"/>
  <c r="D263" i="32"/>
  <c r="G263" i="32"/>
  <c r="H263" i="32"/>
  <c r="I263" i="32" s="1"/>
  <c r="E263" i="32"/>
  <c r="C263" i="32"/>
  <c r="F263" i="32"/>
  <c r="D256" i="32"/>
  <c r="C256" i="32"/>
  <c r="F256" i="32"/>
  <c r="E256" i="32"/>
  <c r="H256" i="32"/>
  <c r="I256" i="32" s="1"/>
  <c r="F259" i="32"/>
  <c r="G259" i="32"/>
  <c r="H259" i="32"/>
  <c r="E259" i="32"/>
  <c r="D259" i="32"/>
  <c r="C259" i="32"/>
  <c r="H250" i="32"/>
  <c r="I250" i="32" s="1"/>
  <c r="C250" i="32"/>
  <c r="F250" i="32"/>
  <c r="D250" i="32"/>
  <c r="C262" i="32"/>
  <c r="G262" i="32"/>
  <c r="E262" i="32"/>
  <c r="D262" i="32"/>
  <c r="F262" i="32"/>
  <c r="H262" i="32"/>
  <c r="I262" i="32" s="1"/>
  <c r="E258" i="32"/>
  <c r="F258" i="32"/>
  <c r="C258" i="32"/>
  <c r="H258" i="32"/>
  <c r="I258" i="32" s="1"/>
  <c r="D258" i="32"/>
  <c r="I267" i="32"/>
  <c r="I264" i="32"/>
  <c r="B259" i="32"/>
  <c r="H254" i="32"/>
  <c r="I254" i="32" s="1"/>
  <c r="F254" i="32"/>
  <c r="D254" i="32"/>
  <c r="E254" i="32"/>
  <c r="C254" i="32"/>
  <c r="I257" i="32"/>
  <c r="I255" i="32"/>
  <c r="D195" i="32"/>
  <c r="C195" i="32"/>
  <c r="G195" i="32"/>
  <c r="H195" i="32"/>
  <c r="E195" i="32"/>
  <c r="F195" i="32"/>
  <c r="I197" i="32"/>
  <c r="C185" i="32"/>
  <c r="F185" i="32"/>
  <c r="E185" i="32"/>
  <c r="H185" i="32"/>
  <c r="D185" i="32"/>
  <c r="F183" i="32"/>
  <c r="D183" i="32"/>
  <c r="H183" i="32"/>
  <c r="I183" i="32" s="1"/>
  <c r="C183" i="32"/>
  <c r="F199" i="32"/>
  <c r="H199" i="32"/>
  <c r="I199" i="32" s="1"/>
  <c r="E199" i="32"/>
  <c r="C199" i="32"/>
  <c r="G199" i="32"/>
  <c r="D199" i="32"/>
  <c r="I190" i="32"/>
  <c r="D179" i="32"/>
  <c r="F179" i="32"/>
  <c r="H179" i="32"/>
  <c r="I179" i="32" s="1"/>
  <c r="C179" i="32"/>
  <c r="F188" i="32"/>
  <c r="H188" i="32"/>
  <c r="I188" i="32" s="1"/>
  <c r="E188" i="32"/>
  <c r="D188" i="32"/>
  <c r="C188" i="32"/>
  <c r="C177" i="32"/>
  <c r="H177" i="32"/>
  <c r="F177" i="32"/>
  <c r="D177" i="32"/>
  <c r="G193" i="32"/>
  <c r="F193" i="32"/>
  <c r="E193" i="32"/>
  <c r="D193" i="32"/>
  <c r="H193" i="32"/>
  <c r="C193" i="32"/>
  <c r="B177" i="32"/>
  <c r="B193" i="32"/>
  <c r="B195" i="32"/>
  <c r="F191" i="32"/>
  <c r="H191" i="32"/>
  <c r="I191" i="32" s="1"/>
  <c r="E191" i="32"/>
  <c r="C191" i="32"/>
  <c r="G191" i="32"/>
  <c r="D191" i="32"/>
  <c r="I184" i="32"/>
  <c r="B185" i="32"/>
  <c r="F187" i="32"/>
  <c r="E187" i="32"/>
  <c r="H187" i="32"/>
  <c r="I187" i="32" s="1"/>
  <c r="C187" i="32"/>
  <c r="D187" i="32"/>
  <c r="C181" i="32"/>
  <c r="H181" i="32"/>
  <c r="F181" i="32"/>
  <c r="D181" i="32"/>
  <c r="B181" i="32"/>
  <c r="D189" i="32"/>
  <c r="C189" i="32"/>
  <c r="H189" i="32"/>
  <c r="I189" i="32" s="1"/>
  <c r="F189" i="32"/>
  <c r="E189" i="32"/>
  <c r="G125" i="32"/>
  <c r="F125" i="32"/>
  <c r="D125" i="32"/>
  <c r="C125" i="32"/>
  <c r="H125" i="32"/>
  <c r="E125" i="32"/>
  <c r="F119" i="32"/>
  <c r="H119" i="32"/>
  <c r="E119" i="32"/>
  <c r="D119" i="32"/>
  <c r="C119" i="32"/>
  <c r="C126" i="32"/>
  <c r="G126" i="32"/>
  <c r="H126" i="32"/>
  <c r="I126" i="32" s="1"/>
  <c r="E126" i="32"/>
  <c r="F126" i="32"/>
  <c r="D126" i="32"/>
  <c r="I111" i="32"/>
  <c r="I129" i="32"/>
  <c r="F120" i="32"/>
  <c r="E120" i="32"/>
  <c r="D120" i="32"/>
  <c r="C120" i="32"/>
  <c r="H120" i="32"/>
  <c r="C117" i="32"/>
  <c r="F117" i="32"/>
  <c r="E117" i="32"/>
  <c r="H117" i="32"/>
  <c r="I117" i="32" s="1"/>
  <c r="D117" i="32"/>
  <c r="B119" i="32"/>
  <c r="C113" i="32"/>
  <c r="F113" i="32"/>
  <c r="D113" i="32"/>
  <c r="H113" i="32"/>
  <c r="I113" i="32" s="1"/>
  <c r="C109" i="32"/>
  <c r="F109" i="32"/>
  <c r="D109" i="32"/>
  <c r="H109" i="32"/>
  <c r="I109" i="32" s="1"/>
  <c r="H110" i="32"/>
  <c r="I110" i="32" s="1"/>
  <c r="C110" i="32"/>
  <c r="F110" i="32"/>
  <c r="D110" i="32"/>
  <c r="I128" i="32"/>
  <c r="B125" i="32"/>
  <c r="B120" i="32"/>
  <c r="D122" i="32"/>
  <c r="H122" i="32"/>
  <c r="I122" i="32" s="1"/>
  <c r="E122" i="32"/>
  <c r="F122" i="32"/>
  <c r="C122" i="32"/>
  <c r="I116" i="32"/>
  <c r="D118" i="32"/>
  <c r="C118" i="32"/>
  <c r="H118" i="32"/>
  <c r="E118" i="32"/>
  <c r="F118" i="32"/>
  <c r="B118" i="32"/>
  <c r="I121" i="32"/>
  <c r="I112" i="32"/>
  <c r="I114" i="32"/>
  <c r="I115" i="32"/>
  <c r="F123" i="32"/>
  <c r="G123" i="32"/>
  <c r="H123" i="32"/>
  <c r="I123" i="32" s="1"/>
  <c r="E123" i="32"/>
  <c r="D123" i="32"/>
  <c r="C123" i="32"/>
  <c r="G63" i="32"/>
  <c r="G70" i="32" s="1"/>
  <c r="F63" i="32"/>
  <c r="F70" i="32" s="1"/>
  <c r="H63" i="32"/>
  <c r="I63" i="32" s="1"/>
  <c r="D63" i="32"/>
  <c r="E63" i="32"/>
  <c r="C63" i="32"/>
  <c r="I52" i="32"/>
  <c r="I47" i="32"/>
  <c r="I45" i="32"/>
  <c r="F51" i="32"/>
  <c r="D51" i="32"/>
  <c r="E51" i="32"/>
  <c r="C51" i="32"/>
  <c r="H51" i="32"/>
  <c r="C56" i="32"/>
  <c r="F56" i="32"/>
  <c r="G56" i="32"/>
  <c r="H56" i="32"/>
  <c r="E56" i="32"/>
  <c r="D56" i="32"/>
  <c r="B56" i="32"/>
  <c r="I44" i="32"/>
  <c r="E58" i="32"/>
  <c r="C58" i="32"/>
  <c r="G58" i="32"/>
  <c r="D58" i="32"/>
  <c r="H58" i="32"/>
  <c r="I58" i="32" s="1"/>
  <c r="F58" i="32"/>
  <c r="I55" i="32"/>
  <c r="B51" i="32"/>
  <c r="C42" i="32"/>
  <c r="H42" i="32"/>
  <c r="I42" i="32" s="1"/>
  <c r="F42" i="32"/>
  <c r="D42" i="32"/>
  <c r="I60" i="32"/>
  <c r="E65" i="10"/>
  <c r="E30" i="10"/>
  <c r="B64" i="10"/>
  <c r="C64" i="10"/>
  <c r="E98" i="10"/>
  <c r="E132" i="10"/>
  <c r="B29" i="20"/>
  <c r="P29" i="20" s="1"/>
  <c r="B29" i="3"/>
  <c r="C29" i="3"/>
  <c r="E95" i="3"/>
  <c r="E62" i="3"/>
  <c r="D43" i="2"/>
  <c r="G71" i="1"/>
  <c r="E64" i="10" l="1"/>
  <c r="I185" i="32"/>
  <c r="E29" i="3"/>
  <c r="I56" i="32"/>
  <c r="I62" i="20"/>
  <c r="F62" i="20"/>
  <c r="G62" i="20"/>
  <c r="P63" i="20"/>
  <c r="L62" i="20"/>
  <c r="M62" i="20"/>
  <c r="K62" i="20"/>
  <c r="H62" i="20"/>
  <c r="O62" i="20"/>
  <c r="B62" i="20"/>
  <c r="J62" i="20"/>
  <c r="N62" i="20"/>
  <c r="E62" i="20"/>
  <c r="D62" i="20"/>
  <c r="C62" i="20"/>
  <c r="I177" i="32"/>
  <c r="I195" i="32"/>
  <c r="I193" i="32"/>
  <c r="I51" i="32"/>
  <c r="I43" i="32"/>
  <c r="I259" i="32"/>
  <c r="I181" i="32"/>
  <c r="I120" i="32"/>
  <c r="I125" i="32"/>
  <c r="I119" i="32"/>
  <c r="I118" i="32"/>
  <c r="P62" i="20" l="1"/>
  <c r="B63" i="10"/>
  <c r="C63" i="10"/>
  <c r="E131" i="10"/>
  <c r="E97" i="10"/>
  <c r="E29" i="10"/>
  <c r="B9" i="20"/>
  <c r="P9" i="20" s="1"/>
  <c r="B10" i="20"/>
  <c r="P10" i="20" s="1"/>
  <c r="B11" i="20"/>
  <c r="B12" i="20"/>
  <c r="P12" i="20" s="1"/>
  <c r="B13" i="20"/>
  <c r="P13" i="20" s="1"/>
  <c r="B14" i="20"/>
  <c r="P14" i="20" s="1"/>
  <c r="F47" i="20" s="1"/>
  <c r="B15" i="20"/>
  <c r="P15" i="20" s="1"/>
  <c r="B16" i="20"/>
  <c r="P16" i="20" s="1"/>
  <c r="B17" i="20"/>
  <c r="P17" i="20" s="1"/>
  <c r="B18" i="20"/>
  <c r="P18" i="20" s="1"/>
  <c r="B19" i="20"/>
  <c r="P19" i="20" s="1"/>
  <c r="B20" i="20"/>
  <c r="P20" i="20" s="1"/>
  <c r="B21" i="20"/>
  <c r="P21" i="20" s="1"/>
  <c r="B22" i="20"/>
  <c r="P22" i="20" s="1"/>
  <c r="B23" i="20"/>
  <c r="P23" i="20" s="1"/>
  <c r="B24" i="20"/>
  <c r="P24" i="20" s="1"/>
  <c r="B25" i="20"/>
  <c r="P25" i="20" s="1"/>
  <c r="B26" i="20"/>
  <c r="P26" i="20" s="1"/>
  <c r="B27" i="20"/>
  <c r="P27" i="20" s="1"/>
  <c r="B28" i="20"/>
  <c r="P28" i="20" s="1"/>
  <c r="B8" i="20"/>
  <c r="B28" i="3"/>
  <c r="C28" i="3"/>
  <c r="E94" i="3"/>
  <c r="E61" i="3"/>
  <c r="D42" i="2"/>
  <c r="G70" i="1"/>
  <c r="E63" i="10" l="1"/>
  <c r="E28" i="3"/>
  <c r="I60" i="20"/>
  <c r="F60" i="20"/>
  <c r="G60" i="20"/>
  <c r="I52" i="20"/>
  <c r="F52" i="20"/>
  <c r="G52" i="20"/>
  <c r="I59" i="20"/>
  <c r="F59" i="20"/>
  <c r="G59" i="20"/>
  <c r="I51" i="20"/>
  <c r="G51" i="20"/>
  <c r="F51" i="20"/>
  <c r="I43" i="20"/>
  <c r="F43" i="20"/>
  <c r="I58" i="20"/>
  <c r="F58" i="20"/>
  <c r="G58" i="20"/>
  <c r="I50" i="20"/>
  <c r="F50" i="20"/>
  <c r="G50" i="20"/>
  <c r="I42" i="20"/>
  <c r="F42" i="20"/>
  <c r="I49" i="20"/>
  <c r="F49" i="20"/>
  <c r="G49" i="20"/>
  <c r="I56" i="20"/>
  <c r="F56" i="20"/>
  <c r="G56" i="20"/>
  <c r="I48" i="20"/>
  <c r="F48" i="20"/>
  <c r="I55" i="20"/>
  <c r="F55" i="20"/>
  <c r="G55" i="20"/>
  <c r="I54" i="20"/>
  <c r="F54" i="20"/>
  <c r="G54" i="20"/>
  <c r="I46" i="20"/>
  <c r="F46" i="20"/>
  <c r="I57" i="20"/>
  <c r="F57" i="20"/>
  <c r="G57" i="20"/>
  <c r="I61" i="20"/>
  <c r="F61" i="20"/>
  <c r="G61" i="20"/>
  <c r="I53" i="20"/>
  <c r="F53" i="20"/>
  <c r="G53" i="20"/>
  <c r="I45" i="20"/>
  <c r="F45" i="20"/>
  <c r="K47" i="20"/>
  <c r="I47" i="20"/>
  <c r="O61" i="20"/>
  <c r="K61" i="20"/>
  <c r="L61" i="20"/>
  <c r="M61" i="20"/>
  <c r="K45" i="20"/>
  <c r="O60" i="20"/>
  <c r="L60" i="20"/>
  <c r="K60" i="20"/>
  <c r="M60" i="20"/>
  <c r="O59" i="20"/>
  <c r="K59" i="20"/>
  <c r="L59" i="20"/>
  <c r="M59" i="20"/>
  <c r="O51" i="20"/>
  <c r="M51" i="20"/>
  <c r="L51" i="20"/>
  <c r="K51" i="20"/>
  <c r="K43" i="20"/>
  <c r="O58" i="20"/>
  <c r="K58" i="20"/>
  <c r="L58" i="20"/>
  <c r="M58" i="20"/>
  <c r="O50" i="20"/>
  <c r="K50" i="20"/>
  <c r="L50" i="20"/>
  <c r="M50" i="20"/>
  <c r="K42" i="20"/>
  <c r="O57" i="20"/>
  <c r="L57" i="20"/>
  <c r="M57" i="20"/>
  <c r="K57" i="20"/>
  <c r="L49" i="20"/>
  <c r="K49" i="20"/>
  <c r="O56" i="20"/>
  <c r="K56" i="20"/>
  <c r="M56" i="20"/>
  <c r="L56" i="20"/>
  <c r="K55" i="20"/>
  <c r="L55" i="20"/>
  <c r="M55" i="20"/>
  <c r="K54" i="20"/>
  <c r="L54" i="20"/>
  <c r="M54" i="20"/>
  <c r="K46" i="20"/>
  <c r="O53" i="20"/>
  <c r="K53" i="20"/>
  <c r="L53" i="20"/>
  <c r="M53" i="20"/>
  <c r="O52" i="20"/>
  <c r="L52" i="20"/>
  <c r="K52" i="20"/>
  <c r="M52" i="20"/>
  <c r="B48" i="20"/>
  <c r="B55" i="20"/>
  <c r="O55" i="20"/>
  <c r="B47" i="20"/>
  <c r="B54" i="20"/>
  <c r="O54" i="20"/>
  <c r="B43" i="20"/>
  <c r="P11" i="20"/>
  <c r="B46" i="20"/>
  <c r="B42" i="20"/>
  <c r="B45" i="20"/>
  <c r="B50" i="20"/>
  <c r="D61" i="20"/>
  <c r="B59" i="20"/>
  <c r="B58" i="20"/>
  <c r="B60" i="20"/>
  <c r="B61" i="20"/>
  <c r="B53" i="20"/>
  <c r="B52" i="20"/>
  <c r="B57" i="20"/>
  <c r="B49" i="20"/>
  <c r="J61" i="20"/>
  <c r="H61" i="20"/>
  <c r="B51" i="20"/>
  <c r="P8" i="20"/>
  <c r="E61" i="20"/>
  <c r="B56" i="20"/>
  <c r="C61" i="20"/>
  <c r="N61" i="20"/>
  <c r="E28" i="10"/>
  <c r="E130" i="10"/>
  <c r="E96" i="10"/>
  <c r="B62" i="10"/>
  <c r="C62" i="10"/>
  <c r="C60" i="20"/>
  <c r="J60" i="20"/>
  <c r="N60" i="20"/>
  <c r="B27" i="3"/>
  <c r="C27" i="3"/>
  <c r="E93" i="3"/>
  <c r="E60" i="3"/>
  <c r="D41" i="2"/>
  <c r="G69" i="1"/>
  <c r="C42" i="20"/>
  <c r="C51" i="20"/>
  <c r="G18" i="31"/>
  <c r="E18" i="31"/>
  <c r="G17" i="31"/>
  <c r="E17" i="31"/>
  <c r="G16" i="31"/>
  <c r="E16" i="31"/>
  <c r="G15" i="31"/>
  <c r="E15" i="31"/>
  <c r="G14" i="31"/>
  <c r="E14" i="31"/>
  <c r="G13" i="31"/>
  <c r="E13" i="31"/>
  <c r="G12" i="31"/>
  <c r="E12" i="31"/>
  <c r="G11" i="31"/>
  <c r="E11" i="31"/>
  <c r="G10" i="31"/>
  <c r="E10" i="31"/>
  <c r="G9" i="31"/>
  <c r="E9" i="31"/>
  <c r="G8" i="31"/>
  <c r="E8" i="31"/>
  <c r="E26" i="29"/>
  <c r="E25" i="29"/>
  <c r="E24" i="29"/>
  <c r="E23" i="29"/>
  <c r="E22" i="29"/>
  <c r="E21" i="29"/>
  <c r="E20" i="29"/>
  <c r="E19" i="29"/>
  <c r="E18" i="29"/>
  <c r="E17" i="29"/>
  <c r="E16" i="29"/>
  <c r="G26" i="29"/>
  <c r="G25" i="29"/>
  <c r="G24" i="29"/>
  <c r="G23" i="29"/>
  <c r="G22" i="29"/>
  <c r="G21" i="29"/>
  <c r="G20" i="29"/>
  <c r="G19" i="29"/>
  <c r="G18" i="29"/>
  <c r="G17" i="29"/>
  <c r="G16" i="29"/>
  <c r="G9" i="29"/>
  <c r="G10" i="29"/>
  <c r="G11" i="29"/>
  <c r="G12" i="29"/>
  <c r="G13" i="29"/>
  <c r="G14" i="29"/>
  <c r="G8" i="29"/>
  <c r="E9" i="29"/>
  <c r="E10" i="29"/>
  <c r="E11" i="29"/>
  <c r="E12" i="29"/>
  <c r="E13" i="29"/>
  <c r="E14" i="29"/>
  <c r="E8" i="29"/>
  <c r="G9" i="7"/>
  <c r="G10" i="7"/>
  <c r="G11" i="7"/>
  <c r="G12" i="7"/>
  <c r="G13" i="7"/>
  <c r="G14" i="7"/>
  <c r="G15" i="7"/>
  <c r="G16" i="7"/>
  <c r="G17" i="7"/>
  <c r="G18" i="7"/>
  <c r="G19" i="7"/>
  <c r="G20" i="7"/>
  <c r="G21" i="7"/>
  <c r="G22" i="7"/>
  <c r="E9" i="7"/>
  <c r="E10" i="7"/>
  <c r="E11" i="7"/>
  <c r="E12" i="7"/>
  <c r="E13" i="7"/>
  <c r="E14" i="7"/>
  <c r="E15" i="7"/>
  <c r="E16" i="7"/>
  <c r="E17" i="7"/>
  <c r="E18" i="7"/>
  <c r="E19" i="7"/>
  <c r="E20" i="7"/>
  <c r="E21" i="7"/>
  <c r="E22" i="7"/>
  <c r="E9" i="28"/>
  <c r="E10" i="28"/>
  <c r="E11" i="28"/>
  <c r="E12" i="28"/>
  <c r="E13" i="28"/>
  <c r="E14" i="28"/>
  <c r="E15" i="28"/>
  <c r="E16" i="28"/>
  <c r="E17" i="28"/>
  <c r="E18" i="28"/>
  <c r="E19" i="28"/>
  <c r="E8" i="28"/>
  <c r="D153" i="5"/>
  <c r="D154" i="5"/>
  <c r="D155" i="5"/>
  <c r="D156" i="5"/>
  <c r="D157" i="5"/>
  <c r="D158" i="5"/>
  <c r="D159" i="5"/>
  <c r="D160" i="5"/>
  <c r="D152" i="5"/>
  <c r="D117" i="5"/>
  <c r="D118" i="5"/>
  <c r="D119" i="5"/>
  <c r="D120" i="5"/>
  <c r="D121" i="5"/>
  <c r="D122" i="5"/>
  <c r="D123" i="5"/>
  <c r="D124" i="5"/>
  <c r="D125" i="5"/>
  <c r="D126" i="5"/>
  <c r="D127" i="5"/>
  <c r="D128" i="5"/>
  <c r="D129" i="5"/>
  <c r="D116" i="5"/>
  <c r="D81" i="5"/>
  <c r="D82" i="5"/>
  <c r="D83" i="5"/>
  <c r="D84" i="5"/>
  <c r="D85" i="5"/>
  <c r="D86" i="5"/>
  <c r="D87" i="5"/>
  <c r="D88" i="5"/>
  <c r="D89" i="5"/>
  <c r="D90" i="5"/>
  <c r="D91" i="5"/>
  <c r="D92" i="5"/>
  <c r="D93" i="5"/>
  <c r="D80" i="5"/>
  <c r="D45" i="5"/>
  <c r="D46" i="5"/>
  <c r="D47" i="5"/>
  <c r="D48" i="5"/>
  <c r="D49" i="5"/>
  <c r="D50" i="5"/>
  <c r="D51" i="5"/>
  <c r="D52" i="5"/>
  <c r="D53" i="5"/>
  <c r="D54" i="5"/>
  <c r="D55" i="5"/>
  <c r="D56" i="5"/>
  <c r="D57" i="5"/>
  <c r="D44" i="5"/>
  <c r="D9" i="5"/>
  <c r="D10" i="5"/>
  <c r="D11" i="5"/>
  <c r="D12" i="5"/>
  <c r="D13" i="5"/>
  <c r="D14" i="5"/>
  <c r="D15" i="5"/>
  <c r="D16" i="5"/>
  <c r="D17" i="5"/>
  <c r="D18" i="5"/>
  <c r="D19" i="5"/>
  <c r="D20" i="5"/>
  <c r="D21" i="5"/>
  <c r="D8" i="5"/>
  <c r="E93" i="19"/>
  <c r="E45" i="19"/>
  <c r="E46" i="19"/>
  <c r="E47" i="19"/>
  <c r="E48" i="19"/>
  <c r="E49" i="19"/>
  <c r="E50" i="19"/>
  <c r="E51" i="19"/>
  <c r="E52" i="19"/>
  <c r="E53" i="19"/>
  <c r="E54" i="19"/>
  <c r="E55" i="19"/>
  <c r="E56" i="19"/>
  <c r="E57" i="19"/>
  <c r="E58" i="19"/>
  <c r="E59" i="19"/>
  <c r="E9" i="19"/>
  <c r="E10" i="19"/>
  <c r="E11" i="19"/>
  <c r="E12" i="19"/>
  <c r="E13" i="19"/>
  <c r="E14" i="19"/>
  <c r="E15" i="19"/>
  <c r="E16" i="19"/>
  <c r="E17" i="19"/>
  <c r="E18" i="19"/>
  <c r="E19" i="19"/>
  <c r="E20" i="19"/>
  <c r="E21" i="19"/>
  <c r="E22" i="19"/>
  <c r="E45" i="27"/>
  <c r="E46" i="27"/>
  <c r="E47" i="27"/>
  <c r="E48" i="27"/>
  <c r="E49" i="27"/>
  <c r="E50" i="27"/>
  <c r="E51" i="27"/>
  <c r="E52" i="27"/>
  <c r="E53" i="27"/>
  <c r="E54" i="27"/>
  <c r="E55" i="27"/>
  <c r="E56" i="27"/>
  <c r="E57" i="27"/>
  <c r="E58" i="27"/>
  <c r="E44" i="27"/>
  <c r="E81" i="27"/>
  <c r="E82" i="27"/>
  <c r="E83" i="27"/>
  <c r="E84" i="27"/>
  <c r="E85" i="27"/>
  <c r="E86" i="27"/>
  <c r="E87" i="27"/>
  <c r="E88" i="27"/>
  <c r="E89" i="27"/>
  <c r="E90" i="27"/>
  <c r="E91" i="27"/>
  <c r="E92" i="27"/>
  <c r="E93" i="27"/>
  <c r="E94" i="27"/>
  <c r="E80" i="27"/>
  <c r="E9" i="27"/>
  <c r="E10" i="27"/>
  <c r="E11" i="27"/>
  <c r="E12" i="27"/>
  <c r="E13" i="27"/>
  <c r="E14" i="27"/>
  <c r="E15" i="27"/>
  <c r="E16" i="27"/>
  <c r="E17" i="27"/>
  <c r="E18" i="27"/>
  <c r="E19" i="27"/>
  <c r="E20" i="27"/>
  <c r="E21" i="27"/>
  <c r="E22" i="27"/>
  <c r="E8" i="27"/>
  <c r="J8" i="9"/>
  <c r="J9" i="9"/>
  <c r="J10" i="9"/>
  <c r="J11" i="9"/>
  <c r="J12" i="9"/>
  <c r="J13" i="9"/>
  <c r="J14" i="9"/>
  <c r="J15" i="9"/>
  <c r="J16" i="9"/>
  <c r="J17" i="9"/>
  <c r="J18" i="9"/>
  <c r="J19" i="9"/>
  <c r="J55" i="20"/>
  <c r="J56" i="20"/>
  <c r="J57" i="20"/>
  <c r="J58" i="20"/>
  <c r="B13" i="3"/>
  <c r="C13" i="3"/>
  <c r="B14" i="3"/>
  <c r="C14" i="3"/>
  <c r="B15" i="3"/>
  <c r="C15" i="3"/>
  <c r="B16" i="3"/>
  <c r="C16" i="3"/>
  <c r="E16" i="3" s="1"/>
  <c r="B17" i="3"/>
  <c r="C17" i="3"/>
  <c r="E17" i="3" s="1"/>
  <c r="B18" i="3"/>
  <c r="C18" i="3"/>
  <c r="B19" i="3"/>
  <c r="C19" i="3"/>
  <c r="B20" i="3"/>
  <c r="C20" i="3"/>
  <c r="B21" i="3"/>
  <c r="C21" i="3"/>
  <c r="B22" i="3"/>
  <c r="C22" i="3"/>
  <c r="B23" i="3"/>
  <c r="C23" i="3"/>
  <c r="B24" i="3"/>
  <c r="C24" i="3"/>
  <c r="B25" i="3"/>
  <c r="C25" i="3"/>
  <c r="B26" i="3"/>
  <c r="C26" i="3"/>
  <c r="B9" i="3"/>
  <c r="C9" i="3"/>
  <c r="D9" i="3"/>
  <c r="B10" i="3"/>
  <c r="C10" i="3"/>
  <c r="D10" i="3"/>
  <c r="B11" i="3"/>
  <c r="C11" i="3"/>
  <c r="D11" i="3"/>
  <c r="B12" i="3"/>
  <c r="C12" i="3"/>
  <c r="D12" i="3"/>
  <c r="C8" i="3"/>
  <c r="D8" i="3"/>
  <c r="B8" i="3"/>
  <c r="E72" i="19"/>
  <c r="E71" i="19"/>
  <c r="E70" i="19"/>
  <c r="E69" i="19"/>
  <c r="E68" i="19"/>
  <c r="E67" i="19"/>
  <c r="E66" i="19"/>
  <c r="E44" i="19"/>
  <c r="E8" i="19"/>
  <c r="E26" i="10"/>
  <c r="E94" i="10"/>
  <c r="E128" i="10"/>
  <c r="B60" i="10"/>
  <c r="C60" i="10"/>
  <c r="E27" i="10"/>
  <c r="E95" i="10"/>
  <c r="E129" i="10"/>
  <c r="B61" i="10"/>
  <c r="C61" i="10"/>
  <c r="C59" i="10"/>
  <c r="B59" i="10"/>
  <c r="C58" i="10"/>
  <c r="B58" i="10"/>
  <c r="C57" i="10"/>
  <c r="B57" i="10"/>
  <c r="E57" i="10" s="1"/>
  <c r="C56" i="10"/>
  <c r="B56" i="10"/>
  <c r="C55" i="10"/>
  <c r="B55" i="10"/>
  <c r="E55" i="10" s="1"/>
  <c r="C54" i="10"/>
  <c r="B54" i="10"/>
  <c r="C53" i="10"/>
  <c r="B53" i="10"/>
  <c r="E53" i="10" s="1"/>
  <c r="C52" i="10"/>
  <c r="B52" i="10"/>
  <c r="C51" i="10"/>
  <c r="B51" i="10"/>
  <c r="E51" i="10" s="1"/>
  <c r="C50" i="10"/>
  <c r="B50" i="10"/>
  <c r="E50" i="10" s="1"/>
  <c r="C49" i="10"/>
  <c r="B49" i="10"/>
  <c r="C48" i="10"/>
  <c r="B48" i="10"/>
  <c r="D47" i="10"/>
  <c r="C47" i="10"/>
  <c r="B47" i="10"/>
  <c r="D46" i="10"/>
  <c r="C46" i="10"/>
  <c r="B46" i="10"/>
  <c r="D45" i="10"/>
  <c r="C45" i="10"/>
  <c r="B45" i="10"/>
  <c r="D44" i="10"/>
  <c r="C44" i="10"/>
  <c r="B44" i="10"/>
  <c r="D43" i="10"/>
  <c r="C43" i="10"/>
  <c r="B43" i="10"/>
  <c r="D42" i="10"/>
  <c r="C42" i="10"/>
  <c r="B42" i="10"/>
  <c r="E127" i="10"/>
  <c r="E126" i="10"/>
  <c r="E125" i="10"/>
  <c r="E124" i="10"/>
  <c r="E123" i="10"/>
  <c r="E122" i="10"/>
  <c r="E121" i="10"/>
  <c r="E120" i="10"/>
  <c r="E119" i="10"/>
  <c r="E118" i="10"/>
  <c r="E117" i="10"/>
  <c r="E116" i="10"/>
  <c r="E115" i="10"/>
  <c r="E114" i="10"/>
  <c r="E113" i="10"/>
  <c r="E112" i="10"/>
  <c r="E111" i="10"/>
  <c r="E110" i="10"/>
  <c r="E93" i="10"/>
  <c r="E92" i="10"/>
  <c r="E91" i="10"/>
  <c r="E90" i="10"/>
  <c r="E89" i="10"/>
  <c r="E88" i="10"/>
  <c r="E87" i="10"/>
  <c r="E86" i="10"/>
  <c r="E85" i="10"/>
  <c r="E84" i="10"/>
  <c r="E83" i="10"/>
  <c r="E82" i="10"/>
  <c r="E81" i="10"/>
  <c r="E80" i="10"/>
  <c r="E79" i="10"/>
  <c r="E78" i="10"/>
  <c r="E77" i="10"/>
  <c r="E76" i="10"/>
  <c r="E25" i="10"/>
  <c r="E24" i="10"/>
  <c r="E23" i="10"/>
  <c r="E22" i="10"/>
  <c r="E21" i="10"/>
  <c r="E20" i="10"/>
  <c r="E19" i="10"/>
  <c r="E18" i="10"/>
  <c r="E17" i="10"/>
  <c r="E16" i="10"/>
  <c r="E15" i="10"/>
  <c r="E14" i="10"/>
  <c r="E13" i="10"/>
  <c r="E12" i="10"/>
  <c r="E11" i="10"/>
  <c r="E10" i="10"/>
  <c r="E9" i="10"/>
  <c r="E8" i="10"/>
  <c r="A42" i="9"/>
  <c r="A43" i="9" s="1"/>
  <c r="A44" i="9" s="1"/>
  <c r="A45" i="9" s="1"/>
  <c r="A46" i="9" s="1"/>
  <c r="A47" i="9" s="1"/>
  <c r="A48" i="9" s="1"/>
  <c r="A49" i="9" s="1"/>
  <c r="A50" i="9" s="1"/>
  <c r="A51" i="9" s="1"/>
  <c r="A52" i="9" s="1"/>
  <c r="A53" i="9" s="1"/>
  <c r="A54" i="9" s="1"/>
  <c r="A55" i="9" s="1"/>
  <c r="A56" i="9" s="1"/>
  <c r="A57" i="9" s="1"/>
  <c r="A58" i="9" s="1"/>
  <c r="A59" i="9" s="1"/>
  <c r="A60" i="9" s="1"/>
  <c r="A61" i="9" s="1"/>
  <c r="A62" i="9" s="1"/>
  <c r="A63" i="9" s="1"/>
  <c r="A9" i="9"/>
  <c r="A10" i="9" s="1"/>
  <c r="A11" i="9" s="1"/>
  <c r="A12" i="9" s="1"/>
  <c r="A13" i="9" s="1"/>
  <c r="A14" i="9" s="1"/>
  <c r="A15" i="9" s="1"/>
  <c r="A16" i="9" s="1"/>
  <c r="A17" i="9" s="1"/>
  <c r="A18" i="9" s="1"/>
  <c r="A19" i="9" s="1"/>
  <c r="A20" i="9" s="1"/>
  <c r="A21" i="9" s="1"/>
  <c r="A22" i="9" s="1"/>
  <c r="A23" i="9" s="1"/>
  <c r="A24" i="9" s="1"/>
  <c r="A25" i="9" s="1"/>
  <c r="A26" i="9" s="1"/>
  <c r="A27" i="9" s="1"/>
  <c r="A28" i="9" s="1"/>
  <c r="A29" i="9" s="1"/>
  <c r="A30" i="9" s="1"/>
  <c r="N49" i="20"/>
  <c r="C57" i="20"/>
  <c r="N56" i="20"/>
  <c r="C55" i="20"/>
  <c r="N54" i="20"/>
  <c r="C53" i="20"/>
  <c r="N50" i="20"/>
  <c r="C48" i="20"/>
  <c r="C47" i="20"/>
  <c r="C45" i="20"/>
  <c r="E58" i="3"/>
  <c r="E91" i="3"/>
  <c r="E59" i="3"/>
  <c r="E92" i="3"/>
  <c r="E90" i="3"/>
  <c r="E89" i="3"/>
  <c r="E88" i="3"/>
  <c r="E87" i="3"/>
  <c r="E86" i="3"/>
  <c r="E85" i="3"/>
  <c r="E84" i="3"/>
  <c r="E83" i="3"/>
  <c r="E82" i="3"/>
  <c r="E81" i="3"/>
  <c r="E80" i="3"/>
  <c r="E77" i="3"/>
  <c r="E75" i="3"/>
  <c r="E57" i="3"/>
  <c r="E56" i="3"/>
  <c r="E55" i="3"/>
  <c r="E53" i="3"/>
  <c r="E52" i="3"/>
  <c r="E51" i="3"/>
  <c r="E50" i="3"/>
  <c r="E49" i="3"/>
  <c r="E48" i="3"/>
  <c r="E47" i="3"/>
  <c r="E46" i="3"/>
  <c r="E45" i="3"/>
  <c r="E44" i="3"/>
  <c r="E43" i="3"/>
  <c r="E42" i="3"/>
  <c r="E41" i="3"/>
  <c r="D39" i="2"/>
  <c r="D40" i="2"/>
  <c r="G67" i="1"/>
  <c r="G68" i="1"/>
  <c r="D38" i="2"/>
  <c r="G66" i="1"/>
  <c r="D37" i="2"/>
  <c r="G65" i="1"/>
  <c r="G8" i="7"/>
  <c r="E8" i="7"/>
  <c r="D36" i="2"/>
  <c r="G64" i="1"/>
  <c r="G63" i="1"/>
  <c r="D34" i="2"/>
  <c r="D33" i="2"/>
  <c r="D32" i="2"/>
  <c r="D31" i="2"/>
  <c r="D30" i="2"/>
  <c r="D29" i="2"/>
  <c r="D28" i="2"/>
  <c r="D27" i="2"/>
  <c r="D26" i="2"/>
  <c r="D25" i="2"/>
  <c r="D24" i="2"/>
  <c r="D23" i="2"/>
  <c r="D22" i="2"/>
  <c r="D21" i="2"/>
  <c r="D20" i="2"/>
  <c r="D19" i="2"/>
  <c r="D18" i="2"/>
  <c r="D17" i="2"/>
  <c r="D16" i="2"/>
  <c r="D15" i="2"/>
  <c r="D14" i="2"/>
  <c r="D13" i="2"/>
  <c r="D12" i="2"/>
  <c r="D11" i="2"/>
  <c r="D10" i="2"/>
  <c r="D9" i="2"/>
  <c r="D8" i="2"/>
  <c r="G61" i="1"/>
  <c r="G62" i="1"/>
  <c r="G60" i="1"/>
  <c r="G59" i="1"/>
  <c r="G58" i="1"/>
  <c r="G57" i="1"/>
  <c r="G56" i="1"/>
  <c r="G55" i="1"/>
  <c r="G54" i="1"/>
  <c r="G53" i="1"/>
  <c r="B51" i="1"/>
  <c r="G51" i="1" s="1"/>
  <c r="G36" i="1"/>
  <c r="G37" i="1"/>
  <c r="B38" i="1"/>
  <c r="G38" i="1" s="1"/>
  <c r="B39" i="1"/>
  <c r="G39" i="1" s="1"/>
  <c r="B40" i="1"/>
  <c r="G40" i="1" s="1"/>
  <c r="B41" i="1"/>
  <c r="G41" i="1" s="1"/>
  <c r="B42" i="1"/>
  <c r="G42" i="1" s="1"/>
  <c r="B43" i="1"/>
  <c r="G43" i="1" s="1"/>
  <c r="B44" i="1"/>
  <c r="G44" i="1" s="1"/>
  <c r="B45" i="1"/>
  <c r="G45" i="1" s="1"/>
  <c r="B46" i="1"/>
  <c r="G46" i="1" s="1"/>
  <c r="B47" i="1"/>
  <c r="G47" i="1" s="1"/>
  <c r="B48" i="1"/>
  <c r="G48" i="1" s="1"/>
  <c r="B49" i="1"/>
  <c r="G49" i="1" s="1"/>
  <c r="B50" i="1"/>
  <c r="G50" i="1" s="1"/>
  <c r="B52" i="1"/>
  <c r="G52" i="1" s="1"/>
  <c r="D59" i="20"/>
  <c r="E57" i="20"/>
  <c r="H56" i="20"/>
  <c r="D56" i="20"/>
  <c r="C56" i="20"/>
  <c r="E55" i="20"/>
  <c r="N55" i="20"/>
  <c r="H54" i="20"/>
  <c r="C54" i="20"/>
  <c r="E53" i="20"/>
  <c r="N53" i="20"/>
  <c r="D50" i="20"/>
  <c r="C50" i="20"/>
  <c r="H49" i="20"/>
  <c r="C49" i="20"/>
  <c r="H48" i="20"/>
  <c r="E48" i="20"/>
  <c r="N48" i="20"/>
  <c r="H47" i="20"/>
  <c r="N47" i="20"/>
  <c r="P47" i="20" s="1"/>
  <c r="H46" i="20"/>
  <c r="N46" i="20"/>
  <c r="H45" i="20"/>
  <c r="N45" i="20"/>
  <c r="N43" i="20"/>
  <c r="H57" i="20"/>
  <c r="D57" i="20"/>
  <c r="E56" i="20"/>
  <c r="H55" i="20"/>
  <c r="D55" i="20"/>
  <c r="H53" i="20"/>
  <c r="D53" i="20"/>
  <c r="H51" i="20"/>
  <c r="E50" i="20"/>
  <c r="E49" i="20"/>
  <c r="D48" i="20"/>
  <c r="D47" i="20"/>
  <c r="D46" i="20"/>
  <c r="D45" i="20"/>
  <c r="D42" i="20"/>
  <c r="E76" i="3"/>
  <c r="E78" i="3"/>
  <c r="E74" i="3"/>
  <c r="E79" i="3"/>
  <c r="H60" i="20"/>
  <c r="D60" i="20"/>
  <c r="E60" i="20"/>
  <c r="P54" i="20" l="1"/>
  <c r="E13" i="3"/>
  <c r="P43" i="20"/>
  <c r="E47" i="10"/>
  <c r="E48" i="10"/>
  <c r="E49" i="10"/>
  <c r="E59" i="10"/>
  <c r="E60" i="10"/>
  <c r="E61" i="10"/>
  <c r="E25" i="3"/>
  <c r="E24" i="3"/>
  <c r="E20" i="3"/>
  <c r="E14" i="3"/>
  <c r="E18" i="3"/>
  <c r="E23" i="3"/>
  <c r="E19" i="3"/>
  <c r="P48" i="20"/>
  <c r="I41" i="20"/>
  <c r="F41" i="20"/>
  <c r="I44" i="20"/>
  <c r="F44" i="20"/>
  <c r="K44" i="20"/>
  <c r="K41" i="20"/>
  <c r="P55" i="20"/>
  <c r="N41" i="20"/>
  <c r="P53" i="20"/>
  <c r="P50" i="20"/>
  <c r="H41" i="20"/>
  <c r="P46" i="20"/>
  <c r="C41" i="20"/>
  <c r="D41" i="20"/>
  <c r="E45" i="10"/>
  <c r="E46" i="10"/>
  <c r="E52" i="10"/>
  <c r="E56" i="10"/>
  <c r="P49" i="20"/>
  <c r="C44" i="20"/>
  <c r="B44" i="20"/>
  <c r="E12" i="3"/>
  <c r="E9" i="3"/>
  <c r="E26" i="3"/>
  <c r="E22" i="3"/>
  <c r="E62" i="10"/>
  <c r="E44" i="10"/>
  <c r="E54" i="10"/>
  <c r="E58" i="10"/>
  <c r="P45" i="20"/>
  <c r="E11" i="3"/>
  <c r="E15" i="3"/>
  <c r="E8" i="3"/>
  <c r="E10" i="3"/>
  <c r="E42" i="10"/>
  <c r="E43" i="10"/>
  <c r="P61" i="20"/>
  <c r="P60" i="20"/>
  <c r="P56" i="20"/>
  <c r="B41" i="20"/>
  <c r="H43" i="20"/>
  <c r="D51" i="20"/>
  <c r="N42" i="20"/>
  <c r="P42" i="20" s="1"/>
  <c r="N51" i="20"/>
  <c r="P51" i="20" s="1"/>
  <c r="H52" i="20"/>
  <c r="H58" i="20"/>
  <c r="N58" i="20"/>
  <c r="P58" i="20" s="1"/>
  <c r="D44" i="20"/>
  <c r="H42" i="20"/>
  <c r="E51" i="20"/>
  <c r="D54" i="20"/>
  <c r="N57" i="20"/>
  <c r="P57" i="20" s="1"/>
  <c r="E58" i="20"/>
  <c r="C46" i="20"/>
  <c r="J59" i="20"/>
  <c r="H50" i="20"/>
  <c r="H59" i="20"/>
  <c r="C59" i="20"/>
  <c r="D43" i="20"/>
  <c r="E54" i="20"/>
  <c r="N44" i="20"/>
  <c r="D49" i="20"/>
  <c r="D52" i="20"/>
  <c r="D58" i="20"/>
  <c r="E59" i="20"/>
  <c r="C43" i="20"/>
  <c r="N52" i="20"/>
  <c r="P52" i="20" s="1"/>
  <c r="C58" i="20"/>
  <c r="E52" i="20"/>
  <c r="C52" i="20"/>
  <c r="N59" i="20"/>
  <c r="P59" i="20" s="1"/>
  <c r="H44" i="20"/>
  <c r="E27" i="3"/>
  <c r="P41" i="20" l="1"/>
  <c r="P44" i="20"/>
</calcChain>
</file>

<file path=xl/sharedStrings.xml><?xml version="1.0" encoding="utf-8"?>
<sst xmlns="http://schemas.openxmlformats.org/spreadsheetml/2006/main" count="891" uniqueCount="155">
  <si>
    <t>Films agréés</t>
  </si>
  <si>
    <t>films d'initiative française</t>
  </si>
  <si>
    <t>dont films 100% français</t>
  </si>
  <si>
    <t xml:space="preserve"> dont films de coproduction</t>
  </si>
  <si>
    <t>films de coproduction à majorité étrangère</t>
  </si>
  <si>
    <t>Total</t>
  </si>
  <si>
    <t>et orientale (fonds ECO) jusqu'en 1997 et les films bénéficiaires du fonds SUD en 1998.</t>
  </si>
  <si>
    <t>Investissements dans la production française</t>
  </si>
  <si>
    <t>Répartition des investissements</t>
  </si>
  <si>
    <t>nombre de films</t>
  </si>
  <si>
    <t>% par rapport aux films d'initiative française</t>
  </si>
  <si>
    <t>Nombre de films</t>
  </si>
  <si>
    <t>-</t>
  </si>
  <si>
    <t>Interventions des Sofica dans la production de films</t>
  </si>
  <si>
    <t>nombre d'interventions</t>
  </si>
  <si>
    <t>Répartition du financement des films d'initiative française</t>
  </si>
  <si>
    <t>apports des soficas</t>
  </si>
  <si>
    <t>soutien sélectif</t>
  </si>
  <si>
    <t>apports en coproduction des chaînes</t>
  </si>
  <si>
    <t>coproductions à majorité française</t>
  </si>
  <si>
    <t>coproductions à minorité française</t>
  </si>
  <si>
    <t>films bénéficiaires du fonds ECO</t>
  </si>
  <si>
    <t>apports étrangers</t>
  </si>
  <si>
    <t>Investissements totaux (M€)</t>
  </si>
  <si>
    <t>Investissements français (M€)</t>
  </si>
  <si>
    <t>investissements SOFICA (M€)</t>
  </si>
  <si>
    <t>Investissements étrangers (M€)</t>
  </si>
  <si>
    <t>Coproductions internationales</t>
  </si>
  <si>
    <t>Soutien à la production de longs métrages</t>
  </si>
  <si>
    <t>aides régionales</t>
  </si>
  <si>
    <t>Devis moyen</t>
  </si>
  <si>
    <t>Devis médian</t>
  </si>
  <si>
    <t>Investissements (M€)</t>
  </si>
  <si>
    <t>Retour au menu "Production cinématographique"</t>
  </si>
  <si>
    <t>Définitions</t>
  </si>
  <si>
    <t>Réglementation</t>
  </si>
  <si>
    <t>Sources</t>
  </si>
  <si>
    <t>Définitions et sources</t>
  </si>
  <si>
    <t>Participation des chaînes en clair</t>
  </si>
  <si>
    <t>Participation de Canal+</t>
  </si>
  <si>
    <t>Participation de TPS</t>
  </si>
  <si>
    <t>part des devis concernés (%)</t>
  </si>
  <si>
    <t>FILMS ET DEVIS</t>
  </si>
  <si>
    <t>total</t>
  </si>
  <si>
    <t>(M€)</t>
  </si>
  <si>
    <t>(%)</t>
  </si>
  <si>
    <t>Avances sur recettes</t>
  </si>
  <si>
    <t>Deuxièmes films</t>
  </si>
  <si>
    <t>nombre</t>
  </si>
  <si>
    <t>FINANCEMENTS DES SOFICA</t>
  </si>
  <si>
    <t>(M€ courant)</t>
  </si>
  <si>
    <t>d'Europe centrale et orientale (fonds ECO) jusqu'en 1997 et les films bénéficiaires du fonds SUD en 1998.</t>
  </si>
  <si>
    <t>investissement moyen par film (K€)</t>
  </si>
  <si>
    <r>
      <t>1</t>
    </r>
    <r>
      <rPr>
        <sz val="8"/>
        <rFont val="Arial"/>
        <family val="2"/>
      </rPr>
      <t xml:space="preserve"> Il s'agit des films agréés dans le cadre d'une aide sélective : les films bénéficiaires du fonds d'aide aux productions </t>
    </r>
  </si>
  <si>
    <r>
      <t>films des aides sélectives</t>
    </r>
    <r>
      <rPr>
        <vertAlign val="superscript"/>
        <sz val="9"/>
        <rFont val="Arial"/>
        <family val="2"/>
      </rPr>
      <t>1</t>
    </r>
  </si>
  <si>
    <r>
      <t>1</t>
    </r>
    <r>
      <rPr>
        <sz val="8"/>
        <rFont val="Arial"/>
        <family val="2"/>
      </rPr>
      <t xml:space="preserve"> Il s'agit des films agréés dans le cadre d'une aide sélective : les films bénéficiaires du fonds d'aide aux productions d'Europe centrale</t>
    </r>
  </si>
  <si>
    <r>
      <t>1</t>
    </r>
    <r>
      <rPr>
        <sz val="8"/>
        <rFont val="Arial"/>
        <family val="2"/>
      </rPr>
      <t xml:space="preserve"> Films d'initiative française</t>
    </r>
  </si>
  <si>
    <t>7 à 10 M€</t>
  </si>
  <si>
    <t>5 à 7 M€</t>
  </si>
  <si>
    <t>4 à 5 M€</t>
  </si>
  <si>
    <t>2 à 4 M€</t>
  </si>
  <si>
    <t>1 à 2 M€</t>
  </si>
  <si>
    <t>moins de 1 M€</t>
  </si>
  <si>
    <t>% des devis</t>
  </si>
  <si>
    <t>Répartition des films et des investissements selon le devis</t>
  </si>
  <si>
    <t>Participation d'Orange Cinéma Séries</t>
  </si>
  <si>
    <t>Participation de TF1</t>
  </si>
  <si>
    <t>apports (M€)</t>
  </si>
  <si>
    <t>apport moyen par film (M€)</t>
  </si>
  <si>
    <t>apports totaux (M€)</t>
  </si>
  <si>
    <t>coproduction (M€)</t>
  </si>
  <si>
    <t>préachat (M€)</t>
  </si>
  <si>
    <t>Participation de France 2</t>
  </si>
  <si>
    <t>Participation de France 3</t>
  </si>
  <si>
    <t>Participation de M6</t>
  </si>
  <si>
    <t>Participation d'Arte</t>
  </si>
  <si>
    <t>Participation des autres chaînes de la TNT</t>
  </si>
  <si>
    <t>devis (M€)</t>
  </si>
  <si>
    <t>devis moyen par film (M€)</t>
  </si>
  <si>
    <r>
      <t>dont FIF</t>
    </r>
    <r>
      <rPr>
        <b/>
        <vertAlign val="superscript"/>
        <sz val="9"/>
        <rFont val="Arial"/>
        <family val="2"/>
      </rPr>
      <t>1</t>
    </r>
  </si>
  <si>
    <t>Films bénéficiaires d'un mandat d'exploitation</t>
  </si>
  <si>
    <t>montant (M€)</t>
  </si>
  <si>
    <t>montant moyen par film (K€)</t>
  </si>
  <si>
    <t>devis des films concernés (M€)</t>
  </si>
  <si>
    <t>part dans les devis des films concernés (%)</t>
  </si>
  <si>
    <r>
      <rPr>
        <vertAlign val="superscript"/>
        <sz val="8"/>
        <rFont val="Arial"/>
        <family val="2"/>
      </rPr>
      <t>1</t>
    </r>
    <r>
      <rPr>
        <sz val="8"/>
        <rFont val="Arial"/>
        <family val="2"/>
      </rPr>
      <t>Soutien automatique mobilisé dans l'année sur des films de long métrage agréés dans l'année ou antérieurement, des courts métrages ou des œuvres en phase de préparation</t>
    </r>
  </si>
  <si>
    <t>plus de 15 M€</t>
  </si>
  <si>
    <t>10 à 15 M€</t>
  </si>
  <si>
    <t>Premiers films d'initiative française</t>
  </si>
  <si>
    <t>Nombre de films agréés selon le type de production</t>
  </si>
  <si>
    <t>films avec avance sur recettes avant réalisation</t>
  </si>
  <si>
    <t>Devis moyen et devis médian des films d'initiative française</t>
  </si>
  <si>
    <t>nc</t>
  </si>
  <si>
    <r>
      <t>apports des producteurs français</t>
    </r>
    <r>
      <rPr>
        <vertAlign val="superscript"/>
        <sz val="9"/>
        <rFont val="Arial"/>
        <family val="2"/>
      </rPr>
      <t>1</t>
    </r>
  </si>
  <si>
    <r>
      <t>soutien automatique</t>
    </r>
    <r>
      <rPr>
        <vertAlign val="superscript"/>
        <sz val="9"/>
        <rFont val="Arial"/>
        <family val="2"/>
      </rPr>
      <t>2</t>
    </r>
  </si>
  <si>
    <r>
      <t>mandats groupés</t>
    </r>
    <r>
      <rPr>
        <vertAlign val="superscript"/>
        <sz val="9"/>
        <rFont val="Arial"/>
        <family val="2"/>
      </rPr>
      <t>3</t>
    </r>
  </si>
  <si>
    <r>
      <t>mandats étrangers</t>
    </r>
    <r>
      <rPr>
        <vertAlign val="superscript"/>
        <sz val="9"/>
        <rFont val="Arial"/>
        <family val="2"/>
      </rPr>
      <t>3 4</t>
    </r>
  </si>
  <si>
    <r>
      <t>mandats distributeurs salles</t>
    </r>
    <r>
      <rPr>
        <vertAlign val="superscript"/>
        <sz val="9"/>
        <rFont val="Arial"/>
        <family val="2"/>
      </rPr>
      <t>3</t>
    </r>
  </si>
  <si>
    <r>
      <t>2</t>
    </r>
    <r>
      <rPr>
        <sz val="8"/>
        <rFont val="Arial"/>
        <family val="2"/>
      </rPr>
      <t xml:space="preserve"> Soutien mobilisé dans l'année d'agrément.</t>
    </r>
  </si>
  <si>
    <r>
      <t>4</t>
    </r>
    <r>
      <rPr>
        <sz val="8"/>
        <rFont val="Arial"/>
        <family val="2"/>
      </rPr>
      <t xml:space="preserve"> Mandats pour la vente des films sur les marchés hors des pays coproducteurs.</t>
    </r>
  </si>
  <si>
    <r>
      <t>3</t>
    </r>
    <r>
      <rPr>
        <sz val="8"/>
        <rFont val="Arial"/>
        <family val="2"/>
      </rPr>
      <t xml:space="preserve"> Les mandats sont des achats de droit pour les différents circuits de distribution du film. Ils peuvent être réalisés pour un circuit particulier ou pour plusieurs circuits (mutualisation des mandats). Depuis 2008, ces mandats mutualisés sont différenciés.</t>
    </r>
  </si>
  <si>
    <t>Nombre de films agréés selon le type de production (100%, majoritaire, minoritaire)</t>
  </si>
  <si>
    <t>Investissements dans la production française selon la provenance des fonds (ensemble des films agréés)</t>
  </si>
  <si>
    <t>Répartition des investissements selon le type de production (100%, majoritaire, minoritaire) et la provenance des fonds</t>
  </si>
  <si>
    <t>Répartition du financement des films d'initiative française (par type de financeurs)</t>
  </si>
  <si>
    <t>Deuxièmes films d'initiative française</t>
  </si>
  <si>
    <t>Participation de Ciné+</t>
  </si>
  <si>
    <t>Participation des autres chaînes en clair</t>
  </si>
  <si>
    <t>Films bénéficiaires d'un mandat de distribution</t>
  </si>
  <si>
    <t>Interventions des collectivités locales dans la production de films</t>
  </si>
  <si>
    <r>
      <t>1</t>
    </r>
    <r>
      <rPr>
        <sz val="8"/>
        <rFont val="Arial"/>
        <family val="2"/>
      </rPr>
      <t xml:space="preserve"> Les apports des producteurs français doivent être considérés comme un reste à financer puisque le montant indiqué est la différence entre l'ensemble des financements détaillés 
et le devis.</t>
    </r>
  </si>
  <si>
    <r>
      <t>Soutien automatique</t>
    </r>
    <r>
      <rPr>
        <b/>
        <vertAlign val="superscript"/>
        <sz val="9"/>
        <rFont val="Arial"/>
        <family val="2"/>
      </rPr>
      <t>1</t>
    </r>
  </si>
  <si>
    <t>films</t>
  </si>
  <si>
    <t>financements français (M€)</t>
  </si>
  <si>
    <r>
      <t>mandats étrangers (part française)</t>
    </r>
    <r>
      <rPr>
        <vertAlign val="superscript"/>
        <sz val="9"/>
        <rFont val="Arial"/>
        <family val="2"/>
      </rPr>
      <t>3 4</t>
    </r>
  </si>
  <si>
    <r>
      <t>mandats étrangers (part étrangère)</t>
    </r>
    <r>
      <rPr>
        <vertAlign val="superscript"/>
        <sz val="9"/>
        <rFont val="Arial"/>
        <family val="2"/>
      </rPr>
      <t>3 4</t>
    </r>
  </si>
  <si>
    <t>nombre  de films</t>
  </si>
  <si>
    <t>Répartition du financement des films d'initiative française selon la tranche de devis (par type de financeurs)</t>
  </si>
  <si>
    <t>Répartition du financement des films d'initiative française à moins de 1 M€</t>
  </si>
  <si>
    <t>Répartition du financement des films d'initiative française de 1 M€ à 4 M€</t>
  </si>
  <si>
    <t>Répartition du financement des films d'initiative française de 4 M€ à 7 M€</t>
  </si>
  <si>
    <t>Répartition du financement des films d'initiative française à 7 M€ ou plus</t>
  </si>
  <si>
    <r>
      <t>soutiens publics</t>
    </r>
    <r>
      <rPr>
        <vertAlign val="superscript"/>
        <sz val="9"/>
        <rFont val="Arial"/>
        <family val="2"/>
      </rPr>
      <t>2</t>
    </r>
  </si>
  <si>
    <r>
      <t>mandats</t>
    </r>
    <r>
      <rPr>
        <vertAlign val="superscript"/>
        <sz val="9"/>
        <rFont val="Arial"/>
        <family val="2"/>
      </rPr>
      <t>3</t>
    </r>
  </si>
  <si>
    <r>
      <t>1</t>
    </r>
    <r>
      <rPr>
        <sz val="8"/>
        <rFont val="Arial"/>
        <family val="2"/>
      </rPr>
      <t xml:space="preserve"> Les apports des producteurs français doivent être considérés comme un reste à financer puisque le montant indiqué est la différence entre l'ensemble des financements détaillés et le devis.</t>
    </r>
  </si>
  <si>
    <r>
      <t>2</t>
    </r>
    <r>
      <rPr>
        <sz val="8"/>
        <rFont val="Arial"/>
        <family val="2"/>
      </rPr>
      <t xml:space="preserve"> Soutien automatique mobilisé dans l'année d'agrément + aides sélectives + aides régionales</t>
    </r>
  </si>
  <si>
    <r>
      <t>3</t>
    </r>
    <r>
      <rPr>
        <sz val="8"/>
        <rFont val="Arial"/>
        <family val="2"/>
      </rPr>
      <t xml:space="preserve"> Les mandats sont des achats de droit pour les différents circuits de distribution du film.</t>
    </r>
  </si>
  <si>
    <t>Financement des films d'initiative française (par type de financeurs) : moyenne, médiane et nombre de films</t>
  </si>
  <si>
    <t>moyenne (M€)</t>
  </si>
  <si>
    <t>médiane (M€)</t>
  </si>
  <si>
    <t>nombre de films concernés</t>
  </si>
  <si>
    <t>Participation de Ciné+ (anciennement CinéCinéma)</t>
  </si>
  <si>
    <r>
      <t>mandats vidéo et mandats TV</t>
    </r>
    <r>
      <rPr>
        <vertAlign val="superscript"/>
        <sz val="9"/>
        <rFont val="Arial"/>
        <family val="2"/>
      </rPr>
      <t>3</t>
    </r>
  </si>
  <si>
    <t>Répartition des films d'initiative française et des investissements selon le devis</t>
  </si>
  <si>
    <t>FINANCEMENTS DES DIFFUSEURS</t>
  </si>
  <si>
    <t>Participation des diffuseurs</t>
  </si>
  <si>
    <t>Participation des diffuseurs payants</t>
  </si>
  <si>
    <t>préachats des diffuseurs</t>
  </si>
  <si>
    <t>apports des diffuseurs</t>
  </si>
  <si>
    <t xml:space="preserve">Participation des diffuseurs </t>
  </si>
  <si>
    <t>Films sans financement de diffuseur</t>
  </si>
  <si>
    <t>Films sans financement de diffuseurs</t>
  </si>
  <si>
    <t>PRODUCTION CINÉMATOGRAPHIQUE</t>
  </si>
  <si>
    <t>investissements français (M€)</t>
  </si>
  <si>
    <t>investissements étrangers (M€)</t>
  </si>
  <si>
    <t>total (M€)</t>
  </si>
  <si>
    <t>Participation des services de VàDA</t>
  </si>
  <si>
    <t>Participation de Netflix</t>
  </si>
  <si>
    <t>Participation de Prime Video</t>
  </si>
  <si>
    <t>Participation de Disney+</t>
  </si>
  <si>
    <r>
      <t>2</t>
    </r>
    <r>
      <rPr>
        <sz val="8"/>
        <rFont val="Arial"/>
        <family val="2"/>
      </rPr>
      <t xml:space="preserve"> Soutien automatique mobilisé dans l'année d'agrément + aides sélectives + aides régionales</t>
    </r>
    <r>
      <rPr>
        <vertAlign val="superscript"/>
        <sz val="8"/>
        <rFont val="Arial"/>
        <family val="2"/>
      </rPr>
      <t>.</t>
    </r>
  </si>
  <si>
    <t>Mis à jour le 26 mars 2024</t>
  </si>
  <si>
    <t>MANDATS DE DISTRIBUTION EN SALLES, EN VIDÉO ET À L'ÉTRANGER</t>
  </si>
  <si>
    <t>FINANCEMENTS DES COLLECTIVITÉS LOCALES</t>
  </si>
  <si>
    <t>AIDES À LA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</si>
</sst>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
    <numFmt numFmtId="168" formatCode="#,##0.00,,"/>
    <numFmt numFmtId="169" formatCode="0.0,,"/>
    <numFmt numFmtId="170" formatCode="#,##0.0,"/>
    <numFmt numFmtId="171" formatCode="0.00,,"/>
  </numFmts>
  <fonts count="26" x14ac:knownFonts="1">
    <font>
      <sz val="10"/>
      <name val="MS Sans Serif"/>
    </font>
    <font>
      <sz val="10"/>
      <name val="MS Sans Serif"/>
      <family val="2"/>
    </font>
    <font>
      <sz val="8"/>
      <name val="MS Sans Serif"/>
      <family val="2"/>
    </font>
    <font>
      <sz val="10"/>
      <name val="Arial"/>
      <family val="2"/>
    </font>
    <font>
      <b/>
      <sz val="10"/>
      <name val="Arial"/>
      <family val="2"/>
    </font>
    <font>
      <b/>
      <sz val="12"/>
      <name val="Arial"/>
      <family val="2"/>
    </font>
    <font>
      <u/>
      <sz val="10"/>
      <color indexed="12"/>
      <name val="Arial"/>
      <family val="2"/>
    </font>
    <font>
      <sz val="10"/>
      <color indexed="12"/>
      <name val="Arial"/>
      <family val="2"/>
    </font>
    <font>
      <sz val="9"/>
      <name val="Arial"/>
      <family val="2"/>
    </font>
    <font>
      <b/>
      <sz val="9"/>
      <name val="Arial"/>
      <family val="2"/>
    </font>
    <font>
      <sz val="8"/>
      <name val="Arial"/>
      <family val="2"/>
    </font>
    <font>
      <sz val="9"/>
      <color indexed="10"/>
      <name val="Arial"/>
      <family val="2"/>
    </font>
    <font>
      <b/>
      <i/>
      <sz val="12"/>
      <name val="Arial"/>
      <family val="2"/>
    </font>
    <font>
      <sz val="12"/>
      <name val="Arial"/>
      <family val="2"/>
    </font>
    <font>
      <u/>
      <sz val="12"/>
      <name val="Arial"/>
      <family val="2"/>
    </font>
    <font>
      <b/>
      <sz val="20"/>
      <name val="Arial"/>
      <family val="2"/>
    </font>
    <font>
      <b/>
      <sz val="8"/>
      <name val="Arial"/>
      <family val="2"/>
    </font>
    <font>
      <vertAlign val="superscript"/>
      <sz val="8"/>
      <name val="Arial"/>
      <family val="2"/>
    </font>
    <font>
      <vertAlign val="superscript"/>
      <sz val="9"/>
      <name val="Arial"/>
      <family val="2"/>
    </font>
    <font>
      <b/>
      <vertAlign val="superscript"/>
      <sz val="9"/>
      <name val="Arial"/>
      <family val="2"/>
    </font>
    <font>
      <u/>
      <sz val="12"/>
      <color theme="1"/>
      <name val="Arial"/>
      <family val="2"/>
    </font>
    <font>
      <b/>
      <sz val="10"/>
      <color indexed="12"/>
      <name val="Arial"/>
      <family val="2"/>
    </font>
    <font>
      <b/>
      <u/>
      <sz val="10"/>
      <color indexed="12"/>
      <name val="Arial"/>
      <family val="2"/>
    </font>
    <font>
      <b/>
      <vertAlign val="superscript"/>
      <sz val="8"/>
      <name val="Arial"/>
      <family val="2"/>
    </font>
    <font>
      <sz val="9"/>
      <color rgb="FF00B0F0"/>
      <name val="Arial"/>
      <family val="2"/>
    </font>
    <font>
      <b/>
      <sz val="9"/>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40" fontId="1" fillId="0" borderId="0" applyFont="0" applyFill="0" applyBorder="0" applyAlignment="0" applyProtection="0"/>
    <xf numFmtId="9" fontId="1" fillId="0" borderId="0" applyFont="0" applyFill="0" applyBorder="0" applyAlignment="0" applyProtection="0"/>
    <xf numFmtId="0" fontId="1" fillId="0" borderId="0"/>
  </cellStyleXfs>
  <cellXfs count="254">
    <xf numFmtId="0" fontId="0" fillId="0" borderId="0" xfId="0"/>
    <xf numFmtId="0" fontId="3" fillId="0" borderId="0" xfId="0" applyFont="1"/>
    <xf numFmtId="0" fontId="5" fillId="0" borderId="0" xfId="0" applyFont="1"/>
    <xf numFmtId="3" fontId="3" fillId="0" borderId="0" xfId="0" applyNumberFormat="1" applyFont="1"/>
    <xf numFmtId="3" fontId="7" fillId="0" borderId="0" xfId="0" applyNumberFormat="1" applyFont="1"/>
    <xf numFmtId="0" fontId="7" fillId="0" borderId="0" xfId="0" applyFont="1"/>
    <xf numFmtId="0" fontId="6" fillId="0" borderId="0" xfId="1" applyFont="1" applyAlignment="1" applyProtection="1"/>
    <xf numFmtId="0" fontId="8" fillId="0" borderId="0"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vertical="center" wrapText="1"/>
    </xf>
    <xf numFmtId="0" fontId="8" fillId="0" borderId="1" xfId="0" applyFont="1" applyBorder="1" applyAlignment="1">
      <alignment horizontal="right" vertical="center" wrapText="1"/>
    </xf>
    <xf numFmtId="0" fontId="10" fillId="0" borderId="1" xfId="0" applyFont="1" applyBorder="1" applyAlignment="1">
      <alignment horizontal="right" vertical="center" wrapText="1"/>
    </xf>
    <xf numFmtId="0" fontId="8" fillId="0" borderId="1" xfId="0" applyFont="1" applyBorder="1" applyAlignment="1">
      <alignment vertical="center"/>
    </xf>
    <xf numFmtId="0" fontId="10" fillId="0" borderId="1" xfId="0" applyFont="1" applyBorder="1" applyAlignment="1">
      <alignment vertical="center"/>
    </xf>
    <xf numFmtId="0" fontId="8" fillId="0" borderId="1" xfId="0" quotePrefix="1"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8" fillId="0" borderId="0" xfId="0" applyFont="1" applyBorder="1"/>
    <xf numFmtId="0" fontId="9" fillId="0" borderId="0" xfId="0" applyFont="1" applyBorder="1"/>
    <xf numFmtId="0" fontId="4"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left"/>
    </xf>
    <xf numFmtId="0" fontId="3" fillId="0" borderId="0" xfId="0" applyFont="1" applyBorder="1"/>
    <xf numFmtId="0" fontId="3" fillId="0" borderId="0" xfId="0" applyFont="1" applyBorder="1" applyAlignment="1">
      <alignment horizontal="right"/>
    </xf>
    <xf numFmtId="0" fontId="8" fillId="0" borderId="0" xfId="0" applyFont="1" applyBorder="1" applyAlignment="1">
      <alignment horizontal="left"/>
    </xf>
    <xf numFmtId="0" fontId="8" fillId="0" borderId="0" xfId="0" applyFont="1" applyBorder="1" applyAlignment="1">
      <alignment horizontal="right"/>
    </xf>
    <xf numFmtId="164" fontId="8" fillId="0" borderId="1" xfId="0" applyNumberFormat="1" applyFont="1" applyBorder="1" applyAlignment="1">
      <alignment horizontal="right" vertical="center" wrapText="1"/>
    </xf>
    <xf numFmtId="164" fontId="9" fillId="0" borderId="0" xfId="0" applyNumberFormat="1" applyFont="1" applyBorder="1" applyAlignment="1">
      <alignment vertical="center"/>
    </xf>
    <xf numFmtId="164" fontId="8" fillId="0" borderId="0" xfId="0" applyNumberFormat="1" applyFont="1" applyBorder="1" applyAlignment="1">
      <alignment vertical="center"/>
    </xf>
    <xf numFmtId="167" fontId="8" fillId="0" borderId="0" xfId="0" applyNumberFormat="1" applyFont="1" applyBorder="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right"/>
    </xf>
    <xf numFmtId="167" fontId="8" fillId="0" borderId="1" xfId="0" applyNumberFormat="1" applyFont="1" applyBorder="1" applyAlignment="1">
      <alignment vertical="center"/>
    </xf>
    <xf numFmtId="167" fontId="8" fillId="0" borderId="1" xfId="0" applyNumberFormat="1" applyFont="1" applyBorder="1"/>
    <xf numFmtId="0" fontId="4" fillId="0" borderId="0" xfId="0" applyFont="1" applyBorder="1" applyAlignment="1"/>
    <xf numFmtId="0" fontId="8" fillId="0" borderId="0" xfId="0" applyFont="1" applyBorder="1" applyAlignment="1">
      <alignment vertical="center" wrapText="1"/>
    </xf>
    <xf numFmtId="0" fontId="3" fillId="0" borderId="0" xfId="0" applyFont="1" applyBorder="1" applyAlignment="1"/>
    <xf numFmtId="0" fontId="9" fillId="0" borderId="1" xfId="0" applyFont="1" applyBorder="1" applyAlignment="1">
      <alignment horizontal="right" vertical="center" wrapText="1"/>
    </xf>
    <xf numFmtId="165" fontId="8" fillId="0" borderId="1" xfId="0" applyNumberFormat="1" applyFont="1" applyBorder="1" applyAlignment="1">
      <alignment vertical="center"/>
    </xf>
    <xf numFmtId="0" fontId="8" fillId="0" borderId="1" xfId="0" applyFont="1" applyBorder="1"/>
    <xf numFmtId="167" fontId="8" fillId="0" borderId="0" xfId="2" applyNumberFormat="1" applyFont="1" applyBorder="1" applyAlignment="1">
      <alignment vertical="center"/>
    </xf>
    <xf numFmtId="169" fontId="8" fillId="0" borderId="1" xfId="0" applyNumberFormat="1" applyFont="1" applyBorder="1" applyAlignment="1">
      <alignment vertical="center"/>
    </xf>
    <xf numFmtId="169" fontId="8" fillId="0" borderId="1" xfId="0" quotePrefix="1" applyNumberFormat="1" applyFont="1" applyBorder="1" applyAlignment="1">
      <alignment horizontal="right" vertical="center"/>
    </xf>
    <xf numFmtId="3" fontId="8" fillId="0" borderId="0" xfId="0" applyNumberFormat="1" applyFont="1" applyBorder="1" applyAlignment="1">
      <alignment vertical="center"/>
    </xf>
    <xf numFmtId="168" fontId="8" fillId="0" borderId="0" xfId="0" applyNumberFormat="1" applyFont="1" applyBorder="1" applyAlignment="1">
      <alignment vertical="center"/>
    </xf>
    <xf numFmtId="0" fontId="10" fillId="0" borderId="0" xfId="0" applyFont="1"/>
    <xf numFmtId="165" fontId="9" fillId="0" borderId="0" xfId="0" applyNumberFormat="1" applyFont="1" applyBorder="1" applyAlignment="1">
      <alignment vertical="center"/>
    </xf>
    <xf numFmtId="165" fontId="8" fillId="0" borderId="0" xfId="0" applyNumberFormat="1" applyFont="1" applyBorder="1" applyAlignment="1">
      <alignmen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10" fillId="0" borderId="0" xfId="0" applyFont="1" applyBorder="1"/>
    <xf numFmtId="167" fontId="8" fillId="0" borderId="1" xfId="0" quotePrefix="1" applyNumberFormat="1" applyFont="1" applyBorder="1" applyAlignment="1">
      <alignment horizontal="right" vertical="center"/>
    </xf>
    <xf numFmtId="165" fontId="8" fillId="0" borderId="1" xfId="0" applyNumberFormat="1" applyFont="1" applyFill="1" applyBorder="1" applyAlignment="1">
      <alignment vertical="center"/>
    </xf>
    <xf numFmtId="168" fontId="8" fillId="0" borderId="1" xfId="0" quotePrefix="1" applyNumberFormat="1" applyFont="1" applyBorder="1" applyAlignment="1">
      <alignment horizontal="right" vertical="center"/>
    </xf>
    <xf numFmtId="0" fontId="8" fillId="0" borderId="1" xfId="0" applyFont="1" applyFill="1" applyBorder="1" applyAlignment="1">
      <alignment vertical="center"/>
    </xf>
    <xf numFmtId="169" fontId="9" fillId="0" borderId="0" xfId="0" applyNumberFormat="1" applyFont="1" applyBorder="1" applyAlignment="1">
      <alignment vertical="center"/>
    </xf>
    <xf numFmtId="1" fontId="8" fillId="0" borderId="0" xfId="0" applyNumberFormat="1" applyFont="1" applyBorder="1" applyAlignment="1">
      <alignment vertical="center"/>
    </xf>
    <xf numFmtId="0" fontId="8" fillId="0" borderId="0" xfId="0" applyFont="1" applyAlignment="1">
      <alignment vertical="center"/>
    </xf>
    <xf numFmtId="4" fontId="3" fillId="0" borderId="0" xfId="0" applyNumberFormat="1" applyFont="1" applyBorder="1" applyAlignment="1">
      <alignment vertical="center"/>
    </xf>
    <xf numFmtId="166" fontId="3" fillId="0" borderId="0" xfId="0" applyNumberFormat="1" applyFont="1" applyBorder="1" applyAlignment="1">
      <alignment vertical="center"/>
    </xf>
    <xf numFmtId="4" fontId="8" fillId="0" borderId="0" xfId="0" applyNumberFormat="1" applyFont="1" applyBorder="1" applyAlignment="1">
      <alignment vertical="center"/>
    </xf>
    <xf numFmtId="166" fontId="8" fillId="0" borderId="0" xfId="0" applyNumberFormat="1" applyFont="1" applyBorder="1" applyAlignment="1">
      <alignment vertical="center"/>
    </xf>
    <xf numFmtId="4" fontId="8" fillId="0" borderId="0" xfId="0" applyNumberFormat="1" applyFont="1" applyAlignment="1">
      <alignment vertical="center"/>
    </xf>
    <xf numFmtId="166" fontId="8" fillId="0" borderId="0" xfId="0" applyNumberFormat="1" applyFont="1" applyAlignment="1">
      <alignment vertical="center"/>
    </xf>
    <xf numFmtId="169" fontId="8" fillId="0" borderId="1" xfId="0" applyNumberFormat="1" applyFont="1" applyFill="1" applyBorder="1" applyAlignment="1">
      <alignment vertical="center"/>
    </xf>
    <xf numFmtId="167" fontId="8" fillId="0" borderId="1" xfId="0" applyNumberFormat="1" applyFont="1" applyFill="1" applyBorder="1" applyAlignment="1">
      <alignment vertical="center"/>
    </xf>
    <xf numFmtId="0" fontId="4" fillId="0" borderId="0" xfId="0" applyFont="1" applyBorder="1"/>
    <xf numFmtId="0" fontId="5" fillId="0" borderId="0" xfId="0" applyFont="1" applyBorder="1" applyAlignment="1"/>
    <xf numFmtId="0" fontId="9" fillId="0" borderId="0" xfId="0" applyFont="1" applyBorder="1" applyAlignment="1"/>
    <xf numFmtId="0" fontId="9" fillId="0" borderId="0" xfId="0" applyFont="1" applyBorder="1" applyAlignment="1">
      <alignment horizontal="right" vertical="center" wrapText="1"/>
    </xf>
    <xf numFmtId="0" fontId="8" fillId="0" borderId="0" xfId="0" applyFont="1" applyAlignment="1">
      <alignment wrapText="1"/>
    </xf>
    <xf numFmtId="0" fontId="14" fillId="0" borderId="0" xfId="1" applyFont="1" applyBorder="1" applyAlignment="1" applyProtection="1">
      <alignment vertical="center"/>
    </xf>
    <xf numFmtId="0" fontId="14" fillId="0" borderId="0" xfId="1" applyFont="1" applyBorder="1" applyAlignment="1" applyProtection="1">
      <alignment horizontal="left" vertical="center"/>
    </xf>
    <xf numFmtId="0" fontId="12" fillId="0" borderId="0" xfId="0" applyFont="1" applyAlignment="1">
      <alignment vertical="center"/>
    </xf>
    <xf numFmtId="0" fontId="13" fillId="0" borderId="0" xfId="0" applyFont="1" applyAlignment="1">
      <alignment vertical="center"/>
    </xf>
    <xf numFmtId="0" fontId="14" fillId="0" borderId="0" xfId="1" applyFont="1" applyAlignment="1" applyProtection="1">
      <alignment vertical="center"/>
    </xf>
    <xf numFmtId="0" fontId="15" fillId="0" borderId="0" xfId="0" applyFont="1"/>
    <xf numFmtId="170" fontId="9" fillId="0" borderId="1" xfId="0" applyNumberFormat="1" applyFont="1" applyBorder="1" applyAlignment="1">
      <alignment horizontal="right" vertical="center" wrapText="1"/>
    </xf>
    <xf numFmtId="170" fontId="8" fillId="0" borderId="1" xfId="0" applyNumberFormat="1" applyFont="1" applyBorder="1" applyAlignment="1">
      <alignment vertical="center"/>
    </xf>
    <xf numFmtId="3" fontId="3" fillId="0" borderId="0" xfId="0" applyNumberFormat="1" applyFont="1" applyAlignment="1">
      <alignment horizontal="right"/>
    </xf>
    <xf numFmtId="3" fontId="7" fillId="0" borderId="0" xfId="0" applyNumberFormat="1" applyFont="1" applyAlignment="1">
      <alignment horizontal="right"/>
    </xf>
    <xf numFmtId="0" fontId="8" fillId="0" borderId="1" xfId="0" applyFont="1" applyBorder="1" applyAlignment="1">
      <alignment horizontal="right"/>
    </xf>
    <xf numFmtId="0" fontId="17" fillId="0" borderId="0" xfId="0" applyFont="1" applyBorder="1" applyAlignment="1">
      <alignment horizontal="left" vertical="center"/>
    </xf>
    <xf numFmtId="0" fontId="17" fillId="0" borderId="0" xfId="0" applyFont="1"/>
    <xf numFmtId="0" fontId="16" fillId="0" borderId="0" xfId="0" applyFont="1" applyBorder="1" applyAlignment="1">
      <alignment vertical="center"/>
    </xf>
    <xf numFmtId="0" fontId="8" fillId="0" borderId="1" xfId="0" applyFont="1" applyFill="1" applyBorder="1" applyAlignment="1">
      <alignment horizontal="right" vertical="center"/>
    </xf>
    <xf numFmtId="0" fontId="8" fillId="0" borderId="1" xfId="0" applyFont="1" applyBorder="1" applyAlignment="1">
      <alignment horizontal="right" vertical="center"/>
    </xf>
    <xf numFmtId="0" fontId="3" fillId="0" borderId="0" xfId="0" applyFont="1" applyAlignment="1">
      <alignment horizontal="right"/>
    </xf>
    <xf numFmtId="0" fontId="7" fillId="0" borderId="0" xfId="0" applyFont="1" applyAlignment="1">
      <alignment horizontal="right"/>
    </xf>
    <xf numFmtId="167" fontId="8" fillId="0" borderId="1" xfId="0" applyNumberFormat="1" applyFont="1" applyBorder="1" applyAlignment="1">
      <alignment horizontal="right" vertical="center"/>
    </xf>
    <xf numFmtId="0" fontId="3" fillId="0" borderId="0" xfId="0" applyFont="1" applyBorder="1" applyAlignment="1">
      <alignment horizontal="right" vertical="center"/>
    </xf>
    <xf numFmtId="0" fontId="8" fillId="0" borderId="0" xfId="0" applyFont="1" applyBorder="1" applyAlignment="1">
      <alignment horizontal="right" vertical="center"/>
    </xf>
    <xf numFmtId="165" fontId="8" fillId="0" borderId="1" xfId="3" applyNumberFormat="1" applyFont="1" applyBorder="1" applyAlignment="1">
      <alignment horizontal="right" vertical="center"/>
    </xf>
    <xf numFmtId="165" fontId="9" fillId="0" borderId="1" xfId="0" applyNumberFormat="1" applyFont="1" applyBorder="1" applyAlignment="1">
      <alignment horizontal="right" vertical="center"/>
    </xf>
    <xf numFmtId="165" fontId="9" fillId="0" borderId="0" xfId="0" applyNumberFormat="1" applyFont="1" applyBorder="1" applyAlignment="1">
      <alignment horizontal="right" vertical="center"/>
    </xf>
    <xf numFmtId="0" fontId="9" fillId="0" borderId="0" xfId="0" applyFont="1" applyBorder="1" applyAlignment="1">
      <alignment horizontal="right" vertical="center"/>
    </xf>
    <xf numFmtId="168" fontId="8" fillId="0" borderId="1" xfId="0" applyNumberFormat="1" applyFont="1" applyBorder="1" applyAlignment="1">
      <alignment horizontal="right" vertical="center"/>
    </xf>
    <xf numFmtId="168" fontId="9" fillId="0" borderId="1" xfId="0" applyNumberFormat="1" applyFont="1" applyBorder="1" applyAlignment="1">
      <alignment horizontal="right" vertical="center"/>
    </xf>
    <xf numFmtId="165" fontId="8" fillId="0" borderId="0" xfId="0" applyNumberFormat="1" applyFont="1" applyBorder="1" applyAlignment="1">
      <alignment horizontal="right" vertical="center"/>
    </xf>
    <xf numFmtId="165" fontId="11" fillId="0" borderId="0" xfId="0" applyNumberFormat="1" applyFont="1" applyBorder="1" applyAlignment="1">
      <alignment horizontal="right" vertical="center"/>
    </xf>
    <xf numFmtId="168" fontId="8" fillId="0" borderId="0" xfId="0" applyNumberFormat="1" applyFont="1" applyBorder="1" applyAlignment="1">
      <alignment horizontal="right" vertical="center"/>
    </xf>
    <xf numFmtId="0" fontId="17" fillId="0" borderId="0" xfId="0" applyFont="1" applyAlignment="1"/>
    <xf numFmtId="165" fontId="8" fillId="0" borderId="0" xfId="3" applyNumberFormat="1" applyFont="1" applyBorder="1" applyAlignment="1">
      <alignment horizontal="right" vertical="center"/>
    </xf>
    <xf numFmtId="169" fontId="8" fillId="0" borderId="0" xfId="0" applyNumberFormat="1" applyFont="1" applyBorder="1" applyAlignment="1">
      <alignment vertical="center"/>
    </xf>
    <xf numFmtId="169" fontId="8" fillId="0" borderId="1" xfId="0" applyNumberFormat="1" applyFont="1" applyBorder="1" applyAlignment="1">
      <alignment horizontal="right" vertical="center"/>
    </xf>
    <xf numFmtId="0" fontId="9" fillId="0" borderId="0" xfId="0" applyFont="1"/>
    <xf numFmtId="0" fontId="9" fillId="0" borderId="1" xfId="0" applyFont="1" applyFill="1" applyBorder="1" applyAlignment="1">
      <alignment horizontal="right" vertical="center"/>
    </xf>
    <xf numFmtId="165" fontId="8" fillId="0" borderId="1" xfId="0" applyNumberFormat="1" applyFont="1" applyBorder="1" applyAlignment="1">
      <alignment horizontal="right" vertical="center"/>
    </xf>
    <xf numFmtId="165" fontId="8" fillId="0" borderId="1" xfId="0" applyNumberFormat="1" applyFont="1" applyFill="1" applyBorder="1" applyAlignment="1">
      <alignment horizontal="right" vertical="center"/>
    </xf>
    <xf numFmtId="164" fontId="8" fillId="0" borderId="0" xfId="0" applyNumberFormat="1" applyFont="1" applyBorder="1" applyAlignment="1">
      <alignment horizontal="right" vertical="center"/>
    </xf>
    <xf numFmtId="0" fontId="8" fillId="0" borderId="0" xfId="0" applyFont="1" applyAlignment="1">
      <alignment horizontal="right" vertical="center"/>
    </xf>
    <xf numFmtId="0" fontId="8" fillId="0" borderId="2" xfId="2" applyNumberFormat="1" applyFont="1" applyBorder="1" applyAlignment="1">
      <alignment horizontal="left" vertical="center"/>
    </xf>
    <xf numFmtId="167" fontId="8" fillId="0" borderId="2" xfId="0" applyNumberFormat="1" applyFont="1" applyBorder="1" applyAlignment="1">
      <alignment vertical="center"/>
    </xf>
    <xf numFmtId="167" fontId="8" fillId="0" borderId="2" xfId="0" quotePrefix="1" applyNumberFormat="1" applyFont="1" applyBorder="1" applyAlignment="1">
      <alignment horizontal="right" vertical="center"/>
    </xf>
    <xf numFmtId="167" fontId="9" fillId="0" borderId="2" xfId="0" applyNumberFormat="1" applyFont="1" applyBorder="1" applyAlignment="1">
      <alignment vertical="center"/>
    </xf>
    <xf numFmtId="0" fontId="8" fillId="0" borderId="3" xfId="2" applyNumberFormat="1" applyFont="1" applyBorder="1" applyAlignment="1">
      <alignment horizontal="left" vertical="center"/>
    </xf>
    <xf numFmtId="167" fontId="8" fillId="0" borderId="3" xfId="0" applyNumberFormat="1" applyFont="1" applyBorder="1" applyAlignment="1">
      <alignment vertical="center"/>
    </xf>
    <xf numFmtId="167" fontId="8" fillId="0" borderId="3" xfId="0" quotePrefix="1" applyNumberFormat="1" applyFont="1" applyBorder="1" applyAlignment="1">
      <alignment horizontal="right" vertical="center"/>
    </xf>
    <xf numFmtId="167" fontId="9" fillId="0" borderId="3" xfId="0" applyNumberFormat="1" applyFont="1" applyBorder="1" applyAlignment="1">
      <alignment vertical="center"/>
    </xf>
    <xf numFmtId="169" fontId="8" fillId="0" borderId="0" xfId="2" applyNumberFormat="1" applyFont="1" applyBorder="1" applyAlignment="1">
      <alignment vertical="center"/>
    </xf>
    <xf numFmtId="169" fontId="8" fillId="0" borderId="0" xfId="2" quotePrefix="1" applyNumberFormat="1" applyFont="1" applyBorder="1" applyAlignment="1">
      <alignment horizontal="right" vertical="center"/>
    </xf>
    <xf numFmtId="3" fontId="8" fillId="0" borderId="1" xfId="0" applyNumberFormat="1" applyFont="1" applyBorder="1" applyAlignment="1">
      <alignment horizontal="right" vertical="center"/>
    </xf>
    <xf numFmtId="168" fontId="8" fillId="0" borderId="1" xfId="0" applyNumberFormat="1" applyFont="1" applyFill="1" applyBorder="1" applyAlignment="1">
      <alignment horizontal="right" vertical="center"/>
    </xf>
    <xf numFmtId="3" fontId="8" fillId="0" borderId="0" xfId="0" applyNumberFormat="1" applyFont="1" applyBorder="1" applyAlignment="1">
      <alignment horizontal="right" vertical="center"/>
    </xf>
    <xf numFmtId="165" fontId="8" fillId="0" borderId="0" xfId="0" applyNumberFormat="1" applyFont="1" applyFill="1" applyBorder="1" applyAlignment="1">
      <alignment horizontal="right" vertical="center"/>
    </xf>
    <xf numFmtId="0" fontId="9" fillId="0" borderId="0" xfId="0" applyFont="1" applyBorder="1" applyAlignment="1">
      <alignment vertical="center" wrapText="1"/>
    </xf>
    <xf numFmtId="3"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wrapText="1"/>
    </xf>
    <xf numFmtId="165" fontId="9" fillId="0" borderId="1" xfId="0" applyNumberFormat="1" applyFont="1" applyBorder="1" applyAlignment="1">
      <alignment horizontal="right" vertical="center" wrapText="1"/>
    </xf>
    <xf numFmtId="0" fontId="9" fillId="0" borderId="0" xfId="0" applyFont="1" applyAlignment="1">
      <alignment wrapText="1"/>
    </xf>
    <xf numFmtId="0" fontId="9" fillId="0" borderId="0" xfId="0" applyFont="1" applyBorder="1" applyAlignment="1">
      <alignment wrapText="1"/>
    </xf>
    <xf numFmtId="0" fontId="8" fillId="0" borderId="0" xfId="0" applyNumberFormat="1" applyFont="1" applyBorder="1" applyAlignment="1">
      <alignment horizontal="left" vertical="center"/>
    </xf>
    <xf numFmtId="167" fontId="8" fillId="0" borderId="0" xfId="0" applyNumberFormat="1" applyFont="1" applyBorder="1" applyAlignment="1">
      <alignment horizontal="right" vertical="center"/>
    </xf>
    <xf numFmtId="167" fontId="8" fillId="0" borderId="0" xfId="0" quotePrefix="1" applyNumberFormat="1" applyFont="1" applyBorder="1" applyAlignment="1">
      <alignment horizontal="right" vertical="center"/>
    </xf>
    <xf numFmtId="167" fontId="9" fillId="0" borderId="0" xfId="0" applyNumberFormat="1" applyFont="1" applyBorder="1" applyAlignment="1">
      <alignment horizontal="right" vertical="center"/>
    </xf>
    <xf numFmtId="167" fontId="9" fillId="0" borderId="0" xfId="0" applyNumberFormat="1" applyFont="1" applyBorder="1" applyAlignment="1">
      <alignment vertical="center"/>
    </xf>
    <xf numFmtId="0" fontId="20" fillId="0" borderId="0" xfId="1" applyFont="1" applyBorder="1" applyAlignment="1" applyProtection="1">
      <alignment vertical="center"/>
    </xf>
    <xf numFmtId="170" fontId="8" fillId="0" borderId="1" xfId="0" applyNumberFormat="1" applyFont="1" applyBorder="1" applyAlignment="1">
      <alignment horizontal="right" vertical="center"/>
    </xf>
    <xf numFmtId="0" fontId="4" fillId="0" borderId="0" xfId="0" applyFont="1" applyBorder="1" applyAlignment="1">
      <alignment horizontal="right" vertical="center"/>
    </xf>
    <xf numFmtId="3" fontId="4" fillId="0" borderId="0" xfId="0" applyNumberFormat="1" applyFont="1" applyAlignment="1">
      <alignment horizontal="right"/>
    </xf>
    <xf numFmtId="3" fontId="21" fillId="0" borderId="0" xfId="0" applyNumberFormat="1" applyFont="1" applyAlignment="1">
      <alignment horizontal="right"/>
    </xf>
    <xf numFmtId="165" fontId="9" fillId="0" borderId="1" xfId="3" applyNumberFormat="1" applyFont="1" applyBorder="1" applyAlignment="1">
      <alignment horizontal="right" vertical="center"/>
    </xf>
    <xf numFmtId="165" fontId="9" fillId="0" borderId="0" xfId="3" applyNumberFormat="1" applyFont="1" applyBorder="1" applyAlignment="1">
      <alignment horizontal="right" vertical="center"/>
    </xf>
    <xf numFmtId="0" fontId="9" fillId="0" borderId="0" xfId="0" applyFont="1" applyAlignment="1">
      <alignment horizontal="right"/>
    </xf>
    <xf numFmtId="0" fontId="4" fillId="0" borderId="0" xfId="0" applyFont="1" applyAlignment="1">
      <alignment horizontal="right"/>
    </xf>
    <xf numFmtId="0" fontId="22" fillId="0" borderId="0" xfId="1" applyFont="1" applyAlignment="1" applyProtection="1">
      <alignment horizontal="right"/>
    </xf>
    <xf numFmtId="0" fontId="23" fillId="0" borderId="0" xfId="0" applyFont="1" applyAlignment="1">
      <alignment horizontal="right"/>
    </xf>
    <xf numFmtId="0" fontId="16" fillId="0" borderId="0" xfId="0" applyFont="1" applyBorder="1" applyAlignment="1">
      <alignment horizontal="right" vertical="center"/>
    </xf>
    <xf numFmtId="171" fontId="3" fillId="0" borderId="0" xfId="0" applyNumberFormat="1" applyFont="1" applyAlignment="1">
      <alignment horizontal="right"/>
    </xf>
    <xf numFmtId="171" fontId="7" fillId="0" borderId="0" xfId="0" applyNumberFormat="1" applyFont="1" applyAlignment="1">
      <alignment horizontal="right"/>
    </xf>
    <xf numFmtId="171" fontId="3" fillId="0" borderId="0" xfId="0" applyNumberFormat="1" applyFont="1" applyBorder="1" applyAlignment="1">
      <alignment horizontal="right" vertical="center"/>
    </xf>
    <xf numFmtId="171" fontId="8" fillId="0" borderId="0" xfId="0" applyNumberFormat="1" applyFont="1" applyBorder="1" applyAlignment="1">
      <alignment horizontal="right" vertical="center"/>
    </xf>
    <xf numFmtId="171" fontId="9" fillId="0" borderId="1" xfId="0" applyNumberFormat="1" applyFont="1" applyBorder="1" applyAlignment="1">
      <alignment horizontal="right" vertical="center"/>
    </xf>
    <xf numFmtId="171" fontId="8" fillId="0" borderId="1" xfId="0" applyNumberFormat="1" applyFont="1" applyFill="1" applyBorder="1" applyAlignment="1">
      <alignment horizontal="right" vertical="center"/>
    </xf>
    <xf numFmtId="171" fontId="8" fillId="0" borderId="1" xfId="0" applyNumberFormat="1" applyFont="1" applyBorder="1" applyAlignment="1">
      <alignment horizontal="right" vertical="center"/>
    </xf>
    <xf numFmtId="171" fontId="8" fillId="0" borderId="0" xfId="0" applyNumberFormat="1" applyFont="1" applyAlignment="1">
      <alignment horizontal="right"/>
    </xf>
    <xf numFmtId="0" fontId="4" fillId="0" borderId="0" xfId="0" applyFont="1" applyBorder="1" applyAlignment="1">
      <alignment horizontal="right"/>
    </xf>
    <xf numFmtId="0" fontId="9" fillId="0" borderId="0" xfId="0" applyFont="1" applyBorder="1" applyAlignment="1">
      <alignment horizontal="right"/>
    </xf>
    <xf numFmtId="0" fontId="8" fillId="0" borderId="1" xfId="4" applyFont="1" applyBorder="1" applyAlignment="1">
      <alignment horizontal="right" vertical="center" wrapText="1"/>
    </xf>
    <xf numFmtId="0" fontId="10" fillId="0" borderId="1" xfId="4" applyFont="1" applyBorder="1" applyAlignment="1">
      <alignment horizontal="right" vertical="center" wrapText="1"/>
    </xf>
    <xf numFmtId="0" fontId="8" fillId="0" borderId="0" xfId="4" applyFont="1" applyBorder="1" applyAlignment="1">
      <alignment vertical="center"/>
    </xf>
    <xf numFmtId="0" fontId="24" fillId="0" borderId="0" xfId="4" applyFont="1"/>
    <xf numFmtId="3" fontId="9" fillId="0" borderId="1" xfId="0" applyNumberFormat="1" applyFont="1" applyBorder="1" applyAlignment="1">
      <alignment horizontal="right" vertical="center"/>
    </xf>
    <xf numFmtId="3" fontId="8" fillId="0" borderId="1" xfId="0" quotePrefix="1" applyNumberFormat="1" applyFont="1" applyBorder="1" applyAlignment="1">
      <alignment horizontal="right" vertical="center"/>
    </xf>
    <xf numFmtId="0" fontId="8" fillId="0" borderId="1" xfId="0" applyFont="1" applyFill="1" applyBorder="1" applyAlignment="1">
      <alignment horizontal="right"/>
    </xf>
    <xf numFmtId="165" fontId="8" fillId="0" borderId="1" xfId="0" applyNumberFormat="1" applyFont="1" applyBorder="1" applyAlignment="1">
      <alignment horizontal="right"/>
    </xf>
    <xf numFmtId="168" fontId="8" fillId="0" borderId="1" xfId="0" applyNumberFormat="1" applyFont="1" applyBorder="1" applyAlignment="1">
      <alignment wrapText="1"/>
    </xf>
    <xf numFmtId="167" fontId="8" fillId="0" borderId="1" xfId="0" applyNumberFormat="1" applyFont="1" applyBorder="1" applyAlignment="1">
      <alignment horizontal="right"/>
    </xf>
    <xf numFmtId="3" fontId="8" fillId="0" borderId="1" xfId="0" applyNumberFormat="1" applyFont="1" applyBorder="1" applyAlignment="1"/>
    <xf numFmtId="168" fontId="8" fillId="0" borderId="1" xfId="0" applyNumberFormat="1" applyFont="1" applyBorder="1" applyAlignment="1"/>
    <xf numFmtId="165" fontId="8" fillId="0" borderId="0" xfId="0" applyNumberFormat="1" applyFont="1"/>
    <xf numFmtId="165" fontId="8" fillId="0" borderId="0" xfId="3" applyNumberFormat="1" applyFont="1" applyBorder="1"/>
    <xf numFmtId="3" fontId="8" fillId="0" borderId="1" xfId="0" applyNumberFormat="1" applyFont="1" applyFill="1" applyBorder="1" applyAlignment="1"/>
    <xf numFmtId="3" fontId="8" fillId="0" borderId="1" xfId="0" applyNumberFormat="1" applyFont="1" applyFill="1" applyBorder="1" applyAlignment="1">
      <alignment horizontal="right" vertical="center"/>
    </xf>
    <xf numFmtId="168" fontId="9" fillId="0" borderId="1" xfId="0" applyNumberFormat="1" applyFont="1" applyFill="1" applyBorder="1" applyAlignment="1">
      <alignment horizontal="right" vertical="center"/>
    </xf>
    <xf numFmtId="168" fontId="8" fillId="0" borderId="1" xfId="0" quotePrefix="1" applyNumberFormat="1" applyFont="1" applyFill="1" applyBorder="1" applyAlignment="1">
      <alignment horizontal="right" vertical="center"/>
    </xf>
    <xf numFmtId="0" fontId="9" fillId="0" borderId="4" xfId="0" applyFont="1" applyBorder="1" applyAlignment="1">
      <alignment vertical="center" wrapText="1"/>
    </xf>
    <xf numFmtId="0" fontId="9" fillId="0" borderId="5" xfId="0" applyFont="1" applyBorder="1" applyAlignment="1">
      <alignment horizontal="right" vertical="center"/>
    </xf>
    <xf numFmtId="0" fontId="8" fillId="0" borderId="4" xfId="0" applyNumberFormat="1" applyFont="1" applyBorder="1" applyAlignment="1">
      <alignment horizontal="left" vertical="center"/>
    </xf>
    <xf numFmtId="167" fontId="9" fillId="0" borderId="5" xfId="0" applyNumberFormat="1" applyFont="1" applyBorder="1" applyAlignment="1">
      <alignment horizontal="right" vertical="center"/>
    </xf>
    <xf numFmtId="167" fontId="9" fillId="0" borderId="5" xfId="0" applyNumberFormat="1" applyFont="1" applyBorder="1" applyAlignment="1">
      <alignment vertical="center"/>
    </xf>
    <xf numFmtId="0" fontId="8" fillId="0" borderId="4" xfId="0" applyFont="1" applyBorder="1" applyAlignment="1">
      <alignment horizontal="left" vertical="center" wrapText="1"/>
    </xf>
    <xf numFmtId="0" fontId="8" fillId="0" borderId="4" xfId="0" applyFont="1" applyBorder="1" applyAlignment="1">
      <alignment horizontal="left"/>
    </xf>
    <xf numFmtId="167" fontId="9" fillId="0" borderId="5" xfId="0" applyNumberFormat="1" applyFont="1" applyBorder="1"/>
    <xf numFmtId="0" fontId="8" fillId="0" borderId="4" xfId="0" applyFont="1" applyBorder="1" applyAlignment="1">
      <alignment vertical="center" wrapText="1"/>
    </xf>
    <xf numFmtId="0" fontId="8" fillId="0" borderId="4" xfId="4" applyFont="1" applyBorder="1" applyAlignment="1">
      <alignment horizontal="left" vertical="center"/>
    </xf>
    <xf numFmtId="0" fontId="9" fillId="0" borderId="5" xfId="4" applyFont="1" applyBorder="1" applyAlignment="1">
      <alignment vertical="center"/>
    </xf>
    <xf numFmtId="0" fontId="8" fillId="0" borderId="4" xfId="0" applyFont="1" applyBorder="1" applyAlignment="1">
      <alignment horizontal="left" vertical="center"/>
    </xf>
    <xf numFmtId="0" fontId="9" fillId="0" borderId="5" xfId="0" applyFont="1" applyBorder="1" applyAlignment="1">
      <alignment vertical="center"/>
    </xf>
    <xf numFmtId="168" fontId="8" fillId="0" borderId="1" xfId="0" applyNumberFormat="1" applyFont="1" applyBorder="1" applyAlignment="1">
      <alignment horizontal="right"/>
    </xf>
    <xf numFmtId="168" fontId="8" fillId="2" borderId="1" xfId="0" applyNumberFormat="1" applyFont="1" applyFill="1" applyBorder="1" applyAlignment="1">
      <alignment horizontal="right"/>
    </xf>
    <xf numFmtId="168" fontId="9" fillId="0" borderId="1" xfId="0" applyNumberFormat="1" applyFont="1" applyBorder="1" applyAlignment="1">
      <alignment horizontal="right"/>
    </xf>
    <xf numFmtId="168" fontId="25" fillId="0" borderId="1" xfId="0" applyNumberFormat="1" applyFont="1" applyBorder="1" applyAlignment="1">
      <alignment horizontal="right"/>
    </xf>
    <xf numFmtId="0" fontId="9" fillId="0" borderId="5" xfId="0" applyFont="1" applyBorder="1" applyAlignment="1">
      <alignment horizontal="right" vertical="center" wrapText="1"/>
    </xf>
    <xf numFmtId="168" fontId="9" fillId="0" borderId="5" xfId="0" applyNumberFormat="1" applyFont="1" applyBorder="1" applyAlignment="1">
      <alignment horizontal="right" vertical="center"/>
    </xf>
    <xf numFmtId="168" fontId="25" fillId="0" borderId="5" xfId="0" applyNumberFormat="1" applyFont="1" applyBorder="1" applyAlignment="1">
      <alignment horizontal="right"/>
    </xf>
    <xf numFmtId="165" fontId="9" fillId="0" borderId="5" xfId="0" applyNumberFormat="1" applyFont="1" applyBorder="1" applyAlignment="1">
      <alignment horizontal="right" vertical="center"/>
    </xf>
    <xf numFmtId="168" fontId="25" fillId="0" borderId="0" xfId="0" applyNumberFormat="1" applyFont="1" applyBorder="1" applyAlignment="1">
      <alignment horizontal="right"/>
    </xf>
    <xf numFmtId="168" fontId="8" fillId="0" borderId="0" xfId="0" applyNumberFormat="1" applyFont="1" applyBorder="1" applyAlignment="1">
      <alignment horizontal="right"/>
    </xf>
    <xf numFmtId="0" fontId="8" fillId="0" borderId="2" xfId="0" applyFont="1" applyBorder="1" applyAlignment="1">
      <alignment horizontal="right" vertical="center"/>
    </xf>
    <xf numFmtId="0" fontId="9" fillId="0" borderId="2" xfId="0" applyFont="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vertical="center"/>
    </xf>
    <xf numFmtId="0" fontId="9" fillId="0" borderId="3" xfId="0" applyFont="1" applyBorder="1" applyAlignment="1">
      <alignment horizontal="right" vertical="center"/>
    </xf>
    <xf numFmtId="0" fontId="8" fillId="0" borderId="3" xfId="0" applyFont="1" applyBorder="1" applyAlignment="1">
      <alignment horizontal="right" vertical="center"/>
    </xf>
    <xf numFmtId="0" fontId="8" fillId="0" borderId="5" xfId="0" applyFont="1" applyFill="1" applyBorder="1" applyAlignment="1">
      <alignment vertical="center"/>
    </xf>
    <xf numFmtId="0" fontId="8" fillId="0" borderId="5" xfId="0" applyFont="1" applyFill="1" applyBorder="1"/>
    <xf numFmtId="0" fontId="8" fillId="0" borderId="5" xfId="0" applyFont="1" applyBorder="1"/>
    <xf numFmtId="0" fontId="8" fillId="0" borderId="5" xfId="0" applyFont="1" applyBorder="1" applyAlignment="1">
      <alignment vertical="center"/>
    </xf>
    <xf numFmtId="0" fontId="8" fillId="0" borderId="5" xfId="0" applyFont="1" applyBorder="1" applyAlignment="1">
      <alignment horizontal="right"/>
    </xf>
    <xf numFmtId="168" fontId="8" fillId="0" borderId="1" xfId="0" applyNumberFormat="1" applyFont="1" applyBorder="1" applyAlignment="1">
      <alignment horizontal="right" wrapText="1"/>
    </xf>
    <xf numFmtId="0" fontId="9" fillId="0" borderId="4" xfId="0" applyFont="1" applyBorder="1" applyAlignment="1">
      <alignment horizontal="left" vertical="center"/>
    </xf>
    <xf numFmtId="171" fontId="9" fillId="0" borderId="5" xfId="0" applyNumberFormat="1" applyFont="1" applyBorder="1" applyAlignment="1">
      <alignment horizontal="right" vertical="center"/>
    </xf>
    <xf numFmtId="0" fontId="8" fillId="0" borderId="4" xfId="0" applyFont="1" applyFill="1" applyBorder="1" applyAlignment="1">
      <alignment horizontal="left" vertical="center"/>
    </xf>
    <xf numFmtId="171" fontId="8" fillId="0" borderId="5" xfId="0" applyNumberFormat="1" applyFont="1" applyFill="1" applyBorder="1" applyAlignment="1">
      <alignment horizontal="right" vertical="center"/>
    </xf>
    <xf numFmtId="171" fontId="8" fillId="0" borderId="5" xfId="0" applyNumberFormat="1" applyFont="1" applyBorder="1" applyAlignment="1">
      <alignment horizontal="right" vertical="center"/>
    </xf>
    <xf numFmtId="168" fontId="8" fillId="0" borderId="5" xfId="0" applyNumberFormat="1" applyFont="1" applyBorder="1" applyAlignment="1">
      <alignment wrapText="1"/>
    </xf>
    <xf numFmtId="171" fontId="8" fillId="0" borderId="5" xfId="0" applyNumberFormat="1" applyFont="1" applyBorder="1" applyAlignment="1">
      <alignment horizontal="right"/>
    </xf>
    <xf numFmtId="0" fontId="9" fillId="0" borderId="4" xfId="0" applyFont="1" applyFill="1" applyBorder="1" applyAlignment="1">
      <alignment vertical="center"/>
    </xf>
    <xf numFmtId="0" fontId="9" fillId="0" borderId="5" xfId="0" applyFont="1" applyFill="1" applyBorder="1" applyAlignment="1">
      <alignment horizontal="right" vertical="center"/>
    </xf>
    <xf numFmtId="165" fontId="9" fillId="0" borderId="5" xfId="0" applyNumberFormat="1" applyFont="1" applyFill="1" applyBorder="1" applyAlignment="1">
      <alignment horizontal="right" vertical="center"/>
    </xf>
    <xf numFmtId="1" fontId="9" fillId="0" borderId="4" xfId="0" applyNumberFormat="1" applyFont="1" applyBorder="1" applyAlignment="1">
      <alignment vertical="center" wrapText="1"/>
    </xf>
    <xf numFmtId="1" fontId="8" fillId="0" borderId="4" xfId="0" applyNumberFormat="1" applyFont="1" applyBorder="1" applyAlignment="1">
      <alignment horizontal="left" vertical="center"/>
    </xf>
    <xf numFmtId="164" fontId="9" fillId="0" borderId="4" xfId="0" applyNumberFormat="1" applyFont="1" applyBorder="1" applyAlignment="1">
      <alignment vertical="center" wrapText="1"/>
    </xf>
    <xf numFmtId="0" fontId="8" fillId="0" borderId="4" xfId="2" applyNumberFormat="1" applyFont="1" applyBorder="1" applyAlignment="1">
      <alignment horizontal="left" vertical="center"/>
    </xf>
    <xf numFmtId="165" fontId="9" fillId="0" borderId="5" xfId="0" applyNumberFormat="1" applyFont="1" applyBorder="1" applyAlignment="1">
      <alignment horizontal="right" vertical="center" wrapText="1"/>
    </xf>
    <xf numFmtId="165" fontId="8" fillId="0" borderId="5" xfId="0" applyNumberFormat="1" applyFont="1" applyBorder="1" applyAlignment="1">
      <alignment horizontal="right" vertical="center"/>
    </xf>
    <xf numFmtId="165" fontId="8" fillId="0" borderId="5" xfId="0" applyNumberFormat="1" applyFont="1" applyFill="1" applyBorder="1" applyAlignment="1">
      <alignment horizontal="right" vertical="center"/>
    </xf>
    <xf numFmtId="3" fontId="8" fillId="0" borderId="5" xfId="0" quotePrefix="1" applyNumberFormat="1" applyFont="1" applyBorder="1" applyAlignment="1">
      <alignment horizontal="right" vertical="center"/>
    </xf>
    <xf numFmtId="168" fontId="8" fillId="0" borderId="5" xfId="0" applyNumberFormat="1" applyFont="1" applyBorder="1" applyAlignment="1">
      <alignment horizontal="right" vertical="center"/>
    </xf>
    <xf numFmtId="0" fontId="9" fillId="0" borderId="4" xfId="0" applyFont="1" applyBorder="1" applyAlignment="1">
      <alignment horizontal="right" vertical="center" wrapText="1"/>
    </xf>
    <xf numFmtId="166" fontId="9" fillId="0" borderId="5" xfId="0" applyNumberFormat="1" applyFont="1" applyBorder="1" applyAlignment="1">
      <alignment horizontal="right" vertical="center" wrapText="1"/>
    </xf>
    <xf numFmtId="165" fontId="8" fillId="0" borderId="5" xfId="0" applyNumberFormat="1" applyFont="1" applyFill="1" applyBorder="1" applyAlignment="1">
      <alignment vertical="center"/>
    </xf>
    <xf numFmtId="0" fontId="9" fillId="0" borderId="4" xfId="0" applyFont="1" applyBorder="1" applyAlignment="1">
      <alignment horizontal="left" vertical="center" wrapText="1"/>
    </xf>
    <xf numFmtId="165" fontId="8" fillId="0" borderId="5" xfId="0" applyNumberFormat="1" applyFont="1" applyBorder="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8" fillId="0" borderId="0" xfId="0" applyFont="1" applyFill="1" applyAlignment="1">
      <alignment horizontal="right"/>
    </xf>
    <xf numFmtId="3" fontId="9" fillId="0" borderId="5" xfId="0" applyNumberFormat="1" applyFont="1" applyBorder="1" applyAlignment="1">
      <alignment horizontal="right" vertical="center"/>
    </xf>
    <xf numFmtId="3" fontId="9" fillId="0" borderId="1" xfId="0" applyNumberFormat="1" applyFont="1" applyFill="1" applyBorder="1" applyAlignment="1">
      <alignment horizontal="right" vertical="center"/>
    </xf>
    <xf numFmtId="3" fontId="8" fillId="0" borderId="1" xfId="0" quotePrefix="1" applyNumberFormat="1" applyFont="1" applyFill="1" applyBorder="1" applyAlignment="1">
      <alignment horizontal="right" vertical="center"/>
    </xf>
    <xf numFmtId="3" fontId="9" fillId="0" borderId="5" xfId="0" applyNumberFormat="1" applyFont="1" applyFill="1" applyBorder="1" applyAlignment="1">
      <alignment horizontal="right" vertical="center"/>
    </xf>
    <xf numFmtId="168" fontId="9" fillId="0" borderId="5" xfId="0" applyNumberFormat="1" applyFont="1" applyFill="1" applyBorder="1" applyAlignment="1">
      <alignment horizontal="right" vertical="center"/>
    </xf>
    <xf numFmtId="0" fontId="17" fillId="0" borderId="0" xfId="0" applyFont="1" applyBorder="1" applyAlignment="1"/>
    <xf numFmtId="0" fontId="23" fillId="0" borderId="0" xfId="0" applyFont="1" applyBorder="1" applyAlignment="1">
      <alignment horizontal="right"/>
    </xf>
    <xf numFmtId="168" fontId="8" fillId="0" borderId="1" xfId="0" applyNumberFormat="1" applyFont="1" applyFill="1" applyBorder="1" applyAlignment="1">
      <alignment horizontal="right" vertical="center" wrapText="1"/>
    </xf>
    <xf numFmtId="168" fontId="9" fillId="0" borderId="2" xfId="0" applyNumberFormat="1" applyFont="1" applyBorder="1" applyAlignment="1">
      <alignment horizontal="right" vertical="center"/>
    </xf>
    <xf numFmtId="0" fontId="17" fillId="0" borderId="2" xfId="0" applyFont="1" applyBorder="1" applyAlignment="1">
      <alignment horizontal="left" wrapText="1"/>
    </xf>
    <xf numFmtId="0" fontId="17" fillId="0" borderId="0" xfId="0" applyFont="1" applyAlignment="1">
      <alignment horizontal="left" wrapText="1"/>
    </xf>
    <xf numFmtId="0" fontId="17" fillId="0" borderId="0" xfId="0" applyFont="1" applyBorder="1" applyAlignment="1">
      <alignment horizontal="left" wrapText="1"/>
    </xf>
    <xf numFmtId="0" fontId="17" fillId="0" borderId="2" xfId="0" applyFont="1" applyBorder="1" applyAlignment="1">
      <alignment wrapText="1"/>
    </xf>
    <xf numFmtId="0" fontId="10" fillId="0" borderId="0" xfId="0" applyFont="1" applyBorder="1" applyAlignment="1">
      <alignment horizontal="left" vertical="center" wrapText="1"/>
    </xf>
  </cellXfs>
  <cellStyles count="5">
    <cellStyle name="Lien hypertexte" xfId="1" builtinId="8"/>
    <cellStyle name="Milliers" xfId="2" builtinId="3"/>
    <cellStyle name="Normal" xfId="0" builtinId="0"/>
    <cellStyle name="Normal 2" xfId="4" xr:uid="{00000000-0005-0000-0000-000003000000}"/>
    <cellStyle name="Pourcentag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711200</xdr:colOff>
      <xdr:row>1</xdr:row>
      <xdr:rowOff>139700</xdr:rowOff>
    </xdr:to>
    <xdr:pic>
      <xdr:nvPicPr>
        <xdr:cNvPr id="5154" name="Picture 2" descr="image_gallery">
          <a:extLst>
            <a:ext uri="{FF2B5EF4-FFF2-40B4-BE49-F238E27FC236}">
              <a16:creationId xmlns:a16="http://schemas.microsoft.com/office/drawing/2014/main" id="{00000000-0008-0000-0000-00002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380999</xdr:colOff>
      <xdr:row>37</xdr:row>
      <xdr:rowOff>0</xdr:rowOff>
    </xdr:from>
    <xdr:to>
      <xdr:col>12</xdr:col>
      <xdr:colOff>733424</xdr:colOff>
      <xdr:row>42</xdr:row>
      <xdr:rowOff>28575</xdr:rowOff>
    </xdr:to>
    <xdr:sp macro="" textlink="">
      <xdr:nvSpPr>
        <xdr:cNvPr id="4097" name="Rectangle 1">
          <a:extLst>
            <a:ext uri="{FF2B5EF4-FFF2-40B4-BE49-F238E27FC236}">
              <a16:creationId xmlns:a16="http://schemas.microsoft.com/office/drawing/2014/main" id="{00000000-0008-0000-0100-000001100000}"/>
            </a:ext>
          </a:extLst>
        </xdr:cNvPr>
        <xdr:cNvSpPr>
          <a:spLocks noChangeArrowheads="1"/>
        </xdr:cNvSpPr>
      </xdr:nvSpPr>
      <xdr:spPr bwMode="auto">
        <a:xfrm>
          <a:off x="380999" y="6305550"/>
          <a:ext cx="9115425" cy="838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Tout producteur doit obtenir l'agrément du CNC pour bénéficier du soutien à l'industrie cinématographique. Depuis la réforme de la procédure d'agrément, deux étapes ponctuent la production d'un film admis au bénéfice du soutien financier (décret n°99-130 du 24 février 1999) :</a:t>
          </a:r>
        </a:p>
        <a:p>
          <a:pPr algn="l" rtl="0">
            <a:defRPr sz="1000"/>
          </a:pPr>
          <a:r>
            <a:rPr lang="fr-FR" sz="1000" b="0" i="0" u="none" strike="noStrike" baseline="0">
              <a:solidFill>
                <a:srgbClr val="000000"/>
              </a:solidFill>
              <a:latin typeface="Arial"/>
              <a:cs typeface="Arial"/>
            </a:rPr>
            <a:t>- d'une part l'agrément des investissements, qui est obligatoire ou facultatif selon la nature des financements auxquels il est fait appel ;</a:t>
          </a:r>
        </a:p>
        <a:p>
          <a:pPr algn="l" rtl="0">
            <a:defRPr sz="1000"/>
          </a:pPr>
          <a:r>
            <a:rPr lang="fr-FR" sz="1000" b="0" i="0" u="none" strike="noStrike" baseline="0">
              <a:solidFill>
                <a:srgbClr val="000000"/>
              </a:solidFill>
              <a:latin typeface="Arial"/>
              <a:cs typeface="Arial"/>
            </a:rPr>
            <a:t>- d'autre part, l'agrément de production, qui est obligatoire pour tous les films et qui intervient après que le film ait été réalisé.</a:t>
          </a:r>
        </a:p>
        <a:p>
          <a:pPr algn="l" rtl="0">
            <a:defRPr sz="1000"/>
          </a:pPr>
          <a:r>
            <a:rPr lang="fr-FR" sz="1000" b="0" i="0" u="none" strike="noStrike" baseline="0">
              <a:solidFill>
                <a:srgbClr val="000000"/>
              </a:solidFill>
              <a:latin typeface="Arial"/>
              <a:cs typeface="Arial"/>
            </a:rPr>
            <a:t>Les décisions sont prises après avis d'une commission spécialisée : la commission d'agrément.</a:t>
          </a:r>
          <a:endParaRPr lang="fr-FR"/>
        </a:p>
      </xdr:txBody>
    </xdr:sp>
    <xdr:clientData/>
  </xdr:twoCellAnchor>
  <xdr:twoCellAnchor>
    <xdr:from>
      <xdr:col>1</xdr:col>
      <xdr:colOff>0</xdr:colOff>
      <xdr:row>6</xdr:row>
      <xdr:rowOff>1</xdr:rowOff>
    </xdr:from>
    <xdr:to>
      <xdr:col>13</xdr:col>
      <xdr:colOff>1</xdr:colOff>
      <xdr:row>33</xdr:row>
      <xdr:rowOff>152400</xdr:rowOff>
    </xdr:to>
    <xdr:sp macro="" textlink="">
      <xdr:nvSpPr>
        <xdr:cNvPr id="4098" name="Rectangle 2">
          <a:extLst>
            <a:ext uri="{FF2B5EF4-FFF2-40B4-BE49-F238E27FC236}">
              <a16:creationId xmlns:a16="http://schemas.microsoft.com/office/drawing/2014/main" id="{00000000-0008-0000-0100-000002100000}"/>
            </a:ext>
          </a:extLst>
        </xdr:cNvPr>
        <xdr:cNvSpPr>
          <a:spLocks noChangeArrowheads="1"/>
        </xdr:cNvSpPr>
      </xdr:nvSpPr>
      <xdr:spPr bwMode="auto">
        <a:xfrm>
          <a:off x="219075" y="885826"/>
          <a:ext cx="9039226" cy="4524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1" i="1" u="none" strike="noStrike" baseline="0">
              <a:solidFill>
                <a:srgbClr val="000000"/>
              </a:solidFill>
              <a:latin typeface="Arial"/>
              <a:cs typeface="Arial"/>
            </a:rPr>
            <a:t>Films agréés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films agréés sont les films qui ont obtenu l'agrément des investissements ou, en l'absence de celui-ci, l'agrément de production. Ces films sont soit des films 100 % français, soit des coproductions avec un ou plusieurs pays étrangers dans lesquelles l'apport français est majoritaire ou minoritaire.</a:t>
          </a:r>
        </a:p>
        <a:p>
          <a:pPr algn="l" rtl="0">
            <a:defRPr sz="1000"/>
          </a:pPr>
          <a:r>
            <a:rPr lang="fr-FR" sz="1000" b="0" i="1" u="none" strike="noStrike" baseline="0">
              <a:solidFill>
                <a:srgbClr val="000000"/>
              </a:solidFill>
              <a:latin typeface="Arial"/>
              <a:cs typeface="Arial"/>
            </a:rPr>
            <a:t>Films d'initiative française</a:t>
          </a:r>
          <a:r>
            <a:rPr lang="fr-FR" sz="1000" b="0" i="0" u="none" strike="noStrike" baseline="0">
              <a:solidFill>
                <a:srgbClr val="000000"/>
              </a:solidFill>
              <a:latin typeface="Arial"/>
              <a:cs typeface="Arial"/>
            </a:rPr>
            <a:t> : Il s'agit des films 100 % français et des coproductions majoritairement françaises.</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Sofica (société de financement de l'industrie cinématographique et de l'audiovisuel)</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Sofica (sociétés pour le financement de l’industrie cinématographique et audiovisuelle) ont été créées par la loi du 11 juillet 1985. Ce sont des sociétés qui collectent des fonds auprès de particuliers et qui les investissent exclusivement dans le secteur de la production cinématographique et audiovisuelle.</a:t>
          </a:r>
        </a:p>
        <a:p>
          <a:pPr algn="l" rtl="0">
            <a:defRPr sz="1000"/>
          </a:pPr>
          <a:r>
            <a:rPr lang="fr-FR" sz="1000" b="0" i="0" u="none" strike="noStrike" baseline="0">
              <a:solidFill>
                <a:srgbClr val="000000"/>
              </a:solidFill>
              <a:latin typeface="Arial"/>
              <a:cs typeface="Arial"/>
            </a:rPr>
            <a:t>Les investissements des Sofica peuvent prendre la forme de versements en numéraire réalisés par contrats d’association à la production (mode d’intervention le plus fréquent), contrôlés par le CNC (investissements sur des œuvres agréées), et de souscription au capital de sociétés ayant pour activité exclusive la réalisation d’œuvres cinématographiques ou audiovisuelles agréées (conventions de développement).</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Fonds de soutien du CNC</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 fonds de soutien au cinéma, à l'audiovisuel et au multimédia géré par le CNC est financé par le produit de trois taxes directement affectées à l'établissement depuis le 1er janvier 2009 : la taxe sur les entrées en salles de cinéma (TSA), la taxe sur les services de télévision (TST) et la taxe sur la vidéo et la vidéo à la demande.</a:t>
          </a:r>
        </a:p>
        <a:p>
          <a:pPr algn="l" rtl="0">
            <a:defRPr sz="1000"/>
          </a:pPr>
          <a:r>
            <a:rPr lang="fr-FR" sz="1000" b="0" i="0" u="none" strike="noStrike" baseline="0">
              <a:solidFill>
                <a:srgbClr val="000000"/>
              </a:solidFill>
              <a:latin typeface="Arial"/>
              <a:cs typeface="Arial"/>
            </a:rPr>
            <a:t>Il comprend quatre sections consacrée au cinéma, à l'audiovisuel, au plan numérique et aux dispositifs transversaux (vidéo, vidéo à la demande, industries techniques, jeux vidéo, exportation, fonds régionaux). </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Soutien automatique accordé aux producteurs de films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Les producteurs peuvent bénéficier d'allocations de soutien financier calculées à partir des recettes d'exploitation de leurs films sur le marché cinématographique, sur le marché télévisuel etsur le marché de la vidéo.</a:t>
          </a:r>
        </a:p>
        <a:p>
          <a:pPr algn="l" rtl="0">
            <a:defRPr sz="1000"/>
          </a:pPr>
          <a:endParaRPr lang="fr-FR" sz="1000" b="0" i="0" u="none" strike="noStrike" baseline="0">
            <a:solidFill>
              <a:srgbClr val="000000"/>
            </a:solidFill>
            <a:latin typeface="Arial"/>
            <a:cs typeface="Arial"/>
          </a:endParaRPr>
        </a:p>
        <a:p>
          <a:pPr algn="l" rtl="0">
            <a:defRPr sz="1000"/>
          </a:pPr>
          <a:r>
            <a:rPr lang="fr-FR" sz="1000" b="1" i="1" u="none" strike="noStrike" baseline="0">
              <a:solidFill>
                <a:srgbClr val="000000"/>
              </a:solidFill>
              <a:latin typeface="Arial"/>
              <a:cs typeface="Arial"/>
            </a:rPr>
            <a:t>Avance sur recettes</a:t>
          </a:r>
          <a:endParaRPr lang="fr-FR" sz="1000" b="0" i="0" u="none" strike="noStrike" baseline="0">
            <a:solidFill>
              <a:srgbClr val="000000"/>
            </a:solidFill>
            <a:latin typeface="Arial"/>
            <a:cs typeface="Arial"/>
          </a:endParaRPr>
        </a:p>
        <a:p>
          <a:pPr algn="l" rtl="0">
            <a:defRPr sz="1000"/>
          </a:pPr>
          <a:r>
            <a:rPr lang="fr-FR" sz="1000" b="0" i="0" u="none" strike="noStrike" baseline="0">
              <a:solidFill>
                <a:srgbClr val="000000"/>
              </a:solidFill>
              <a:latin typeface="Arial"/>
              <a:cs typeface="Arial"/>
            </a:rPr>
            <a:t>Créée en 1960, cette aide sélective a pour objectif de soutenir un cinéma indépendant qui ne peut trouver son équilibre financier sans aide publique. Elle a également pour but de favoriser la réalisation des premiers films et, plus largement, d'aider les films ayant une ambition culturelle affirmée. L'avance sur recettes est réservée aux films tournés en langue française. Il s'agit d'un prêt sans intérêt remboursable.</a:t>
          </a:r>
        </a:p>
        <a:p>
          <a:pPr algn="l" rtl="0">
            <a:defRPr sz="1000"/>
          </a:pPr>
          <a:r>
            <a:rPr lang="fr-FR" sz="1000" b="0" i="0" u="none" strike="noStrike" baseline="0">
              <a:solidFill>
                <a:srgbClr val="000000"/>
              </a:solidFill>
              <a:latin typeface="Arial"/>
              <a:cs typeface="Arial"/>
            </a:rPr>
            <a:t>Les projets sont sélectionnés par une commission. Ils sont examinés par deux collèges, le premier étant compétent pour les premières œuvres. Des avances après réalisation sont également accordées par un collège spécifique. Un quatrième collège gère les aides à la réécriture.</a:t>
          </a:r>
        </a:p>
      </xdr:txBody>
    </xdr:sp>
    <xdr:clientData/>
  </xdr:twoCellAnchor>
  <xdr:twoCellAnchor>
    <xdr:from>
      <xdr:col>0</xdr:col>
      <xdr:colOff>380999</xdr:colOff>
      <xdr:row>45</xdr:row>
      <xdr:rowOff>9524</xdr:rowOff>
    </xdr:from>
    <xdr:to>
      <xdr:col>12</xdr:col>
      <xdr:colOff>733424</xdr:colOff>
      <xdr:row>46</xdr:row>
      <xdr:rowOff>28574</xdr:rowOff>
    </xdr:to>
    <xdr:sp macro="" textlink="">
      <xdr:nvSpPr>
        <xdr:cNvPr id="4099" name="Rectangle 3">
          <a:extLst>
            <a:ext uri="{FF2B5EF4-FFF2-40B4-BE49-F238E27FC236}">
              <a16:creationId xmlns:a16="http://schemas.microsoft.com/office/drawing/2014/main" id="{00000000-0008-0000-0100-000003100000}"/>
            </a:ext>
          </a:extLst>
        </xdr:cNvPr>
        <xdr:cNvSpPr>
          <a:spLocks noChangeArrowheads="1"/>
        </xdr:cNvSpPr>
      </xdr:nvSpPr>
      <xdr:spPr bwMode="auto">
        <a:xfrm>
          <a:off x="380999" y="7524749"/>
          <a:ext cx="911542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Dossier de l’agrément</a:t>
          </a:r>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B55"/>
  <sheetViews>
    <sheetView tabSelected="1" workbookViewId="0"/>
  </sheetViews>
  <sheetFormatPr baseColWidth="10" defaultColWidth="11.42578125" defaultRowHeight="12.75" x14ac:dyDescent="0.2"/>
  <cols>
    <col min="1" max="1" width="11.42578125" style="1"/>
    <col min="2" max="2" width="72.42578125" style="1" bestFit="1" customWidth="1"/>
    <col min="3" max="16384" width="11.42578125" style="1"/>
  </cols>
  <sheetData>
    <row r="5" spans="1:2" s="2" customFormat="1" ht="26.25" x14ac:dyDescent="0.4">
      <c r="A5" s="78" t="s">
        <v>142</v>
      </c>
    </row>
    <row r="8" spans="1:2" x14ac:dyDescent="0.2">
      <c r="A8" s="163" t="s">
        <v>151</v>
      </c>
    </row>
    <row r="10" spans="1:2" s="76" customFormat="1" ht="21" customHeight="1" x14ac:dyDescent="0.2">
      <c r="B10" s="77" t="s">
        <v>37</v>
      </c>
    </row>
    <row r="11" spans="1:2" s="76" customFormat="1" ht="21" customHeight="1" x14ac:dyDescent="0.2"/>
    <row r="12" spans="1:2" s="76" customFormat="1" ht="21" customHeight="1" x14ac:dyDescent="0.2">
      <c r="A12" s="75" t="s">
        <v>42</v>
      </c>
    </row>
    <row r="13" spans="1:2" s="76" customFormat="1" ht="21" customHeight="1" x14ac:dyDescent="0.2">
      <c r="A13" s="237"/>
      <c r="B13" s="73" t="s">
        <v>101</v>
      </c>
    </row>
    <row r="14" spans="1:2" s="76" customFormat="1" ht="21" customHeight="1" x14ac:dyDescent="0.2">
      <c r="A14" s="237"/>
      <c r="B14" s="74" t="s">
        <v>102</v>
      </c>
    </row>
    <row r="15" spans="1:2" s="76" customFormat="1" ht="21" customHeight="1" x14ac:dyDescent="0.2">
      <c r="A15" s="237"/>
      <c r="B15" s="73" t="s">
        <v>103</v>
      </c>
    </row>
    <row r="16" spans="1:2" s="76" customFormat="1" ht="21" customHeight="1" x14ac:dyDescent="0.2">
      <c r="A16" s="237"/>
      <c r="B16" s="73" t="s">
        <v>104</v>
      </c>
    </row>
    <row r="17" spans="1:2" s="76" customFormat="1" ht="21" customHeight="1" x14ac:dyDescent="0.2">
      <c r="A17" s="237"/>
      <c r="B17" s="73" t="s">
        <v>127</v>
      </c>
    </row>
    <row r="18" spans="1:2" s="76" customFormat="1" ht="21" customHeight="1" x14ac:dyDescent="0.2">
      <c r="A18" s="237"/>
      <c r="B18" s="73" t="s">
        <v>117</v>
      </c>
    </row>
    <row r="19" spans="1:2" s="76" customFormat="1" ht="21" customHeight="1" x14ac:dyDescent="0.2">
      <c r="A19" s="237"/>
      <c r="B19" s="73" t="s">
        <v>88</v>
      </c>
    </row>
    <row r="20" spans="1:2" s="76" customFormat="1" ht="21" customHeight="1" x14ac:dyDescent="0.2">
      <c r="A20" s="237"/>
      <c r="B20" s="73" t="s">
        <v>105</v>
      </c>
    </row>
    <row r="21" spans="1:2" s="76" customFormat="1" ht="21" customHeight="1" x14ac:dyDescent="0.2">
      <c r="A21" s="237"/>
      <c r="B21" s="73" t="s">
        <v>91</v>
      </c>
    </row>
    <row r="22" spans="1:2" s="76" customFormat="1" ht="21" customHeight="1" x14ac:dyDescent="0.2">
      <c r="A22" s="237"/>
      <c r="B22" s="73" t="s">
        <v>64</v>
      </c>
    </row>
    <row r="23" spans="1:2" s="76" customFormat="1" ht="21" customHeight="1" x14ac:dyDescent="0.2">
      <c r="A23" s="237"/>
      <c r="B23" s="73" t="s">
        <v>27</v>
      </c>
    </row>
    <row r="24" spans="1:2" s="76" customFormat="1" ht="21" customHeight="1" x14ac:dyDescent="0.2">
      <c r="A24" s="237"/>
    </row>
    <row r="25" spans="1:2" s="75" customFormat="1" ht="21" customHeight="1" x14ac:dyDescent="0.2">
      <c r="A25" s="238" t="s">
        <v>134</v>
      </c>
    </row>
    <row r="26" spans="1:2" s="76" customFormat="1" ht="21" customHeight="1" x14ac:dyDescent="0.2">
      <c r="A26" s="237"/>
      <c r="B26" s="73" t="s">
        <v>135</v>
      </c>
    </row>
    <row r="27" spans="1:2" s="76" customFormat="1" ht="21" customHeight="1" x14ac:dyDescent="0.2">
      <c r="A27" s="237"/>
      <c r="B27" s="73" t="s">
        <v>136</v>
      </c>
    </row>
    <row r="28" spans="1:2" s="76" customFormat="1" ht="21" customHeight="1" x14ac:dyDescent="0.2">
      <c r="A28" s="237"/>
      <c r="B28" s="73" t="s">
        <v>39</v>
      </c>
    </row>
    <row r="29" spans="1:2" s="76" customFormat="1" ht="21" customHeight="1" x14ac:dyDescent="0.2">
      <c r="A29" s="237"/>
      <c r="B29" s="73" t="s">
        <v>40</v>
      </c>
    </row>
    <row r="30" spans="1:2" s="76" customFormat="1" ht="21" customHeight="1" x14ac:dyDescent="0.2">
      <c r="A30" s="237"/>
      <c r="B30" s="73" t="s">
        <v>106</v>
      </c>
    </row>
    <row r="31" spans="1:2" s="76" customFormat="1" ht="21" customHeight="1" x14ac:dyDescent="0.2">
      <c r="A31" s="237"/>
      <c r="B31" s="73" t="s">
        <v>65</v>
      </c>
    </row>
    <row r="32" spans="1:2" s="76" customFormat="1" ht="21" customHeight="1" x14ac:dyDescent="0.2">
      <c r="A32" s="237"/>
      <c r="B32" s="73" t="s">
        <v>146</v>
      </c>
    </row>
    <row r="33" spans="1:2" s="76" customFormat="1" ht="21" customHeight="1" x14ac:dyDescent="0.2">
      <c r="A33" s="237"/>
      <c r="B33" s="73" t="s">
        <v>147</v>
      </c>
    </row>
    <row r="34" spans="1:2" s="76" customFormat="1" ht="21" customHeight="1" x14ac:dyDescent="0.2">
      <c r="A34" s="237"/>
      <c r="B34" s="73" t="s">
        <v>148</v>
      </c>
    </row>
    <row r="35" spans="1:2" s="76" customFormat="1" ht="21" customHeight="1" x14ac:dyDescent="0.2">
      <c r="A35" s="237"/>
      <c r="B35" s="73" t="s">
        <v>149</v>
      </c>
    </row>
    <row r="36" spans="1:2" s="76" customFormat="1" ht="21" customHeight="1" x14ac:dyDescent="0.2">
      <c r="A36" s="237"/>
      <c r="B36" s="73" t="s">
        <v>38</v>
      </c>
    </row>
    <row r="37" spans="1:2" s="76" customFormat="1" ht="21" customHeight="1" x14ac:dyDescent="0.2">
      <c r="A37" s="237"/>
      <c r="B37" s="73" t="s">
        <v>66</v>
      </c>
    </row>
    <row r="38" spans="1:2" s="76" customFormat="1" ht="21" customHeight="1" x14ac:dyDescent="0.2">
      <c r="A38" s="237"/>
      <c r="B38" s="73" t="s">
        <v>72</v>
      </c>
    </row>
    <row r="39" spans="1:2" s="76" customFormat="1" ht="21" customHeight="1" x14ac:dyDescent="0.2">
      <c r="A39" s="237"/>
      <c r="B39" s="73" t="s">
        <v>73</v>
      </c>
    </row>
    <row r="40" spans="1:2" s="76" customFormat="1" ht="21" customHeight="1" x14ac:dyDescent="0.2">
      <c r="A40" s="237"/>
      <c r="B40" s="73" t="s">
        <v>74</v>
      </c>
    </row>
    <row r="41" spans="1:2" s="76" customFormat="1" ht="21" customHeight="1" x14ac:dyDescent="0.2">
      <c r="A41" s="237"/>
      <c r="B41" s="73" t="s">
        <v>75</v>
      </c>
    </row>
    <row r="42" spans="1:2" s="76" customFormat="1" ht="21" customHeight="1" x14ac:dyDescent="0.2">
      <c r="A42" s="237"/>
      <c r="B42" s="73" t="s">
        <v>107</v>
      </c>
    </row>
    <row r="43" spans="1:2" s="76" customFormat="1" ht="21" customHeight="1" x14ac:dyDescent="0.2">
      <c r="A43" s="237"/>
      <c r="B43" s="73" t="s">
        <v>141</v>
      </c>
    </row>
    <row r="44" spans="1:2" s="76" customFormat="1" ht="21" customHeight="1" x14ac:dyDescent="0.2">
      <c r="A44" s="237"/>
    </row>
    <row r="45" spans="1:2" s="75" customFormat="1" ht="21" customHeight="1" x14ac:dyDescent="0.2">
      <c r="A45" s="238" t="s">
        <v>49</v>
      </c>
    </row>
    <row r="46" spans="1:2" s="76" customFormat="1" ht="21" customHeight="1" x14ac:dyDescent="0.2">
      <c r="A46" s="237"/>
      <c r="B46" s="73" t="s">
        <v>13</v>
      </c>
    </row>
    <row r="47" spans="1:2" s="76" customFormat="1" ht="21" customHeight="1" x14ac:dyDescent="0.2">
      <c r="A47" s="237"/>
    </row>
    <row r="48" spans="1:2" s="75" customFormat="1" ht="21" customHeight="1" x14ac:dyDescent="0.2">
      <c r="A48" s="238" t="s">
        <v>152</v>
      </c>
    </row>
    <row r="49" spans="1:2" s="76" customFormat="1" ht="21" customHeight="1" x14ac:dyDescent="0.2">
      <c r="A49" s="237"/>
      <c r="B49" s="138" t="s">
        <v>108</v>
      </c>
    </row>
    <row r="50" spans="1:2" s="76" customFormat="1" ht="21" customHeight="1" x14ac:dyDescent="0.2">
      <c r="A50" s="237"/>
    </row>
    <row r="51" spans="1:2" s="75" customFormat="1" ht="21" customHeight="1" x14ac:dyDescent="0.2">
      <c r="A51" s="238" t="s">
        <v>153</v>
      </c>
    </row>
    <row r="52" spans="1:2" s="76" customFormat="1" ht="21" customHeight="1" x14ac:dyDescent="0.2">
      <c r="A52" s="237"/>
      <c r="B52" s="138" t="s">
        <v>109</v>
      </c>
    </row>
    <row r="53" spans="1:2" s="76" customFormat="1" ht="21" customHeight="1" x14ac:dyDescent="0.2"/>
    <row r="54" spans="1:2" s="75" customFormat="1" ht="21" customHeight="1" x14ac:dyDescent="0.2">
      <c r="A54" s="75" t="s">
        <v>154</v>
      </c>
    </row>
    <row r="55" spans="1:2" s="76" customFormat="1" ht="21" customHeight="1" x14ac:dyDescent="0.2">
      <c r="B55" s="138" t="s">
        <v>28</v>
      </c>
    </row>
  </sheetData>
  <phoneticPr fontId="2" type="noConversion"/>
  <hyperlinks>
    <hyperlink ref="B10" location="Définitions!A1" display="Définitions et sources" xr:uid="{00000000-0004-0000-0000-000000000000}"/>
    <hyperlink ref="B13" location="'nb films'!A1" display="Evolution de la production cinématographique" xr:uid="{00000000-0004-0000-0000-000001000000}"/>
    <hyperlink ref="B14" location="investiss!A1" display="Investissements dans la production française" xr:uid="{00000000-0004-0000-0000-000002000000}"/>
    <hyperlink ref="B15" location="'répart invest'!A1" display="Répartition des investissements" xr:uid="{00000000-0004-0000-0000-000003000000}"/>
    <hyperlink ref="B16" location="'répart financ'!A1" display="Répartition du financement des films d'initiative française" xr:uid="{00000000-0004-0000-0000-000004000000}"/>
    <hyperlink ref="B19" location="premfilms!A1" display="Premiers films" xr:uid="{00000000-0004-0000-0000-000005000000}"/>
    <hyperlink ref="B21" location="devis!A1" display="Devis médian et devis moyen des films d'initiative française" xr:uid="{00000000-0004-0000-0000-000007000000}"/>
    <hyperlink ref="B22" location="'tranch devis'!A1" display="Films selon l'importance du devis" xr:uid="{00000000-0004-0000-0000-000008000000}"/>
    <hyperlink ref="B23" location="coprod!A1" display="Coproductions internationales" xr:uid="{00000000-0004-0000-0000-000009000000}"/>
    <hyperlink ref="B26" location="diffuseurs!A1" display="Participation des diffuseurs" xr:uid="{00000000-0004-0000-0000-00000A000000}"/>
    <hyperlink ref="B29" location="'diffuseurs payants'!Zone_d_impression" display="Participation de TPS" xr:uid="{00000000-0004-0000-0000-00000C000000}"/>
    <hyperlink ref="B30" location="'diffuseurs payants'!Zone_d_impression" display="Participation de Ciné+" xr:uid="{00000000-0004-0000-0000-00000D000000}"/>
    <hyperlink ref="B46" location="sofica!A1" display="Interventions des Sofica dans la production de films" xr:uid="{00000000-0004-0000-0000-00000E000000}"/>
    <hyperlink ref="B55" location="soutienlm!A1" display="Soutien à la production de longs métrages" xr:uid="{00000000-0004-0000-0000-00000F000000}"/>
    <hyperlink ref="B49" location="Mandats!A1" display="Films bénéficiaires d'un mandat de distribution" xr:uid="{00000000-0004-0000-0000-000010000000}"/>
    <hyperlink ref="B36" location="'chaînes en clair'!A1" display="Participation des chaînes en clair" xr:uid="{00000000-0004-0000-0000-000012000000}"/>
    <hyperlink ref="B31" location="'diffuseurs payants'!Zone_d_impression" display="Participation d'Orange Cinéma Séries" xr:uid="{00000000-0004-0000-0000-000013000000}"/>
    <hyperlink ref="B37" location="'chaînes en clair'!A5" display="Participation de TF1" xr:uid="{00000000-0004-0000-0000-000014000000}"/>
    <hyperlink ref="B38:B42" location="'chaines en clair'!A1" display="Participation de France 2" xr:uid="{00000000-0004-0000-0000-000015000000}"/>
    <hyperlink ref="B39" location="'chaînes en clair'!A71" display="Participation de France 3" xr:uid="{00000000-0004-0000-0000-000018000000}"/>
    <hyperlink ref="B40" location="'chaînes en clair'!A104" display="Participation de M6" xr:uid="{00000000-0004-0000-0000-000019000000}"/>
    <hyperlink ref="B41" location="'chaînes en clair'!A137" display="Participation d'Arte" xr:uid="{00000000-0004-0000-0000-00001A000000}"/>
    <hyperlink ref="B52" location="régions!A1" display="Interventions des collectivités locales dans la production de films" xr:uid="{00000000-0004-0000-0000-00001C000000}"/>
    <hyperlink ref="B18" location="FinancementTrancheDevis!A1" display="Répartition du financement des films d'initiative française selon la tranche de devis (par type de financeurs)" xr:uid="{00000000-0004-0000-0000-00001D000000}"/>
    <hyperlink ref="B17" location="FinancementCourt!A1" display="Financement des films d'initiative française (par type de financeurs) : moyenne, médiane et nombre de films" xr:uid="{00000000-0004-0000-0000-00001E000000}"/>
    <hyperlink ref="B20" location="premfilms!A45" display="Deuxièmes films d'initiative française" xr:uid="{00000000-0004-0000-0000-000006000000}"/>
    <hyperlink ref="B28" location="'diffuseurs payants'!Zone_d_impression" display="Participation de Canal+" xr:uid="{00000000-0004-0000-0000-00000B000000}"/>
    <hyperlink ref="B27" location="'diffuseurs payants'!A1" display="Participation des diffuseurs payants" xr:uid="{00000000-0004-0000-0000-000011000000}"/>
    <hyperlink ref="B43" location="'sans diffuseurs'!A1" display="Films sans financement de chaînes de télévision" xr:uid="{00000000-0004-0000-0000-000016000000}"/>
    <hyperlink ref="B42" location="'chaînes en clair'!A170" display="Participation des autres chaînes en clair" xr:uid="{00000000-0004-0000-0000-00001B000000}"/>
    <hyperlink ref="B38" location="Sommaire!A38" display="Participation de France 2" xr:uid="{00000000-0004-0000-0000-000017000000}"/>
    <hyperlink ref="B32" location="VàDA!A1" display="Participation des services de VàDA" xr:uid="{1AC62E30-C5AD-4844-9292-6358AF34D613}"/>
    <hyperlink ref="B33" location="VàDA!A13" display="Participation de Netflix" xr:uid="{8B4B8E4A-D84A-4F24-A820-958C8727D89F}"/>
    <hyperlink ref="B34" location="VàDA!A20" display="Participation de Prime Video" xr:uid="{17AAB143-289A-4A74-84D1-F6EB659AFE10}"/>
    <hyperlink ref="B35" location="VàDA!A27" display="Participation de Disney+" xr:uid="{2A885EAE-2F4A-45F0-BA7B-71FA17F41111}"/>
  </hyperlinks>
  <pageMargins left="0.78740157499999996" right="0.78740157499999996" top="0.984251969" bottom="0.984251969" header="0.4921259845" footer="0.4921259845"/>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H39"/>
  <sheetViews>
    <sheetView workbookViewId="0">
      <selection activeCell="J35" sqref="J35"/>
    </sheetView>
  </sheetViews>
  <sheetFormatPr baseColWidth="10" defaultColWidth="11.42578125" defaultRowHeight="12" x14ac:dyDescent="0.2"/>
  <cols>
    <col min="1" max="1" width="11.42578125" style="31" customWidth="1"/>
    <col min="2" max="2" width="11.85546875" style="157" bestFit="1" customWidth="1"/>
    <col min="3" max="3" width="11.140625" style="157" bestFit="1" customWidth="1"/>
    <col min="4" max="8" width="5.42578125" style="31" bestFit="1" customWidth="1"/>
    <col min="9" max="16384" width="11.42578125" style="31"/>
  </cols>
  <sheetData>
    <row r="1" spans="1:8" s="1" customFormat="1" ht="12.75" x14ac:dyDescent="0.2">
      <c r="B1" s="150"/>
      <c r="C1" s="150"/>
      <c r="D1" s="3"/>
      <c r="E1" s="3"/>
      <c r="F1" s="3"/>
      <c r="G1" s="3"/>
      <c r="H1" s="3"/>
    </row>
    <row r="2" spans="1:8" s="5" customFormat="1" ht="12.75" x14ac:dyDescent="0.2">
      <c r="A2" s="6" t="s">
        <v>33</v>
      </c>
      <c r="B2" s="151"/>
      <c r="C2" s="151"/>
      <c r="D2" s="4"/>
      <c r="E2" s="4"/>
      <c r="F2" s="4"/>
      <c r="G2" s="4"/>
      <c r="H2" s="4"/>
    </row>
    <row r="3" spans="1:8" s="1" customFormat="1" ht="12.75" x14ac:dyDescent="0.2">
      <c r="B3" s="150"/>
      <c r="C3" s="150"/>
      <c r="D3" s="3"/>
      <c r="E3" s="3"/>
      <c r="F3" s="3"/>
      <c r="G3" s="3"/>
      <c r="H3" s="3"/>
    </row>
    <row r="4" spans="1:8" s="1" customFormat="1" ht="12.75" x14ac:dyDescent="0.2">
      <c r="B4" s="150"/>
      <c r="C4" s="150"/>
      <c r="D4" s="3"/>
      <c r="E4" s="3"/>
      <c r="F4" s="3"/>
      <c r="G4" s="3"/>
      <c r="H4" s="3"/>
    </row>
    <row r="5" spans="1:8" s="20" customFormat="1" ht="12.75" x14ac:dyDescent="0.2">
      <c r="A5" s="49" t="s">
        <v>91</v>
      </c>
      <c r="B5" s="152"/>
      <c r="C5" s="152"/>
    </row>
    <row r="6" spans="1:8" s="7" customFormat="1" ht="3" customHeight="1" x14ac:dyDescent="0.2">
      <c r="A6" s="50"/>
      <c r="B6" s="153"/>
      <c r="C6" s="153"/>
    </row>
    <row r="7" spans="1:8" s="107" customFormat="1" x14ac:dyDescent="0.2">
      <c r="A7" s="213" t="s">
        <v>50</v>
      </c>
      <c r="B7" s="154" t="s">
        <v>31</v>
      </c>
      <c r="C7" s="214" t="s">
        <v>30</v>
      </c>
    </row>
    <row r="8" spans="1:8" x14ac:dyDescent="0.2">
      <c r="A8" s="215">
        <v>1992</v>
      </c>
      <c r="B8" s="155">
        <v>2896531.327510797</v>
      </c>
      <c r="C8" s="216">
        <v>3948429.5464489288</v>
      </c>
    </row>
    <row r="9" spans="1:8" x14ac:dyDescent="0.2">
      <c r="A9" s="215">
        <v>1993</v>
      </c>
      <c r="B9" s="155">
        <v>2667857.801654682</v>
      </c>
      <c r="C9" s="216">
        <v>3430102.8878417336</v>
      </c>
    </row>
    <row r="10" spans="1:8" s="8" customFormat="1" x14ac:dyDescent="0.2">
      <c r="A10" s="215">
        <v>1994</v>
      </c>
      <c r="B10" s="155">
        <v>2744082.3102733865</v>
      </c>
      <c r="C10" s="216">
        <v>3978919.3498964114</v>
      </c>
    </row>
    <row r="11" spans="1:8" x14ac:dyDescent="0.2">
      <c r="A11" s="215">
        <v>1995</v>
      </c>
      <c r="B11" s="155">
        <v>3155694.656814395</v>
      </c>
      <c r="C11" s="216">
        <v>4283817.3843712313</v>
      </c>
    </row>
    <row r="12" spans="1:8" x14ac:dyDescent="0.2">
      <c r="A12" s="189">
        <v>1996</v>
      </c>
      <c r="B12" s="156">
        <v>2637367.9982071999</v>
      </c>
      <c r="C12" s="217">
        <v>3704511.1188690723</v>
      </c>
    </row>
    <row r="13" spans="1:8" x14ac:dyDescent="0.2">
      <c r="A13" s="189">
        <v>1997</v>
      </c>
      <c r="B13" s="156">
        <v>2829324</v>
      </c>
      <c r="C13" s="217">
        <v>4776421</v>
      </c>
    </row>
    <row r="14" spans="1:8" x14ac:dyDescent="0.2">
      <c r="A14" s="189">
        <v>1998</v>
      </c>
      <c r="B14" s="156">
        <v>2669169</v>
      </c>
      <c r="C14" s="217">
        <v>4361565</v>
      </c>
    </row>
    <row r="15" spans="1:8" x14ac:dyDescent="0.2">
      <c r="A15" s="189">
        <v>1999</v>
      </c>
      <c r="B15" s="156">
        <v>2714609</v>
      </c>
      <c r="C15" s="217">
        <v>3904495</v>
      </c>
    </row>
    <row r="16" spans="1:8" x14ac:dyDescent="0.2">
      <c r="A16" s="189">
        <v>2000</v>
      </c>
      <c r="B16" s="156">
        <v>3182810</v>
      </c>
      <c r="C16" s="217">
        <v>4677780</v>
      </c>
    </row>
    <row r="17" spans="1:3" x14ac:dyDescent="0.2">
      <c r="A17" s="189">
        <v>2001</v>
      </c>
      <c r="B17" s="156">
        <v>2415699</v>
      </c>
      <c r="C17" s="217">
        <v>4355339</v>
      </c>
    </row>
    <row r="18" spans="1:3" x14ac:dyDescent="0.2">
      <c r="A18" s="189">
        <v>2002</v>
      </c>
      <c r="B18" s="156">
        <v>2824013</v>
      </c>
      <c r="C18" s="217">
        <v>4442734</v>
      </c>
    </row>
    <row r="19" spans="1:3" x14ac:dyDescent="0.2">
      <c r="A19" s="189">
        <v>2003</v>
      </c>
      <c r="B19" s="156">
        <v>2600000</v>
      </c>
      <c r="C19" s="217">
        <v>4628616.7768866662</v>
      </c>
    </row>
    <row r="20" spans="1:3" x14ac:dyDescent="0.2">
      <c r="A20" s="189">
        <v>2004</v>
      </c>
      <c r="B20" s="156">
        <v>3921196</v>
      </c>
      <c r="C20" s="217">
        <v>5343770.6526958076</v>
      </c>
    </row>
    <row r="21" spans="1:3" x14ac:dyDescent="0.2">
      <c r="A21" s="189">
        <v>2005</v>
      </c>
      <c r="B21" s="156">
        <v>2800516</v>
      </c>
      <c r="C21" s="217">
        <v>4992907.2032058835</v>
      </c>
    </row>
    <row r="22" spans="1:3" x14ac:dyDescent="0.2">
      <c r="A22" s="189">
        <v>2006</v>
      </c>
      <c r="B22" s="156">
        <v>2817234</v>
      </c>
      <c r="C22" s="217">
        <v>5274625.067073171</v>
      </c>
    </row>
    <row r="23" spans="1:3" x14ac:dyDescent="0.2">
      <c r="A23" s="189">
        <v>2007</v>
      </c>
      <c r="B23" s="156">
        <v>3076729</v>
      </c>
      <c r="C23" s="217">
        <v>5425015.8486486478</v>
      </c>
    </row>
    <row r="24" spans="1:3" x14ac:dyDescent="0.2">
      <c r="A24" s="189">
        <v>2008</v>
      </c>
      <c r="B24" s="168">
        <v>3400338</v>
      </c>
      <c r="C24" s="218">
        <v>6424467.6734673465</v>
      </c>
    </row>
    <row r="25" spans="1:3" x14ac:dyDescent="0.2">
      <c r="A25" s="189">
        <v>2009</v>
      </c>
      <c r="B25" s="168">
        <v>3062203.5</v>
      </c>
      <c r="C25" s="218">
        <v>5096049.5549450554</v>
      </c>
    </row>
    <row r="26" spans="1:3" x14ac:dyDescent="0.2">
      <c r="A26" s="189">
        <v>2010</v>
      </c>
      <c r="B26" s="168">
        <v>3987263</v>
      </c>
      <c r="C26" s="218">
        <v>5478591.162564531</v>
      </c>
    </row>
    <row r="27" spans="1:3" x14ac:dyDescent="0.2">
      <c r="A27" s="189">
        <v>2011</v>
      </c>
      <c r="B27" s="168">
        <v>3731983</v>
      </c>
      <c r="C27" s="218">
        <v>5473882.89800971</v>
      </c>
    </row>
    <row r="28" spans="1:3" x14ac:dyDescent="0.2">
      <c r="A28" s="189">
        <v>2012</v>
      </c>
      <c r="B28" s="168">
        <v>3216194</v>
      </c>
      <c r="C28" s="218">
        <v>5098924.0909090899</v>
      </c>
    </row>
    <row r="29" spans="1:3" x14ac:dyDescent="0.2">
      <c r="A29" s="189">
        <v>2013</v>
      </c>
      <c r="B29" s="168">
        <v>2493840</v>
      </c>
      <c r="C29" s="218">
        <v>4900111.0673076948</v>
      </c>
    </row>
    <row r="30" spans="1:3" x14ac:dyDescent="0.2">
      <c r="A30" s="189">
        <v>2014</v>
      </c>
      <c r="B30" s="168">
        <v>2801897</v>
      </c>
      <c r="C30" s="218">
        <v>3936847.1921182266</v>
      </c>
    </row>
    <row r="31" spans="1:3" x14ac:dyDescent="0.2">
      <c r="A31" s="189">
        <v>2015</v>
      </c>
      <c r="B31" s="168">
        <v>3089294.5</v>
      </c>
      <c r="C31" s="218">
        <v>4375166.393162393</v>
      </c>
    </row>
    <row r="32" spans="1:3" x14ac:dyDescent="0.2">
      <c r="A32" s="189">
        <v>2016</v>
      </c>
      <c r="B32" s="168">
        <v>2804206</v>
      </c>
      <c r="C32" s="218">
        <v>5469620.6063348418</v>
      </c>
    </row>
    <row r="33" spans="1:3" x14ac:dyDescent="0.2">
      <c r="A33" s="189">
        <v>2017</v>
      </c>
      <c r="B33" s="168">
        <v>3531703.5</v>
      </c>
      <c r="C33" s="218">
        <v>4904865.8603603607</v>
      </c>
    </row>
    <row r="34" spans="1:3" x14ac:dyDescent="0.2">
      <c r="A34" s="189">
        <v>2018</v>
      </c>
      <c r="B34" s="168">
        <v>2684638</v>
      </c>
      <c r="C34" s="218">
        <v>4037574.1308016879</v>
      </c>
    </row>
    <row r="35" spans="1:3" x14ac:dyDescent="0.2">
      <c r="A35" s="189">
        <v>2019</v>
      </c>
      <c r="B35" s="168">
        <v>2349880.5</v>
      </c>
      <c r="C35" s="218">
        <v>3764286.1041666665</v>
      </c>
    </row>
    <row r="36" spans="1:3" x14ac:dyDescent="0.2">
      <c r="A36" s="189">
        <v>2020</v>
      </c>
      <c r="B36" s="168">
        <v>2341353</v>
      </c>
      <c r="C36" s="218">
        <v>3411004.9787234045</v>
      </c>
    </row>
    <row r="37" spans="1:3" x14ac:dyDescent="0.2">
      <c r="A37" s="189">
        <v>2021</v>
      </c>
      <c r="B37" s="168">
        <v>3032766</v>
      </c>
      <c r="C37" s="218">
        <v>4234741.3094339622</v>
      </c>
    </row>
    <row r="38" spans="1:3" x14ac:dyDescent="0.2">
      <c r="A38" s="189">
        <v>2022</v>
      </c>
      <c r="B38" s="168">
        <v>2858259</v>
      </c>
      <c r="C38" s="218">
        <v>4397080.360576923</v>
      </c>
    </row>
    <row r="39" spans="1:3" x14ac:dyDescent="0.2">
      <c r="A39" s="189">
        <v>2023</v>
      </c>
      <c r="B39" s="212">
        <v>3263186.5</v>
      </c>
      <c r="C39" s="219">
        <v>4783023.7415254237</v>
      </c>
    </row>
  </sheetData>
  <phoneticPr fontId="2" type="noConversion"/>
  <hyperlinks>
    <hyperlink ref="A2" location="Sommaire!A1" display="Retour au menu &quot;Production cinématographique&quot;" xr:uid="{00000000-0004-0000-0900-000000000000}"/>
  </hyperlinks>
  <pageMargins left="0.59055118110236227" right="0.59055118110236227" top="0.78740157480314965" bottom="0.78740157480314965" header="0.39370078740157483" footer="0.39370078740157483"/>
  <pageSetup paperSize="9" orientation="portrait" horizontalDpi="4294967292" verticalDpi="4294967292" r:id="rId1"/>
  <headerFooter alignWithMargins="0">
    <oddFooter>&amp;L&amp;"Arial,Gras italique"&amp;9&amp;G&amp;R&amp;"Arial,Gras italique"&amp;9Production cinématographique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dimension ref="A1:U70"/>
  <sheetViews>
    <sheetView workbookViewId="0">
      <selection activeCell="L64" sqref="L64"/>
    </sheetView>
  </sheetViews>
  <sheetFormatPr baseColWidth="10" defaultColWidth="11.42578125" defaultRowHeight="12" x14ac:dyDescent="0.2"/>
  <cols>
    <col min="1" max="1" width="10.7109375" style="31" customWidth="1"/>
    <col min="2" max="2" width="12.140625" style="32" bestFit="1" customWidth="1"/>
    <col min="3" max="3" width="9.7109375" style="32" bestFit="1" customWidth="1"/>
    <col min="4" max="4" width="8.7109375" style="32" bestFit="1" customWidth="1"/>
    <col min="5" max="8" width="7.7109375" style="32" bestFit="1" customWidth="1"/>
    <col min="9" max="9" width="12.7109375" style="32" bestFit="1" customWidth="1"/>
    <col min="10" max="10" width="5.42578125" style="32" bestFit="1" customWidth="1"/>
    <col min="11" max="11" width="17" style="31" bestFit="1" customWidth="1"/>
    <col min="12" max="16384" width="11.42578125" style="31"/>
  </cols>
  <sheetData>
    <row r="1" spans="1:11" s="1" customFormat="1" ht="12.75" x14ac:dyDescent="0.2">
      <c r="B1" s="81"/>
      <c r="C1" s="81"/>
      <c r="D1" s="81"/>
      <c r="E1" s="81"/>
      <c r="F1" s="81"/>
      <c r="G1" s="81"/>
      <c r="H1" s="81"/>
      <c r="I1" s="81"/>
      <c r="J1" s="81"/>
      <c r="K1" s="3"/>
    </row>
    <row r="2" spans="1:11" s="5" customFormat="1" ht="12.75" x14ac:dyDescent="0.2">
      <c r="A2" s="6" t="s">
        <v>33</v>
      </c>
      <c r="B2" s="82"/>
      <c r="C2" s="82"/>
      <c r="D2" s="82"/>
      <c r="E2" s="82"/>
      <c r="F2" s="82"/>
      <c r="G2" s="82"/>
      <c r="H2" s="82"/>
      <c r="I2" s="82"/>
      <c r="J2" s="82"/>
      <c r="K2" s="4"/>
    </row>
    <row r="3" spans="1:11" s="1" customFormat="1" ht="12.75" x14ac:dyDescent="0.2">
      <c r="B3" s="81"/>
      <c r="C3" s="81"/>
      <c r="D3" s="81"/>
      <c r="E3" s="81"/>
      <c r="F3" s="81"/>
      <c r="G3" s="81"/>
      <c r="H3" s="81"/>
      <c r="I3" s="81"/>
      <c r="J3" s="81"/>
      <c r="K3" s="3"/>
    </row>
    <row r="4" spans="1:11" s="1" customFormat="1" ht="12.75" x14ac:dyDescent="0.2">
      <c r="B4" s="81"/>
      <c r="C4" s="81"/>
      <c r="D4" s="81"/>
      <c r="E4" s="81"/>
      <c r="F4" s="81"/>
      <c r="G4" s="81"/>
      <c r="H4" s="81"/>
      <c r="I4" s="81"/>
      <c r="J4" s="81"/>
      <c r="K4" s="3"/>
    </row>
    <row r="5" spans="1:11" s="22" customFormat="1" ht="12.75" x14ac:dyDescent="0.2">
      <c r="A5" s="35" t="s">
        <v>133</v>
      </c>
      <c r="B5" s="23"/>
      <c r="C5" s="23"/>
      <c r="D5" s="23"/>
      <c r="E5" s="23"/>
      <c r="F5" s="23"/>
      <c r="G5" s="23"/>
      <c r="H5" s="23"/>
      <c r="I5" s="23"/>
      <c r="J5" s="23"/>
      <c r="K5" s="37"/>
    </row>
    <row r="6" spans="1:11" s="17" customFormat="1" ht="3" customHeight="1" x14ac:dyDescent="0.2">
      <c r="B6" s="25"/>
      <c r="C6" s="25"/>
      <c r="D6" s="25"/>
      <c r="E6" s="25"/>
      <c r="F6" s="25"/>
      <c r="G6" s="25"/>
      <c r="H6" s="25"/>
      <c r="I6" s="25"/>
      <c r="J6" s="25"/>
    </row>
    <row r="7" spans="1:11" s="18" customFormat="1" x14ac:dyDescent="0.2">
      <c r="A7" s="220" t="s">
        <v>112</v>
      </c>
      <c r="B7" s="108" t="s">
        <v>86</v>
      </c>
      <c r="C7" s="108" t="s">
        <v>87</v>
      </c>
      <c r="D7" s="108" t="s">
        <v>57</v>
      </c>
      <c r="E7" s="108" t="s">
        <v>58</v>
      </c>
      <c r="F7" s="108" t="s">
        <v>59</v>
      </c>
      <c r="G7" s="108" t="s">
        <v>60</v>
      </c>
      <c r="H7" s="108" t="s">
        <v>61</v>
      </c>
      <c r="I7" s="108" t="s">
        <v>62</v>
      </c>
      <c r="J7" s="221" t="s">
        <v>43</v>
      </c>
    </row>
    <row r="8" spans="1:11" s="17" customFormat="1" x14ac:dyDescent="0.2">
      <c r="A8" s="215">
        <v>1994</v>
      </c>
      <c r="B8" s="87">
        <v>3</v>
      </c>
      <c r="C8" s="87">
        <v>5</v>
      </c>
      <c r="D8" s="87">
        <v>3</v>
      </c>
      <c r="E8" s="87">
        <v>9</v>
      </c>
      <c r="F8" s="87">
        <v>10</v>
      </c>
      <c r="G8" s="87">
        <v>28</v>
      </c>
      <c r="H8" s="87">
        <v>26</v>
      </c>
      <c r="I8" s="87">
        <v>7</v>
      </c>
      <c r="J8" s="221">
        <f t="shared" ref="J8:J34" si="0">SUM(B8:I8)</f>
        <v>91</v>
      </c>
    </row>
    <row r="9" spans="1:11" s="17" customFormat="1" x14ac:dyDescent="0.2">
      <c r="A9" s="215">
        <f t="shared" ref="A9:A30" si="1">A8+1</f>
        <v>1995</v>
      </c>
      <c r="B9" s="87">
        <v>1</v>
      </c>
      <c r="C9" s="88">
        <v>6</v>
      </c>
      <c r="D9" s="88">
        <v>10</v>
      </c>
      <c r="E9" s="88">
        <v>16</v>
      </c>
      <c r="F9" s="88">
        <v>9</v>
      </c>
      <c r="G9" s="88">
        <v>27</v>
      </c>
      <c r="H9" s="88">
        <v>21</v>
      </c>
      <c r="I9" s="88">
        <v>14</v>
      </c>
      <c r="J9" s="221">
        <f t="shared" si="0"/>
        <v>104</v>
      </c>
    </row>
    <row r="10" spans="1:11" s="17" customFormat="1" x14ac:dyDescent="0.2">
      <c r="A10" s="215">
        <f t="shared" si="1"/>
        <v>1996</v>
      </c>
      <c r="B10" s="87">
        <v>1</v>
      </c>
      <c r="C10" s="88">
        <v>5</v>
      </c>
      <c r="D10" s="88">
        <v>8</v>
      </c>
      <c r="E10" s="88">
        <v>12</v>
      </c>
      <c r="F10" s="88">
        <v>9</v>
      </c>
      <c r="G10" s="88">
        <v>31</v>
      </c>
      <c r="H10" s="88">
        <v>21</v>
      </c>
      <c r="I10" s="88">
        <v>19</v>
      </c>
      <c r="J10" s="221">
        <f t="shared" si="0"/>
        <v>106</v>
      </c>
    </row>
    <row r="11" spans="1:11" s="17" customFormat="1" x14ac:dyDescent="0.2">
      <c r="A11" s="215">
        <f t="shared" si="1"/>
        <v>1997</v>
      </c>
      <c r="B11" s="87">
        <v>5</v>
      </c>
      <c r="C11" s="88">
        <v>4</v>
      </c>
      <c r="D11" s="88">
        <v>14</v>
      </c>
      <c r="E11" s="88">
        <v>10</v>
      </c>
      <c r="F11" s="88">
        <v>11</v>
      </c>
      <c r="G11" s="88">
        <v>38</v>
      </c>
      <c r="H11" s="88">
        <v>25</v>
      </c>
      <c r="I11" s="88">
        <v>19</v>
      </c>
      <c r="J11" s="221">
        <f t="shared" si="0"/>
        <v>126</v>
      </c>
    </row>
    <row r="12" spans="1:11" s="17" customFormat="1" x14ac:dyDescent="0.2">
      <c r="A12" s="215">
        <f t="shared" si="1"/>
        <v>1998</v>
      </c>
      <c r="B12" s="87">
        <v>3</v>
      </c>
      <c r="C12" s="88">
        <v>6</v>
      </c>
      <c r="D12" s="88">
        <v>14</v>
      </c>
      <c r="E12" s="88">
        <v>12</v>
      </c>
      <c r="F12" s="88">
        <v>11</v>
      </c>
      <c r="G12" s="88">
        <v>56</v>
      </c>
      <c r="H12" s="88">
        <v>29</v>
      </c>
      <c r="I12" s="88">
        <v>19</v>
      </c>
      <c r="J12" s="221">
        <f t="shared" si="0"/>
        <v>150</v>
      </c>
    </row>
    <row r="13" spans="1:11" s="17" customFormat="1" x14ac:dyDescent="0.2">
      <c r="A13" s="215">
        <f t="shared" si="1"/>
        <v>1999</v>
      </c>
      <c r="B13" s="87">
        <v>3</v>
      </c>
      <c r="C13" s="88">
        <v>7</v>
      </c>
      <c r="D13" s="88">
        <v>13</v>
      </c>
      <c r="E13" s="88">
        <v>11</v>
      </c>
      <c r="F13" s="88">
        <v>13</v>
      </c>
      <c r="G13" s="88">
        <v>60</v>
      </c>
      <c r="H13" s="88">
        <v>27</v>
      </c>
      <c r="I13" s="88">
        <v>20</v>
      </c>
      <c r="J13" s="221">
        <f t="shared" si="0"/>
        <v>154</v>
      </c>
    </row>
    <row r="14" spans="1:11" s="52" customFormat="1" x14ac:dyDescent="0.2">
      <c r="A14" s="215">
        <f t="shared" si="1"/>
        <v>2000</v>
      </c>
      <c r="B14" s="87">
        <v>7</v>
      </c>
      <c r="C14" s="88">
        <v>7</v>
      </c>
      <c r="D14" s="88">
        <v>12</v>
      </c>
      <c r="E14" s="88">
        <v>14</v>
      </c>
      <c r="F14" s="88">
        <v>18</v>
      </c>
      <c r="G14" s="88">
        <v>43</v>
      </c>
      <c r="H14" s="88">
        <v>21</v>
      </c>
      <c r="I14" s="88">
        <v>22</v>
      </c>
      <c r="J14" s="221">
        <f t="shared" si="0"/>
        <v>144</v>
      </c>
    </row>
    <row r="15" spans="1:11" s="7" customFormat="1" x14ac:dyDescent="0.2">
      <c r="A15" s="215">
        <f t="shared" si="1"/>
        <v>2001</v>
      </c>
      <c r="B15" s="87">
        <v>9</v>
      </c>
      <c r="C15" s="88">
        <v>11</v>
      </c>
      <c r="D15" s="88">
        <v>14</v>
      </c>
      <c r="E15" s="88">
        <v>15</v>
      </c>
      <c r="F15" s="88">
        <v>9</v>
      </c>
      <c r="G15" s="88">
        <v>40</v>
      </c>
      <c r="H15" s="88">
        <v>32</v>
      </c>
      <c r="I15" s="88">
        <v>42</v>
      </c>
      <c r="J15" s="221">
        <f t="shared" si="0"/>
        <v>172</v>
      </c>
    </row>
    <row r="16" spans="1:11" s="7" customFormat="1" x14ac:dyDescent="0.2">
      <c r="A16" s="215">
        <f t="shared" si="1"/>
        <v>2002</v>
      </c>
      <c r="B16" s="87">
        <v>9</v>
      </c>
      <c r="C16" s="88">
        <v>5</v>
      </c>
      <c r="D16" s="88">
        <v>12</v>
      </c>
      <c r="E16" s="88">
        <v>31</v>
      </c>
      <c r="F16" s="88">
        <v>9</v>
      </c>
      <c r="G16" s="88">
        <v>35</v>
      </c>
      <c r="H16" s="88">
        <v>21</v>
      </c>
      <c r="I16" s="88">
        <v>41</v>
      </c>
      <c r="J16" s="221">
        <f t="shared" si="0"/>
        <v>163</v>
      </c>
    </row>
    <row r="17" spans="1:10" s="7" customFormat="1" x14ac:dyDescent="0.2">
      <c r="A17" s="215">
        <f t="shared" si="1"/>
        <v>2003</v>
      </c>
      <c r="B17" s="87">
        <v>11</v>
      </c>
      <c r="C17" s="88">
        <v>7</v>
      </c>
      <c r="D17" s="88">
        <v>12</v>
      </c>
      <c r="E17" s="88">
        <v>20</v>
      </c>
      <c r="F17" s="88">
        <v>17</v>
      </c>
      <c r="G17" s="88">
        <v>38</v>
      </c>
      <c r="H17" s="88">
        <v>37</v>
      </c>
      <c r="I17" s="88">
        <v>41</v>
      </c>
      <c r="J17" s="221">
        <f t="shared" si="0"/>
        <v>183</v>
      </c>
    </row>
    <row r="18" spans="1:10" s="52" customFormat="1" x14ac:dyDescent="0.2">
      <c r="A18" s="215">
        <f t="shared" si="1"/>
        <v>2004</v>
      </c>
      <c r="B18" s="87">
        <v>9</v>
      </c>
      <c r="C18" s="88">
        <v>15</v>
      </c>
      <c r="D18" s="88">
        <v>9</v>
      </c>
      <c r="E18" s="88">
        <v>33</v>
      </c>
      <c r="F18" s="88">
        <v>16</v>
      </c>
      <c r="G18" s="88">
        <v>32</v>
      </c>
      <c r="H18" s="88">
        <v>33</v>
      </c>
      <c r="I18" s="88">
        <v>20</v>
      </c>
      <c r="J18" s="221">
        <f t="shared" si="0"/>
        <v>167</v>
      </c>
    </row>
    <row r="19" spans="1:10" s="17" customFormat="1" x14ac:dyDescent="0.2">
      <c r="A19" s="215">
        <f t="shared" si="1"/>
        <v>2005</v>
      </c>
      <c r="B19" s="87">
        <v>12</v>
      </c>
      <c r="C19" s="87">
        <v>10</v>
      </c>
      <c r="D19" s="87">
        <v>17</v>
      </c>
      <c r="E19" s="87">
        <v>21</v>
      </c>
      <c r="F19" s="87">
        <v>7</v>
      </c>
      <c r="G19" s="87">
        <v>46</v>
      </c>
      <c r="H19" s="87">
        <v>33</v>
      </c>
      <c r="I19" s="87">
        <v>41</v>
      </c>
      <c r="J19" s="221">
        <f t="shared" si="0"/>
        <v>187</v>
      </c>
    </row>
    <row r="20" spans="1:10" s="8" customFormat="1" x14ac:dyDescent="0.2">
      <c r="A20" s="215">
        <f t="shared" si="1"/>
        <v>2006</v>
      </c>
      <c r="B20" s="87">
        <v>9</v>
      </c>
      <c r="C20" s="87">
        <v>15</v>
      </c>
      <c r="D20" s="87">
        <v>21</v>
      </c>
      <c r="E20" s="87">
        <v>12</v>
      </c>
      <c r="F20" s="87">
        <v>7</v>
      </c>
      <c r="G20" s="87">
        <v>37</v>
      </c>
      <c r="H20" s="87">
        <v>35</v>
      </c>
      <c r="I20" s="87">
        <v>28</v>
      </c>
      <c r="J20" s="221">
        <f t="shared" si="0"/>
        <v>164</v>
      </c>
    </row>
    <row r="21" spans="1:10" x14ac:dyDescent="0.2">
      <c r="A21" s="215">
        <f t="shared" si="1"/>
        <v>2007</v>
      </c>
      <c r="B21" s="87">
        <v>12</v>
      </c>
      <c r="C21" s="87">
        <v>16</v>
      </c>
      <c r="D21" s="87">
        <v>21</v>
      </c>
      <c r="E21" s="87">
        <v>21</v>
      </c>
      <c r="F21" s="87">
        <v>9</v>
      </c>
      <c r="G21" s="87">
        <v>43</v>
      </c>
      <c r="H21" s="87">
        <v>29</v>
      </c>
      <c r="I21" s="87">
        <v>35</v>
      </c>
      <c r="J21" s="221">
        <f t="shared" si="0"/>
        <v>186</v>
      </c>
    </row>
    <row r="22" spans="1:10" x14ac:dyDescent="0.2">
      <c r="A22" s="215">
        <f t="shared" si="1"/>
        <v>2008</v>
      </c>
      <c r="B22" s="87">
        <v>18</v>
      </c>
      <c r="C22" s="87">
        <v>17</v>
      </c>
      <c r="D22" s="87">
        <v>25</v>
      </c>
      <c r="E22" s="87">
        <v>11</v>
      </c>
      <c r="F22" s="87">
        <v>17</v>
      </c>
      <c r="G22" s="87">
        <v>41</v>
      </c>
      <c r="H22" s="87">
        <v>23</v>
      </c>
      <c r="I22" s="87">
        <v>44</v>
      </c>
      <c r="J22" s="221">
        <f t="shared" si="0"/>
        <v>196</v>
      </c>
    </row>
    <row r="23" spans="1:10" x14ac:dyDescent="0.2">
      <c r="A23" s="215">
        <f t="shared" si="1"/>
        <v>2009</v>
      </c>
      <c r="B23" s="87">
        <v>11</v>
      </c>
      <c r="C23" s="87">
        <v>14</v>
      </c>
      <c r="D23" s="87">
        <v>21</v>
      </c>
      <c r="E23" s="87">
        <v>18</v>
      </c>
      <c r="F23" s="87">
        <v>9</v>
      </c>
      <c r="G23" s="87">
        <v>45</v>
      </c>
      <c r="H23" s="87">
        <v>36</v>
      </c>
      <c r="I23" s="87">
        <v>28</v>
      </c>
      <c r="J23" s="221">
        <f t="shared" si="0"/>
        <v>182</v>
      </c>
    </row>
    <row r="24" spans="1:10" x14ac:dyDescent="0.2">
      <c r="A24" s="215">
        <f t="shared" si="1"/>
        <v>2010</v>
      </c>
      <c r="B24" s="87">
        <v>12</v>
      </c>
      <c r="C24" s="87">
        <v>16</v>
      </c>
      <c r="D24" s="87">
        <v>24</v>
      </c>
      <c r="E24" s="87">
        <v>30</v>
      </c>
      <c r="F24" s="87">
        <v>16</v>
      </c>
      <c r="G24" s="87">
        <v>47</v>
      </c>
      <c r="H24" s="87">
        <v>18</v>
      </c>
      <c r="I24" s="87">
        <v>40</v>
      </c>
      <c r="J24" s="221">
        <f t="shared" si="0"/>
        <v>203</v>
      </c>
    </row>
    <row r="25" spans="1:10" x14ac:dyDescent="0.2">
      <c r="A25" s="215">
        <f t="shared" si="1"/>
        <v>2011</v>
      </c>
      <c r="B25" s="87">
        <v>12</v>
      </c>
      <c r="C25" s="87">
        <v>16</v>
      </c>
      <c r="D25" s="87">
        <v>24</v>
      </c>
      <c r="E25" s="87">
        <v>26</v>
      </c>
      <c r="F25" s="87">
        <v>12</v>
      </c>
      <c r="G25" s="87">
        <v>41</v>
      </c>
      <c r="H25" s="87">
        <v>29</v>
      </c>
      <c r="I25" s="87">
        <v>46</v>
      </c>
      <c r="J25" s="221">
        <f t="shared" si="0"/>
        <v>206</v>
      </c>
    </row>
    <row r="26" spans="1:10" x14ac:dyDescent="0.2">
      <c r="A26" s="215">
        <f t="shared" si="1"/>
        <v>2012</v>
      </c>
      <c r="B26" s="87">
        <v>18</v>
      </c>
      <c r="C26" s="87">
        <v>15</v>
      </c>
      <c r="D26" s="87">
        <v>22</v>
      </c>
      <c r="E26" s="87">
        <v>22</v>
      </c>
      <c r="F26" s="87">
        <v>3</v>
      </c>
      <c r="G26" s="87">
        <v>46</v>
      </c>
      <c r="H26" s="87">
        <v>25</v>
      </c>
      <c r="I26" s="87">
        <v>58</v>
      </c>
      <c r="J26" s="221">
        <f t="shared" si="0"/>
        <v>209</v>
      </c>
    </row>
    <row r="27" spans="1:10" x14ac:dyDescent="0.2">
      <c r="A27" s="215">
        <f t="shared" si="1"/>
        <v>2013</v>
      </c>
      <c r="B27" s="87">
        <v>12</v>
      </c>
      <c r="C27" s="87">
        <v>7</v>
      </c>
      <c r="D27" s="87">
        <v>29</v>
      </c>
      <c r="E27" s="87">
        <v>17</v>
      </c>
      <c r="F27" s="87">
        <v>11</v>
      </c>
      <c r="G27" s="87">
        <v>47</v>
      </c>
      <c r="H27" s="87">
        <v>32</v>
      </c>
      <c r="I27" s="87">
        <v>53</v>
      </c>
      <c r="J27" s="221">
        <f t="shared" si="0"/>
        <v>208</v>
      </c>
    </row>
    <row r="28" spans="1:10" x14ac:dyDescent="0.2">
      <c r="A28" s="215">
        <f t="shared" si="1"/>
        <v>2014</v>
      </c>
      <c r="B28" s="87">
        <v>3</v>
      </c>
      <c r="C28" s="87">
        <v>14</v>
      </c>
      <c r="D28" s="87">
        <v>19</v>
      </c>
      <c r="E28" s="87">
        <v>22</v>
      </c>
      <c r="F28" s="87">
        <v>3</v>
      </c>
      <c r="G28" s="87">
        <v>61</v>
      </c>
      <c r="H28" s="87">
        <v>22</v>
      </c>
      <c r="I28" s="87">
        <v>59</v>
      </c>
      <c r="J28" s="221">
        <f t="shared" si="0"/>
        <v>203</v>
      </c>
    </row>
    <row r="29" spans="1:10" x14ac:dyDescent="0.2">
      <c r="A29" s="215">
        <f t="shared" si="1"/>
        <v>2015</v>
      </c>
      <c r="B29" s="87">
        <v>10</v>
      </c>
      <c r="C29" s="87">
        <v>17</v>
      </c>
      <c r="D29" s="87">
        <v>24</v>
      </c>
      <c r="E29" s="87">
        <v>26</v>
      </c>
      <c r="F29" s="87">
        <v>7</v>
      </c>
      <c r="G29" s="87">
        <v>50</v>
      </c>
      <c r="H29" s="87">
        <v>36</v>
      </c>
      <c r="I29" s="87">
        <v>64</v>
      </c>
      <c r="J29" s="221">
        <f t="shared" si="0"/>
        <v>234</v>
      </c>
    </row>
    <row r="30" spans="1:10" x14ac:dyDescent="0.2">
      <c r="A30" s="215">
        <f t="shared" si="1"/>
        <v>2016</v>
      </c>
      <c r="B30" s="87">
        <v>15</v>
      </c>
      <c r="C30" s="87">
        <v>9</v>
      </c>
      <c r="D30" s="87">
        <v>16</v>
      </c>
      <c r="E30" s="87">
        <v>37</v>
      </c>
      <c r="F30" s="87">
        <v>6</v>
      </c>
      <c r="G30" s="87">
        <v>43</v>
      </c>
      <c r="H30" s="87">
        <v>28</v>
      </c>
      <c r="I30" s="87">
        <v>67</v>
      </c>
      <c r="J30" s="221">
        <f t="shared" si="0"/>
        <v>221</v>
      </c>
    </row>
    <row r="31" spans="1:10" x14ac:dyDescent="0.2">
      <c r="A31" s="215">
        <v>2017</v>
      </c>
      <c r="B31" s="87">
        <v>12</v>
      </c>
      <c r="C31" s="87">
        <v>10</v>
      </c>
      <c r="D31" s="87">
        <v>27</v>
      </c>
      <c r="E31" s="87">
        <v>35</v>
      </c>
      <c r="F31" s="87">
        <v>14</v>
      </c>
      <c r="G31" s="87">
        <v>52</v>
      </c>
      <c r="H31" s="87">
        <v>24</v>
      </c>
      <c r="I31" s="87">
        <v>48</v>
      </c>
      <c r="J31" s="221">
        <f t="shared" si="0"/>
        <v>222</v>
      </c>
    </row>
    <row r="32" spans="1:10" x14ac:dyDescent="0.2">
      <c r="A32" s="215">
        <v>2018</v>
      </c>
      <c r="B32" s="87">
        <v>10</v>
      </c>
      <c r="C32" s="87">
        <v>5</v>
      </c>
      <c r="D32" s="87">
        <v>18</v>
      </c>
      <c r="E32" s="87">
        <v>33</v>
      </c>
      <c r="F32" s="87">
        <v>23</v>
      </c>
      <c r="G32" s="87">
        <v>50</v>
      </c>
      <c r="H32" s="87">
        <v>29</v>
      </c>
      <c r="I32" s="87">
        <v>69</v>
      </c>
      <c r="J32" s="221">
        <f t="shared" si="0"/>
        <v>237</v>
      </c>
    </row>
    <row r="33" spans="1:21" x14ac:dyDescent="0.2">
      <c r="A33" s="215">
        <v>2019</v>
      </c>
      <c r="B33" s="87">
        <v>6</v>
      </c>
      <c r="C33" s="87">
        <v>17</v>
      </c>
      <c r="D33" s="87">
        <v>13</v>
      </c>
      <c r="E33" s="87">
        <v>34</v>
      </c>
      <c r="F33" s="87">
        <v>9</v>
      </c>
      <c r="G33" s="87">
        <v>52</v>
      </c>
      <c r="H33" s="87">
        <v>35</v>
      </c>
      <c r="I33" s="87">
        <v>74</v>
      </c>
      <c r="J33" s="221">
        <f t="shared" si="0"/>
        <v>240</v>
      </c>
    </row>
    <row r="34" spans="1:21" x14ac:dyDescent="0.2">
      <c r="A34" s="215">
        <v>2020</v>
      </c>
      <c r="B34" s="87">
        <v>6</v>
      </c>
      <c r="C34" s="87">
        <v>7</v>
      </c>
      <c r="D34" s="87">
        <v>13</v>
      </c>
      <c r="E34" s="87">
        <v>18</v>
      </c>
      <c r="F34" s="87">
        <v>19</v>
      </c>
      <c r="G34" s="87">
        <v>41</v>
      </c>
      <c r="H34" s="87">
        <v>16</v>
      </c>
      <c r="I34" s="87">
        <v>68</v>
      </c>
      <c r="J34" s="221">
        <f t="shared" si="0"/>
        <v>188</v>
      </c>
    </row>
    <row r="35" spans="1:21" x14ac:dyDescent="0.2">
      <c r="A35" s="215">
        <v>2021</v>
      </c>
      <c r="B35" s="87">
        <v>9</v>
      </c>
      <c r="C35" s="87">
        <v>10</v>
      </c>
      <c r="D35" s="87">
        <v>19</v>
      </c>
      <c r="E35" s="87">
        <v>30</v>
      </c>
      <c r="F35" s="87">
        <v>29</v>
      </c>
      <c r="G35" s="87">
        <v>71</v>
      </c>
      <c r="H35" s="87">
        <v>30</v>
      </c>
      <c r="I35" s="87">
        <v>67</v>
      </c>
      <c r="J35" s="221">
        <f t="shared" ref="J35" si="2">SUM(B35:I35)</f>
        <v>265</v>
      </c>
    </row>
    <row r="36" spans="1:21" x14ac:dyDescent="0.2">
      <c r="A36" s="215">
        <v>2022</v>
      </c>
      <c r="B36" s="87">
        <v>9</v>
      </c>
      <c r="C36" s="87">
        <v>10</v>
      </c>
      <c r="D36" s="87">
        <v>20</v>
      </c>
      <c r="E36" s="87">
        <v>20</v>
      </c>
      <c r="F36" s="87">
        <v>13</v>
      </c>
      <c r="G36" s="87">
        <v>58</v>
      </c>
      <c r="H36" s="87">
        <v>25</v>
      </c>
      <c r="I36" s="87">
        <v>53</v>
      </c>
      <c r="J36" s="221">
        <f t="shared" ref="J36:J37" si="3">SUM(B36:I36)</f>
        <v>208</v>
      </c>
    </row>
    <row r="37" spans="1:21" x14ac:dyDescent="0.2">
      <c r="A37" s="215">
        <v>2023</v>
      </c>
      <c r="B37" s="160">
        <v>12</v>
      </c>
      <c r="C37" s="160">
        <v>9</v>
      </c>
      <c r="D37" s="160">
        <v>16</v>
      </c>
      <c r="E37" s="160">
        <v>31</v>
      </c>
      <c r="F37" s="160">
        <v>25</v>
      </c>
      <c r="G37" s="160">
        <v>76</v>
      </c>
      <c r="H37" s="160">
        <v>23</v>
      </c>
      <c r="I37" s="160">
        <v>44</v>
      </c>
      <c r="J37" s="221">
        <f t="shared" si="3"/>
        <v>236</v>
      </c>
    </row>
    <row r="40" spans="1:21" s="17" customFormat="1" x14ac:dyDescent="0.2">
      <c r="A40" s="220" t="s">
        <v>63</v>
      </c>
      <c r="B40" s="108" t="s">
        <v>86</v>
      </c>
      <c r="C40" s="108" t="s">
        <v>87</v>
      </c>
      <c r="D40" s="108" t="s">
        <v>57</v>
      </c>
      <c r="E40" s="108" t="s">
        <v>58</v>
      </c>
      <c r="F40" s="108" t="s">
        <v>59</v>
      </c>
      <c r="G40" s="108" t="s">
        <v>60</v>
      </c>
      <c r="H40" s="108" t="s">
        <v>61</v>
      </c>
      <c r="I40" s="108" t="s">
        <v>62</v>
      </c>
      <c r="J40" s="221" t="s">
        <v>43</v>
      </c>
    </row>
    <row r="41" spans="1:21" s="17" customFormat="1" x14ac:dyDescent="0.2">
      <c r="A41" s="215">
        <v>1994</v>
      </c>
      <c r="B41" s="110">
        <v>16.314480645747395</v>
      </c>
      <c r="C41" s="110">
        <v>16.015622859272447</v>
      </c>
      <c r="D41" s="54">
        <v>6.8222858050587503</v>
      </c>
      <c r="E41" s="54">
        <v>14.468935745485132</v>
      </c>
      <c r="F41" s="110">
        <v>12.365879383000916</v>
      </c>
      <c r="G41" s="110">
        <v>22.14628849834838</v>
      </c>
      <c r="H41" s="110">
        <v>10.573692357272325</v>
      </c>
      <c r="I41" s="110">
        <v>1.2928147058146366</v>
      </c>
      <c r="J41" s="222">
        <f>SUM(B41:I41)</f>
        <v>99.999999999999986</v>
      </c>
      <c r="L41" s="31"/>
      <c r="M41" s="31"/>
      <c r="N41" s="31"/>
      <c r="O41" s="31"/>
      <c r="P41" s="31"/>
      <c r="Q41" s="31"/>
      <c r="R41" s="31"/>
      <c r="S41" s="31"/>
      <c r="T41" s="31"/>
      <c r="U41" s="31"/>
    </row>
    <row r="42" spans="1:21" s="17" customFormat="1" x14ac:dyDescent="0.2">
      <c r="A42" s="215">
        <f t="shared" ref="A42:A63" si="4">A41+1</f>
        <v>1995</v>
      </c>
      <c r="B42" s="110">
        <v>4.0984840912501364</v>
      </c>
      <c r="C42" s="109">
        <v>16.748812306416283</v>
      </c>
      <c r="D42" s="39">
        <v>20.237344615513884</v>
      </c>
      <c r="E42" s="39">
        <v>22.192684824711424</v>
      </c>
      <c r="F42" s="109">
        <v>9.5372138579189016</v>
      </c>
      <c r="G42" s="109">
        <v>17.959257427536869</v>
      </c>
      <c r="H42" s="109">
        <v>7.3804610062530625</v>
      </c>
      <c r="I42" s="109">
        <v>1.8457418703994384</v>
      </c>
      <c r="J42" s="222">
        <f t="shared" ref="J42:J67" si="5">SUM(B42:I42)</f>
        <v>99.999999999999986</v>
      </c>
      <c r="L42" s="31"/>
      <c r="M42" s="31"/>
      <c r="N42" s="31"/>
      <c r="O42" s="31"/>
      <c r="P42" s="31"/>
      <c r="Q42" s="31"/>
      <c r="R42" s="31"/>
      <c r="S42" s="31"/>
      <c r="T42" s="31"/>
      <c r="U42" s="31"/>
    </row>
    <row r="43" spans="1:21" s="17" customFormat="1" x14ac:dyDescent="0.2">
      <c r="A43" s="215">
        <f t="shared" si="4"/>
        <v>1996</v>
      </c>
      <c r="B43" s="110">
        <v>5.5087472353866822</v>
      </c>
      <c r="C43" s="109">
        <v>15.258211043163719</v>
      </c>
      <c r="D43" s="39">
        <v>17.317142866932674</v>
      </c>
      <c r="E43" s="39">
        <v>18.583248371061362</v>
      </c>
      <c r="F43" s="109">
        <v>10.041840011258202</v>
      </c>
      <c r="G43" s="109">
        <v>22.645322038256737</v>
      </c>
      <c r="H43" s="109">
        <v>8.0428821818353526</v>
      </c>
      <c r="I43" s="109">
        <v>2.6026062521052609</v>
      </c>
      <c r="J43" s="222">
        <f t="shared" si="5"/>
        <v>99.999999999999986</v>
      </c>
      <c r="L43" s="31"/>
      <c r="M43" s="31"/>
      <c r="N43" s="31"/>
      <c r="O43" s="31"/>
      <c r="P43" s="31"/>
      <c r="Q43" s="31"/>
      <c r="R43" s="31"/>
      <c r="S43" s="31"/>
      <c r="T43" s="31"/>
      <c r="U43" s="31"/>
    </row>
    <row r="44" spans="1:21" s="17" customFormat="1" x14ac:dyDescent="0.2">
      <c r="A44" s="215">
        <f t="shared" si="4"/>
        <v>1997</v>
      </c>
      <c r="B44" s="110">
        <v>27.074283756462552</v>
      </c>
      <c r="C44" s="109">
        <v>7.8594667300843408</v>
      </c>
      <c r="D44" s="109">
        <v>20.226688858533866</v>
      </c>
      <c r="E44" s="109">
        <v>9.9007749859763532</v>
      </c>
      <c r="F44" s="109">
        <v>7.9760229415063124</v>
      </c>
      <c r="G44" s="109">
        <v>18.56968911467964</v>
      </c>
      <c r="H44" s="109">
        <v>6.3650989751181459</v>
      </c>
      <c r="I44" s="109">
        <v>2.0279746376388039</v>
      </c>
      <c r="J44" s="222">
        <f t="shared" si="5"/>
        <v>100.00000000000003</v>
      </c>
      <c r="L44" s="31"/>
      <c r="M44" s="31"/>
      <c r="N44" s="31"/>
      <c r="O44" s="31"/>
      <c r="P44" s="31"/>
      <c r="Q44" s="31"/>
      <c r="R44" s="31"/>
      <c r="S44" s="31"/>
      <c r="T44" s="31"/>
      <c r="U44" s="31"/>
    </row>
    <row r="45" spans="1:21" s="17" customFormat="1" x14ac:dyDescent="0.2">
      <c r="A45" s="215">
        <f t="shared" si="4"/>
        <v>1998</v>
      </c>
      <c r="B45" s="110">
        <v>18.08936780333168</v>
      </c>
      <c r="C45" s="109">
        <v>11.193110605324422</v>
      </c>
      <c r="D45" s="109">
        <v>18.918141492179487</v>
      </c>
      <c r="E45" s="109">
        <v>11.088073124856418</v>
      </c>
      <c r="F45" s="109">
        <v>7.7614304973694637</v>
      </c>
      <c r="G45" s="109">
        <v>24.261480255400755</v>
      </c>
      <c r="H45" s="109">
        <v>6.7431373519775795</v>
      </c>
      <c r="I45" s="109">
        <v>1.9452588695601716</v>
      </c>
      <c r="J45" s="222">
        <f t="shared" si="5"/>
        <v>99.999999999999986</v>
      </c>
      <c r="L45" s="31"/>
      <c r="M45" s="31"/>
      <c r="N45" s="31"/>
      <c r="O45" s="31"/>
      <c r="P45" s="31"/>
      <c r="Q45" s="31"/>
      <c r="R45" s="31"/>
      <c r="S45" s="31"/>
      <c r="T45" s="31"/>
      <c r="U45" s="31"/>
    </row>
    <row r="46" spans="1:21" s="17" customFormat="1" x14ac:dyDescent="0.2">
      <c r="A46" s="215">
        <f t="shared" si="4"/>
        <v>1999</v>
      </c>
      <c r="B46" s="110">
        <v>10.371080429123998</v>
      </c>
      <c r="C46" s="109">
        <v>13.92811975171589</v>
      </c>
      <c r="D46" s="109">
        <v>18.278505109797749</v>
      </c>
      <c r="E46" s="109">
        <v>11.244807992369989</v>
      </c>
      <c r="F46" s="109">
        <v>9.2664123583516584</v>
      </c>
      <c r="G46" s="109">
        <v>27.873991215902599</v>
      </c>
      <c r="H46" s="109">
        <v>6.8841252935479398</v>
      </c>
      <c r="I46" s="109">
        <v>2.152957849190182</v>
      </c>
      <c r="J46" s="222">
        <f t="shared" si="5"/>
        <v>100.00000000000001</v>
      </c>
    </row>
    <row r="47" spans="1:21" s="52" customFormat="1" x14ac:dyDescent="0.2">
      <c r="A47" s="215">
        <f t="shared" si="4"/>
        <v>2000</v>
      </c>
      <c r="B47" s="110">
        <v>24.373500392682139</v>
      </c>
      <c r="C47" s="109">
        <v>12.756714980859051</v>
      </c>
      <c r="D47" s="109">
        <v>14.195522315278049</v>
      </c>
      <c r="E47" s="109">
        <v>12.097766291402444</v>
      </c>
      <c r="F47" s="109">
        <v>12.211929919514461</v>
      </c>
      <c r="G47" s="109">
        <v>18.696831508252863</v>
      </c>
      <c r="H47" s="109">
        <v>4.4054949970075441</v>
      </c>
      <c r="I47" s="109">
        <v>1.2622395950034384</v>
      </c>
      <c r="J47" s="222">
        <f t="shared" si="5"/>
        <v>99.999999999999986</v>
      </c>
    </row>
    <row r="48" spans="1:21" s="7" customFormat="1" x14ac:dyDescent="0.2">
      <c r="A48" s="215">
        <f t="shared" si="4"/>
        <v>2001</v>
      </c>
      <c r="B48" s="110">
        <v>24.796872324743454</v>
      </c>
      <c r="C48" s="109">
        <v>18.158949863045468</v>
      </c>
      <c r="D48" s="109">
        <v>15.816379199487438</v>
      </c>
      <c r="E48" s="109">
        <v>11.1158790950532</v>
      </c>
      <c r="F48" s="109">
        <v>5.2498281148412449</v>
      </c>
      <c r="G48" s="109">
        <v>15.555116309978873</v>
      </c>
      <c r="H48" s="109">
        <v>5.7354433661420803</v>
      </c>
      <c r="I48" s="109">
        <v>3.5715317267082587</v>
      </c>
      <c r="J48" s="222">
        <f t="shared" si="5"/>
        <v>100.00000000000001</v>
      </c>
    </row>
    <row r="49" spans="1:10" s="7" customFormat="1" x14ac:dyDescent="0.2">
      <c r="A49" s="215">
        <f t="shared" si="4"/>
        <v>2002</v>
      </c>
      <c r="B49" s="110">
        <v>29.055300353237911</v>
      </c>
      <c r="C49" s="109">
        <v>8.3856171752390871</v>
      </c>
      <c r="D49" s="109">
        <v>13.032295180106201</v>
      </c>
      <c r="E49" s="109">
        <v>23.37347896655556</v>
      </c>
      <c r="F49" s="109">
        <v>5.5288674499781774</v>
      </c>
      <c r="G49" s="109">
        <v>13.573936551817816</v>
      </c>
      <c r="H49" s="109">
        <v>4.4734495733393889</v>
      </c>
      <c r="I49" s="109">
        <v>2.5770547497258405</v>
      </c>
      <c r="J49" s="222">
        <f t="shared" si="5"/>
        <v>100</v>
      </c>
    </row>
    <row r="50" spans="1:10" s="7" customFormat="1" x14ac:dyDescent="0.2">
      <c r="A50" s="215">
        <f t="shared" si="4"/>
        <v>2003</v>
      </c>
      <c r="B50" s="110">
        <v>34.289729199356742</v>
      </c>
      <c r="C50" s="109">
        <v>10.384954787428033</v>
      </c>
      <c r="D50" s="109">
        <v>11.401703798397476</v>
      </c>
      <c r="E50" s="109">
        <v>12.429136877934305</v>
      </c>
      <c r="F50" s="109">
        <v>9.165476584793609</v>
      </c>
      <c r="G50" s="109">
        <v>13.279800718406076</v>
      </c>
      <c r="H50" s="109">
        <v>6.4123806203499685</v>
      </c>
      <c r="I50" s="109">
        <v>2.6368174133337798</v>
      </c>
      <c r="J50" s="222">
        <f t="shared" si="5"/>
        <v>99.999999999999972</v>
      </c>
    </row>
    <row r="51" spans="1:10" s="52" customFormat="1" x14ac:dyDescent="0.2">
      <c r="A51" s="215">
        <f t="shared" si="4"/>
        <v>2004</v>
      </c>
      <c r="B51" s="110">
        <v>26.541838492501636</v>
      </c>
      <c r="C51" s="109">
        <v>20.44383327572956</v>
      </c>
      <c r="D51" s="109">
        <v>8.5747149639618598</v>
      </c>
      <c r="E51" s="109">
        <v>19.517822609411152</v>
      </c>
      <c r="F51" s="109">
        <v>8.1585803114405628</v>
      </c>
      <c r="G51" s="109">
        <v>10.534829362046187</v>
      </c>
      <c r="H51" s="109">
        <v>5.1834185634506422</v>
      </c>
      <c r="I51" s="109">
        <v>1.0449624214583979</v>
      </c>
      <c r="J51" s="222">
        <f t="shared" si="5"/>
        <v>99.999999999999986</v>
      </c>
    </row>
    <row r="52" spans="1:10" s="17" customFormat="1" x14ac:dyDescent="0.2">
      <c r="A52" s="215">
        <f t="shared" si="4"/>
        <v>2005</v>
      </c>
      <c r="B52" s="110">
        <v>31.881103419426381</v>
      </c>
      <c r="C52" s="110">
        <v>13.790639311039696</v>
      </c>
      <c r="D52" s="110">
        <v>15.462240416002659</v>
      </c>
      <c r="E52" s="110">
        <v>13.162073749737097</v>
      </c>
      <c r="F52" s="110">
        <v>3.4302924906265457</v>
      </c>
      <c r="G52" s="110">
        <v>14.992494481318481</v>
      </c>
      <c r="H52" s="110">
        <v>5.0374167838111852</v>
      </c>
      <c r="I52" s="110">
        <v>2.2437393480379551</v>
      </c>
      <c r="J52" s="222">
        <f t="shared" si="5"/>
        <v>99.999999999999986</v>
      </c>
    </row>
    <row r="53" spans="1:10" s="8" customFormat="1" x14ac:dyDescent="0.2">
      <c r="A53" s="215">
        <f t="shared" si="4"/>
        <v>2006</v>
      </c>
      <c r="B53" s="110">
        <v>27.322003586496972</v>
      </c>
      <c r="C53" s="110">
        <v>20.321271106969249</v>
      </c>
      <c r="D53" s="110">
        <v>20.145266804196652</v>
      </c>
      <c r="E53" s="110">
        <v>8.1155082816885127</v>
      </c>
      <c r="F53" s="110">
        <v>3.4533628988917933</v>
      </c>
      <c r="G53" s="110">
        <v>12.892340350382389</v>
      </c>
      <c r="H53" s="110">
        <v>6.1172157455542466</v>
      </c>
      <c r="I53" s="110">
        <v>1.633031225820188</v>
      </c>
      <c r="J53" s="222">
        <f t="shared" si="5"/>
        <v>100.00000000000001</v>
      </c>
    </row>
    <row r="54" spans="1:10" x14ac:dyDescent="0.2">
      <c r="A54" s="215">
        <f t="shared" si="4"/>
        <v>2007</v>
      </c>
      <c r="B54" s="110">
        <v>28.478601068910304</v>
      </c>
      <c r="C54" s="110">
        <v>18.942887878293497</v>
      </c>
      <c r="D54" s="110">
        <v>17.24096210994238</v>
      </c>
      <c r="E54" s="110">
        <v>12.555158069085746</v>
      </c>
      <c r="F54" s="110">
        <v>3.9814828387972554</v>
      </c>
      <c r="G54" s="110">
        <v>12.466945965555007</v>
      </c>
      <c r="H54" s="110">
        <v>4.3599929936014883</v>
      </c>
      <c r="I54" s="110">
        <v>1.9739690758143236</v>
      </c>
      <c r="J54" s="222">
        <f t="shared" si="5"/>
        <v>100</v>
      </c>
    </row>
    <row r="55" spans="1:10" x14ac:dyDescent="0.2">
      <c r="A55" s="215">
        <f t="shared" si="4"/>
        <v>2008</v>
      </c>
      <c r="B55" s="110">
        <v>41.290564355056418</v>
      </c>
      <c r="C55" s="110">
        <v>16.072913033792023</v>
      </c>
      <c r="D55" s="110">
        <v>17.139374854137046</v>
      </c>
      <c r="E55" s="110">
        <v>5.4374397051608652</v>
      </c>
      <c r="F55" s="110">
        <v>5.9807137328261959</v>
      </c>
      <c r="G55" s="110">
        <v>9.6237605849951535</v>
      </c>
      <c r="H55" s="110">
        <v>2.6918189896181217</v>
      </c>
      <c r="I55" s="110">
        <v>1.7634147444141772</v>
      </c>
      <c r="J55" s="222">
        <f t="shared" si="5"/>
        <v>100</v>
      </c>
    </row>
    <row r="56" spans="1:10" x14ac:dyDescent="0.2">
      <c r="A56" s="215">
        <f t="shared" si="4"/>
        <v>2009</v>
      </c>
      <c r="B56" s="110">
        <v>24.724036212324901</v>
      </c>
      <c r="C56" s="110">
        <v>18.642537201076674</v>
      </c>
      <c r="D56" s="110">
        <v>19.29695943459518</v>
      </c>
      <c r="E56" s="110">
        <v>11.740882645491638</v>
      </c>
      <c r="F56" s="110">
        <v>4.4356074310130982</v>
      </c>
      <c r="G56" s="110">
        <v>13.721855368772781</v>
      </c>
      <c r="H56" s="110">
        <v>5.8128208443692149</v>
      </c>
      <c r="I56" s="110">
        <v>1.6253008623565157</v>
      </c>
      <c r="J56" s="222">
        <f t="shared" si="5"/>
        <v>99.999999999999986</v>
      </c>
    </row>
    <row r="57" spans="1:10" x14ac:dyDescent="0.2">
      <c r="A57" s="215">
        <f t="shared" si="4"/>
        <v>2010</v>
      </c>
      <c r="B57" s="110">
        <v>25.768378790517975</v>
      </c>
      <c r="C57" s="110">
        <v>16.475358269761067</v>
      </c>
      <c r="D57" s="110">
        <v>17.782780706002331</v>
      </c>
      <c r="E57" s="110">
        <v>16.669341655907321</v>
      </c>
      <c r="F57" s="110">
        <v>6.4108163631431463</v>
      </c>
      <c r="G57" s="110">
        <v>12.660983662365192</v>
      </c>
      <c r="H57" s="110">
        <v>2.3136540318319905</v>
      </c>
      <c r="I57" s="110">
        <v>1.9186865204709789</v>
      </c>
      <c r="J57" s="222">
        <f t="shared" si="5"/>
        <v>100</v>
      </c>
    </row>
    <row r="58" spans="1:10" x14ac:dyDescent="0.2">
      <c r="A58" s="215">
        <f t="shared" si="4"/>
        <v>2011</v>
      </c>
      <c r="B58" s="110">
        <v>28.740393071308016</v>
      </c>
      <c r="C58" s="110">
        <v>17.291492370526917</v>
      </c>
      <c r="D58" s="110">
        <v>17.676883767808928</v>
      </c>
      <c r="E58" s="110">
        <v>13.942106396551221</v>
      </c>
      <c r="F58" s="110">
        <v>5.0125436020493277</v>
      </c>
      <c r="G58" s="110">
        <v>11.655084100650347</v>
      </c>
      <c r="H58" s="110">
        <v>3.7471344609864481</v>
      </c>
      <c r="I58" s="110">
        <v>1.9343622301187937</v>
      </c>
      <c r="J58" s="222">
        <f t="shared" si="5"/>
        <v>100</v>
      </c>
    </row>
    <row r="59" spans="1:10" x14ac:dyDescent="0.2">
      <c r="A59" s="215">
        <f t="shared" si="4"/>
        <v>2012</v>
      </c>
      <c r="B59" s="110">
        <v>33.656233519983552</v>
      </c>
      <c r="C59" s="110">
        <v>16.18840510902978</v>
      </c>
      <c r="D59" s="110">
        <v>16.859398244287647</v>
      </c>
      <c r="E59" s="110">
        <v>12.339361094316985</v>
      </c>
      <c r="F59" s="110">
        <v>1.2729131565972025</v>
      </c>
      <c r="G59" s="110">
        <v>14.024010234601187</v>
      </c>
      <c r="H59" s="110">
        <v>3.3760177767495723</v>
      </c>
      <c r="I59" s="110">
        <v>2.2836608644340757</v>
      </c>
      <c r="J59" s="222">
        <f t="shared" si="5"/>
        <v>100</v>
      </c>
    </row>
    <row r="60" spans="1:10" x14ac:dyDescent="0.2">
      <c r="A60" s="215">
        <f t="shared" si="4"/>
        <v>2013</v>
      </c>
      <c r="B60" s="110">
        <v>34.179835633278252</v>
      </c>
      <c r="C60" s="110">
        <v>8.2112584414319922</v>
      </c>
      <c r="D60" s="110">
        <v>23.196002478366115</v>
      </c>
      <c r="E60" s="110">
        <v>9.2857115203026481</v>
      </c>
      <c r="F60" s="110">
        <v>4.773571645356995</v>
      </c>
      <c r="G60" s="110">
        <v>13.346939127759292</v>
      </c>
      <c r="H60" s="110">
        <v>4.8113013631435528</v>
      </c>
      <c r="I60" s="110">
        <v>2.1953797903611494</v>
      </c>
      <c r="J60" s="222">
        <f t="shared" si="5"/>
        <v>100</v>
      </c>
    </row>
    <row r="61" spans="1:10" x14ac:dyDescent="0.2">
      <c r="A61" s="215">
        <f t="shared" si="4"/>
        <v>2014</v>
      </c>
      <c r="B61" s="110">
        <v>10.266071104533925</v>
      </c>
      <c r="C61" s="110">
        <v>21.381750328630606</v>
      </c>
      <c r="D61" s="110">
        <v>19.732738925717332</v>
      </c>
      <c r="E61" s="110">
        <v>16.143795418899256</v>
      </c>
      <c r="F61" s="110">
        <v>1.7818105253337304</v>
      </c>
      <c r="G61" s="110">
        <v>23.598157576469823</v>
      </c>
      <c r="H61" s="110">
        <v>3.9641399675702584</v>
      </c>
      <c r="I61" s="110">
        <v>3.13153615284507</v>
      </c>
      <c r="J61" s="222">
        <f t="shared" si="5"/>
        <v>100</v>
      </c>
    </row>
    <row r="62" spans="1:10" x14ac:dyDescent="0.2">
      <c r="A62" s="215">
        <f t="shared" si="4"/>
        <v>2015</v>
      </c>
      <c r="B62" s="110">
        <v>18.653055848222216</v>
      </c>
      <c r="C62" s="110">
        <v>19.894496300749239</v>
      </c>
      <c r="D62" s="110">
        <v>19.001325093437032</v>
      </c>
      <c r="E62" s="110">
        <v>15.325918603207098</v>
      </c>
      <c r="F62" s="110">
        <v>3.191746448019829</v>
      </c>
      <c r="G62" s="110">
        <v>15.634563665571788</v>
      </c>
      <c r="H62" s="110">
        <v>5.3664259368397786</v>
      </c>
      <c r="I62" s="110">
        <v>2.9324681039530205</v>
      </c>
      <c r="J62" s="222">
        <f t="shared" si="5"/>
        <v>100</v>
      </c>
    </row>
    <row r="63" spans="1:10" x14ac:dyDescent="0.2">
      <c r="A63" s="215">
        <f t="shared" si="4"/>
        <v>2016</v>
      </c>
      <c r="B63" s="110">
        <v>42.88058531153559</v>
      </c>
      <c r="C63" s="110">
        <v>9.1399230239693825</v>
      </c>
      <c r="D63" s="110">
        <v>11.118237130303859</v>
      </c>
      <c r="E63" s="110">
        <v>18.07924729091495</v>
      </c>
      <c r="F63" s="110">
        <v>2.2059452709449219</v>
      </c>
      <c r="G63" s="110">
        <v>11.032163014004874</v>
      </c>
      <c r="H63" s="110">
        <v>3.1538187192041578</v>
      </c>
      <c r="I63" s="110">
        <v>2.3900802391222626</v>
      </c>
      <c r="J63" s="222">
        <f t="shared" si="5"/>
        <v>100</v>
      </c>
    </row>
    <row r="64" spans="1:10" x14ac:dyDescent="0.2">
      <c r="A64" s="215">
        <v>2017</v>
      </c>
      <c r="B64" s="110">
        <v>23.486439744964382</v>
      </c>
      <c r="C64" s="110">
        <v>11.011867025179439</v>
      </c>
      <c r="D64" s="110">
        <v>20.56623700946075</v>
      </c>
      <c r="E64" s="110">
        <v>19.591682894568805</v>
      </c>
      <c r="F64" s="110">
        <v>5.8634760526153409</v>
      </c>
      <c r="G64" s="110">
        <v>14.818353009646595</v>
      </c>
      <c r="H64" s="110">
        <v>2.8965291490954543</v>
      </c>
      <c r="I64" s="110">
        <v>1.765415114469234</v>
      </c>
      <c r="J64" s="222">
        <f t="shared" si="5"/>
        <v>100.00000000000001</v>
      </c>
    </row>
    <row r="65" spans="1:21" x14ac:dyDescent="0.2">
      <c r="A65" s="215">
        <v>2018</v>
      </c>
      <c r="B65" s="110">
        <v>22.917634371942071</v>
      </c>
      <c r="C65" s="110">
        <v>6.5147320271954783</v>
      </c>
      <c r="D65" s="110">
        <v>15.67631658141002</v>
      </c>
      <c r="E65" s="110">
        <v>20.656364607469751</v>
      </c>
      <c r="F65" s="110">
        <v>11.140420450630929</v>
      </c>
      <c r="G65" s="110">
        <v>15.652975394573859</v>
      </c>
      <c r="H65" s="110">
        <v>4.22792660532975</v>
      </c>
      <c r="I65" s="110">
        <v>3.2136299614481403</v>
      </c>
      <c r="J65" s="222">
        <f t="shared" si="5"/>
        <v>100</v>
      </c>
      <c r="L65" s="172"/>
      <c r="M65" s="172"/>
      <c r="N65" s="172"/>
      <c r="O65" s="172"/>
      <c r="P65" s="172"/>
      <c r="Q65" s="172"/>
      <c r="R65" s="172"/>
      <c r="S65" s="172"/>
      <c r="T65" s="172"/>
      <c r="U65" s="172"/>
    </row>
    <row r="66" spans="1:21" x14ac:dyDescent="0.2">
      <c r="A66" s="215">
        <v>2019</v>
      </c>
      <c r="B66" s="110">
        <v>13.810464493065428</v>
      </c>
      <c r="C66" s="110">
        <v>21.893119253638027</v>
      </c>
      <c r="D66" s="110">
        <v>11.596710184085204</v>
      </c>
      <c r="E66" s="110">
        <v>22.279104903097135</v>
      </c>
      <c r="F66" s="110">
        <v>4.3889105511169495</v>
      </c>
      <c r="G66" s="110">
        <v>17.135054265739953</v>
      </c>
      <c r="H66" s="110">
        <v>5.4884180589952836</v>
      </c>
      <c r="I66" s="110">
        <v>3.4082182902620208</v>
      </c>
      <c r="J66" s="222">
        <f t="shared" si="5"/>
        <v>100</v>
      </c>
      <c r="L66" s="172"/>
      <c r="M66" s="172"/>
      <c r="N66" s="172"/>
      <c r="O66" s="172"/>
      <c r="P66" s="172"/>
      <c r="Q66" s="172"/>
      <c r="R66" s="172"/>
      <c r="S66" s="172"/>
      <c r="T66" s="172"/>
      <c r="U66" s="172"/>
    </row>
    <row r="67" spans="1:21" x14ac:dyDescent="0.2">
      <c r="A67" s="215">
        <v>2020</v>
      </c>
      <c r="B67" s="110">
        <v>15.524498289435307</v>
      </c>
      <c r="C67" s="110">
        <v>13.051293038152092</v>
      </c>
      <c r="D67" s="110">
        <v>16.019913991280564</v>
      </c>
      <c r="E67" s="110">
        <v>16.155924789720359</v>
      </c>
      <c r="F67" s="110">
        <v>13.638750622406572</v>
      </c>
      <c r="G67" s="110">
        <v>18.121946577496466</v>
      </c>
      <c r="H67" s="110">
        <v>3.0474873961460687</v>
      </c>
      <c r="I67" s="110">
        <v>4.4401852953625687</v>
      </c>
      <c r="J67" s="222">
        <f t="shared" si="5"/>
        <v>100</v>
      </c>
      <c r="L67" s="172"/>
      <c r="M67" s="172"/>
      <c r="N67" s="172"/>
      <c r="O67" s="172"/>
      <c r="P67" s="172"/>
      <c r="Q67" s="172"/>
      <c r="R67" s="172"/>
      <c r="S67" s="172"/>
      <c r="T67" s="172"/>
      <c r="U67" s="172"/>
    </row>
    <row r="68" spans="1:21" x14ac:dyDescent="0.2">
      <c r="A68" s="215">
        <v>2021</v>
      </c>
      <c r="B68" s="110">
        <v>22.511347860755961</v>
      </c>
      <c r="C68" s="110">
        <v>11.047339848333628</v>
      </c>
      <c r="D68" s="110">
        <v>13.799892739343708</v>
      </c>
      <c r="E68" s="110">
        <v>15.870036166348989</v>
      </c>
      <c r="F68" s="110">
        <v>11.515958881316246</v>
      </c>
      <c r="G68" s="110">
        <v>18.84046260518409</v>
      </c>
      <c r="H68" s="110">
        <v>3.7146130385757798</v>
      </c>
      <c r="I68" s="110">
        <v>2.7003488601415957</v>
      </c>
      <c r="J68" s="222">
        <f t="shared" ref="J68" si="6">SUM(B68:I68)</f>
        <v>100</v>
      </c>
      <c r="L68" s="172"/>
      <c r="M68" s="172"/>
      <c r="N68" s="172"/>
      <c r="O68" s="172"/>
      <c r="P68" s="172"/>
      <c r="Q68" s="172"/>
      <c r="R68" s="172"/>
      <c r="S68" s="172"/>
      <c r="T68" s="172"/>
      <c r="U68" s="172"/>
    </row>
    <row r="69" spans="1:21" x14ac:dyDescent="0.2">
      <c r="A69" s="215">
        <v>2022</v>
      </c>
      <c r="B69" s="110">
        <v>23.829249285021913</v>
      </c>
      <c r="C69" s="110">
        <v>13.035808731540138</v>
      </c>
      <c r="D69" s="110">
        <v>17.635565684557196</v>
      </c>
      <c r="E69" s="110">
        <v>13.334558323045467</v>
      </c>
      <c r="F69" s="110">
        <v>6.4213966541380119</v>
      </c>
      <c r="G69" s="110">
        <v>19.092588770510819</v>
      </c>
      <c r="H69" s="110">
        <v>4.0014102889503116</v>
      </c>
      <c r="I69" s="110">
        <v>2.6494222622361474</v>
      </c>
      <c r="J69" s="222">
        <f t="shared" ref="J69:J70" si="7">SUM(B69:I69)</f>
        <v>100</v>
      </c>
    </row>
    <row r="70" spans="1:21" x14ac:dyDescent="0.2">
      <c r="A70" s="215">
        <v>2023</v>
      </c>
      <c r="B70" s="110">
        <v>5.0847457627118651</v>
      </c>
      <c r="C70" s="110">
        <v>3.8135593220338984</v>
      </c>
      <c r="D70" s="110">
        <v>6.7796610169491522</v>
      </c>
      <c r="E70" s="110">
        <v>13.135593220338984</v>
      </c>
      <c r="F70" s="110">
        <v>10.59322033898305</v>
      </c>
      <c r="G70" s="110">
        <v>32.20338983050847</v>
      </c>
      <c r="H70" s="110">
        <v>9.7457627118644066</v>
      </c>
      <c r="I70" s="110">
        <v>18.64406779661017</v>
      </c>
      <c r="J70" s="222">
        <f t="shared" si="7"/>
        <v>100</v>
      </c>
    </row>
  </sheetData>
  <phoneticPr fontId="2" type="noConversion"/>
  <hyperlinks>
    <hyperlink ref="A2" location="Sommaire!A1" display="Retour au menu &quot;Production cinématographique&quot;" xr:uid="{00000000-0004-0000-0A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ignoredErrors>
    <ignoredError sqref="J41:J67 J31:J34" formulaRange="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dimension ref="A1:G140"/>
  <sheetViews>
    <sheetView topLeftCell="A111" workbookViewId="0">
      <selection activeCell="K73" sqref="K73"/>
    </sheetView>
  </sheetViews>
  <sheetFormatPr baseColWidth="10" defaultColWidth="11.42578125" defaultRowHeight="12" x14ac:dyDescent="0.2"/>
  <cols>
    <col min="1" max="1" width="14.5703125" style="59" customWidth="1"/>
    <col min="2" max="3" width="15.140625" style="112" bestFit="1" customWidth="1"/>
    <col min="4" max="4" width="15.42578125" style="112" bestFit="1" customWidth="1"/>
    <col min="5" max="5" width="7.42578125" style="112" customWidth="1"/>
    <col min="6" max="6" width="6.28515625" style="59" customWidth="1"/>
    <col min="7" max="7" width="25.85546875" style="59" bestFit="1" customWidth="1"/>
    <col min="8" max="16384" width="11.42578125" style="59"/>
  </cols>
  <sheetData>
    <row r="1" spans="1:7" s="1" customFormat="1" ht="12.75" x14ac:dyDescent="0.2">
      <c r="B1" s="81"/>
      <c r="C1" s="81"/>
      <c r="D1" s="81"/>
      <c r="E1" s="81"/>
      <c r="F1" s="3"/>
      <c r="G1" s="3"/>
    </row>
    <row r="2" spans="1:7" s="5" customFormat="1" ht="12.75" x14ac:dyDescent="0.2">
      <c r="A2" s="6" t="s">
        <v>33</v>
      </c>
      <c r="B2" s="82"/>
      <c r="C2" s="82"/>
      <c r="D2" s="82"/>
      <c r="E2" s="82"/>
      <c r="F2" s="4"/>
      <c r="G2" s="4"/>
    </row>
    <row r="3" spans="1:7" s="1" customFormat="1" ht="12.75" x14ac:dyDescent="0.2">
      <c r="B3" s="81"/>
      <c r="C3" s="81"/>
      <c r="D3" s="81"/>
      <c r="E3" s="81"/>
      <c r="F3" s="3"/>
      <c r="G3" s="3"/>
    </row>
    <row r="4" spans="1:7" s="1" customFormat="1" ht="12.75" x14ac:dyDescent="0.2">
      <c r="B4" s="81"/>
      <c r="C4" s="81"/>
      <c r="D4" s="81"/>
      <c r="E4" s="81"/>
      <c r="F4" s="3"/>
      <c r="G4" s="3"/>
    </row>
    <row r="5" spans="1:7" s="20" customFormat="1" ht="12.75" x14ac:dyDescent="0.2">
      <c r="A5" s="19" t="s">
        <v>27</v>
      </c>
      <c r="B5" s="92"/>
      <c r="C5" s="92"/>
      <c r="D5" s="92"/>
      <c r="E5" s="92"/>
    </row>
    <row r="6" spans="1:7" s="7" customFormat="1" ht="3" customHeight="1" x14ac:dyDescent="0.2">
      <c r="B6" s="93"/>
      <c r="C6" s="93"/>
      <c r="D6" s="93"/>
      <c r="E6" s="93"/>
    </row>
    <row r="7" spans="1:7" s="36" customFormat="1" ht="36" x14ac:dyDescent="0.2">
      <c r="A7" s="178" t="s">
        <v>11</v>
      </c>
      <c r="B7" s="10" t="s">
        <v>19</v>
      </c>
      <c r="C7" s="10" t="s">
        <v>20</v>
      </c>
      <c r="D7" s="10" t="s">
        <v>21</v>
      </c>
      <c r="E7" s="195" t="s">
        <v>43</v>
      </c>
    </row>
    <row r="8" spans="1:7" s="7" customFormat="1" x14ac:dyDescent="0.2">
      <c r="A8" s="189">
        <v>1993</v>
      </c>
      <c r="B8" s="88">
        <v>34</v>
      </c>
      <c r="C8" s="88">
        <v>36</v>
      </c>
      <c r="D8" s="88">
        <v>15</v>
      </c>
      <c r="E8" s="179">
        <f t="shared" ref="E8:E27" si="0">SUM(B8:D8)</f>
        <v>85</v>
      </c>
    </row>
    <row r="9" spans="1:7" s="7" customFormat="1" x14ac:dyDescent="0.2">
      <c r="A9" s="189">
        <v>1994</v>
      </c>
      <c r="B9" s="88">
        <v>28</v>
      </c>
      <c r="C9" s="88">
        <v>22</v>
      </c>
      <c r="D9" s="88">
        <v>4</v>
      </c>
      <c r="E9" s="179">
        <f t="shared" si="0"/>
        <v>54</v>
      </c>
    </row>
    <row r="10" spans="1:7" s="7" customFormat="1" x14ac:dyDescent="0.2">
      <c r="A10" s="189">
        <v>1995</v>
      </c>
      <c r="B10" s="88">
        <v>34</v>
      </c>
      <c r="C10" s="88">
        <v>32</v>
      </c>
      <c r="D10" s="88">
        <v>12</v>
      </c>
      <c r="E10" s="179">
        <f t="shared" si="0"/>
        <v>78</v>
      </c>
    </row>
    <row r="11" spans="1:7" s="7" customFormat="1" x14ac:dyDescent="0.2">
      <c r="A11" s="189">
        <v>1996</v>
      </c>
      <c r="B11" s="88">
        <v>30</v>
      </c>
      <c r="C11" s="88">
        <v>27</v>
      </c>
      <c r="D11" s="88">
        <v>3</v>
      </c>
      <c r="E11" s="179">
        <f t="shared" si="0"/>
        <v>60</v>
      </c>
    </row>
    <row r="12" spans="1:7" s="7" customFormat="1" x14ac:dyDescent="0.2">
      <c r="A12" s="189">
        <v>1997</v>
      </c>
      <c r="B12" s="88">
        <v>39</v>
      </c>
      <c r="C12" s="88">
        <v>33</v>
      </c>
      <c r="D12" s="88">
        <v>5</v>
      </c>
      <c r="E12" s="179">
        <f t="shared" si="0"/>
        <v>77</v>
      </c>
    </row>
    <row r="13" spans="1:7" s="28" customFormat="1" x14ac:dyDescent="0.2">
      <c r="A13" s="189">
        <v>1998</v>
      </c>
      <c r="B13" s="88">
        <v>46</v>
      </c>
      <c r="C13" s="88">
        <v>32</v>
      </c>
      <c r="D13" s="14">
        <v>3</v>
      </c>
      <c r="E13" s="179">
        <f t="shared" si="0"/>
        <v>81</v>
      </c>
    </row>
    <row r="14" spans="1:7" s="28" customFormat="1" x14ac:dyDescent="0.2">
      <c r="A14" s="189">
        <v>1999</v>
      </c>
      <c r="B14" s="88">
        <v>35</v>
      </c>
      <c r="C14" s="88">
        <v>31</v>
      </c>
      <c r="D14" s="14" t="s">
        <v>12</v>
      </c>
      <c r="E14" s="179">
        <f t="shared" si="0"/>
        <v>66</v>
      </c>
    </row>
    <row r="15" spans="1:7" s="28" customFormat="1" x14ac:dyDescent="0.2">
      <c r="A15" s="189">
        <v>2000</v>
      </c>
      <c r="B15" s="88">
        <v>34</v>
      </c>
      <c r="C15" s="88">
        <v>26</v>
      </c>
      <c r="D15" s="14" t="s">
        <v>12</v>
      </c>
      <c r="E15" s="179">
        <f t="shared" si="0"/>
        <v>60</v>
      </c>
    </row>
    <row r="16" spans="1:7" s="28" customFormat="1" x14ac:dyDescent="0.2">
      <c r="A16" s="189">
        <v>2001</v>
      </c>
      <c r="B16" s="88">
        <v>46</v>
      </c>
      <c r="C16" s="88">
        <v>32</v>
      </c>
      <c r="D16" s="14" t="s">
        <v>12</v>
      </c>
      <c r="E16" s="179">
        <f t="shared" si="0"/>
        <v>78</v>
      </c>
    </row>
    <row r="17" spans="1:7" s="28" customFormat="1" x14ac:dyDescent="0.2">
      <c r="A17" s="189">
        <v>2002</v>
      </c>
      <c r="B17" s="88">
        <v>57</v>
      </c>
      <c r="C17" s="88">
        <v>37</v>
      </c>
      <c r="D17" s="14" t="s">
        <v>12</v>
      </c>
      <c r="E17" s="179">
        <f t="shared" si="0"/>
        <v>94</v>
      </c>
    </row>
    <row r="18" spans="1:7" s="28" customFormat="1" x14ac:dyDescent="0.2">
      <c r="A18" s="189">
        <v>2003</v>
      </c>
      <c r="B18" s="88">
        <v>78</v>
      </c>
      <c r="C18" s="88">
        <v>29</v>
      </c>
      <c r="D18" s="14" t="s">
        <v>12</v>
      </c>
      <c r="E18" s="179">
        <f t="shared" si="0"/>
        <v>107</v>
      </c>
    </row>
    <row r="19" spans="1:7" s="28" customFormat="1" x14ac:dyDescent="0.2">
      <c r="A19" s="189">
        <v>2004</v>
      </c>
      <c r="B19" s="88">
        <v>37</v>
      </c>
      <c r="C19" s="88">
        <v>36</v>
      </c>
      <c r="D19" s="14" t="s">
        <v>12</v>
      </c>
      <c r="E19" s="179">
        <f t="shared" si="0"/>
        <v>73</v>
      </c>
    </row>
    <row r="20" spans="1:7" s="28" customFormat="1" x14ac:dyDescent="0.2">
      <c r="A20" s="189">
        <v>2005</v>
      </c>
      <c r="B20" s="88">
        <v>61</v>
      </c>
      <c r="C20" s="88">
        <v>53</v>
      </c>
      <c r="D20" s="14" t="s">
        <v>12</v>
      </c>
      <c r="E20" s="179">
        <f t="shared" si="0"/>
        <v>114</v>
      </c>
    </row>
    <row r="21" spans="1:7" s="28" customFormat="1" x14ac:dyDescent="0.2">
      <c r="A21" s="189">
        <v>2006</v>
      </c>
      <c r="B21" s="88">
        <v>37</v>
      </c>
      <c r="C21" s="88">
        <v>39</v>
      </c>
      <c r="D21" s="14" t="s">
        <v>12</v>
      </c>
      <c r="E21" s="179">
        <f t="shared" si="0"/>
        <v>76</v>
      </c>
    </row>
    <row r="22" spans="1:7" s="28" customFormat="1" x14ac:dyDescent="0.2">
      <c r="A22" s="189">
        <v>2007</v>
      </c>
      <c r="B22" s="88">
        <v>52</v>
      </c>
      <c r="C22" s="88">
        <v>43</v>
      </c>
      <c r="D22" s="14" t="s">
        <v>12</v>
      </c>
      <c r="E22" s="179">
        <f t="shared" si="0"/>
        <v>95</v>
      </c>
    </row>
    <row r="23" spans="1:7" s="28" customFormat="1" x14ac:dyDescent="0.2">
      <c r="A23" s="189">
        <v>2008</v>
      </c>
      <c r="B23" s="83">
        <v>51</v>
      </c>
      <c r="C23" s="83">
        <v>44</v>
      </c>
      <c r="D23" s="14" t="s">
        <v>12</v>
      </c>
      <c r="E23" s="179">
        <f t="shared" si="0"/>
        <v>95</v>
      </c>
    </row>
    <row r="24" spans="1:7" s="28" customFormat="1" x14ac:dyDescent="0.2">
      <c r="A24" s="189">
        <v>2009</v>
      </c>
      <c r="B24" s="83">
        <v>45</v>
      </c>
      <c r="C24" s="83">
        <v>48</v>
      </c>
      <c r="D24" s="14" t="s">
        <v>12</v>
      </c>
      <c r="E24" s="179">
        <f t="shared" si="0"/>
        <v>93</v>
      </c>
    </row>
    <row r="25" spans="1:7" s="58" customFormat="1" x14ac:dyDescent="0.2">
      <c r="A25" s="189">
        <v>2010</v>
      </c>
      <c r="B25" s="83">
        <v>60</v>
      </c>
      <c r="C25" s="83">
        <v>58</v>
      </c>
      <c r="D25" s="14" t="s">
        <v>12</v>
      </c>
      <c r="E25" s="179">
        <f t="shared" si="0"/>
        <v>118</v>
      </c>
    </row>
    <row r="26" spans="1:7" s="28" customFormat="1" x14ac:dyDescent="0.2">
      <c r="A26" s="189">
        <v>2011</v>
      </c>
      <c r="B26" s="83">
        <v>55</v>
      </c>
      <c r="C26" s="83">
        <v>65</v>
      </c>
      <c r="D26" s="14" t="s">
        <v>12</v>
      </c>
      <c r="E26" s="179">
        <f t="shared" si="0"/>
        <v>120</v>
      </c>
    </row>
    <row r="27" spans="1:7" s="28" customFormat="1" x14ac:dyDescent="0.2">
      <c r="A27" s="189">
        <v>2012</v>
      </c>
      <c r="B27" s="83">
        <v>59</v>
      </c>
      <c r="C27" s="83">
        <v>70</v>
      </c>
      <c r="D27" s="14" t="s">
        <v>12</v>
      </c>
      <c r="E27" s="179">
        <f t="shared" si="0"/>
        <v>129</v>
      </c>
      <c r="F27" s="58"/>
    </row>
    <row r="28" spans="1:7" s="28" customFormat="1" x14ac:dyDescent="0.2">
      <c r="A28" s="189">
        <v>2013</v>
      </c>
      <c r="B28" s="83">
        <v>55</v>
      </c>
      <c r="C28" s="83">
        <v>61</v>
      </c>
      <c r="D28" s="14" t="s">
        <v>12</v>
      </c>
      <c r="E28" s="179">
        <f>SUM(B28:D28)</f>
        <v>116</v>
      </c>
      <c r="F28" s="58"/>
    </row>
    <row r="29" spans="1:7" s="28" customFormat="1" x14ac:dyDescent="0.2">
      <c r="A29" s="189">
        <v>2014</v>
      </c>
      <c r="B29" s="83">
        <v>51</v>
      </c>
      <c r="C29" s="83">
        <v>55</v>
      </c>
      <c r="D29" s="14" t="s">
        <v>12</v>
      </c>
      <c r="E29" s="179">
        <f t="shared" ref="E29" si="1">SUM(B29:D29)</f>
        <v>106</v>
      </c>
      <c r="F29" s="58"/>
    </row>
    <row r="30" spans="1:7" s="28" customFormat="1" x14ac:dyDescent="0.2">
      <c r="A30" s="189">
        <v>2015</v>
      </c>
      <c r="B30" s="83">
        <v>76</v>
      </c>
      <c r="C30" s="83">
        <v>66</v>
      </c>
      <c r="D30" s="14" t="s">
        <v>12</v>
      </c>
      <c r="E30" s="179">
        <f>SUM(B30:D30)</f>
        <v>142</v>
      </c>
      <c r="F30" s="58"/>
      <c r="G30" s="58"/>
    </row>
    <row r="31" spans="1:7" s="28" customFormat="1" x14ac:dyDescent="0.2">
      <c r="A31" s="189">
        <v>2016</v>
      </c>
      <c r="B31" s="83">
        <v>62</v>
      </c>
      <c r="C31" s="83">
        <v>62</v>
      </c>
      <c r="D31" s="14" t="s">
        <v>12</v>
      </c>
      <c r="E31" s="179">
        <f t="shared" ref="E31" si="2">SUM(B31:D31)</f>
        <v>124</v>
      </c>
      <c r="F31" s="58"/>
      <c r="G31" s="58"/>
    </row>
    <row r="32" spans="1:7" s="28" customFormat="1" x14ac:dyDescent="0.2">
      <c r="A32" s="189">
        <v>2017</v>
      </c>
      <c r="B32" s="83">
        <v>45</v>
      </c>
      <c r="C32" s="83">
        <v>78</v>
      </c>
      <c r="D32" s="14" t="s">
        <v>12</v>
      </c>
      <c r="E32" s="179">
        <f t="shared" ref="E32" si="3">SUM(B32:D32)</f>
        <v>123</v>
      </c>
      <c r="F32" s="58"/>
      <c r="G32" s="58"/>
    </row>
    <row r="33" spans="1:7" s="28" customFormat="1" x14ac:dyDescent="0.2">
      <c r="A33" s="189">
        <v>2018</v>
      </c>
      <c r="B33" s="83">
        <v>55</v>
      </c>
      <c r="C33" s="83">
        <v>63</v>
      </c>
      <c r="D33" s="14" t="s">
        <v>12</v>
      </c>
      <c r="E33" s="179">
        <f t="shared" ref="E33" si="4">SUM(B33:D33)</f>
        <v>118</v>
      </c>
      <c r="F33" s="58"/>
      <c r="G33" s="58"/>
    </row>
    <row r="34" spans="1:7" s="28" customFormat="1" x14ac:dyDescent="0.2">
      <c r="A34" s="189">
        <v>2019</v>
      </c>
      <c r="B34" s="83">
        <v>55</v>
      </c>
      <c r="C34" s="83">
        <v>61</v>
      </c>
      <c r="D34" s="14" t="s">
        <v>12</v>
      </c>
      <c r="E34" s="179">
        <f t="shared" ref="E34:E35" si="5">SUM(B34:D34)</f>
        <v>116</v>
      </c>
      <c r="F34" s="58"/>
      <c r="G34" s="58"/>
    </row>
    <row r="35" spans="1:7" s="28" customFormat="1" x14ac:dyDescent="0.2">
      <c r="A35" s="189">
        <v>2020</v>
      </c>
      <c r="B35" s="83">
        <v>37</v>
      </c>
      <c r="C35" s="83">
        <v>49</v>
      </c>
      <c r="D35" s="14" t="s">
        <v>12</v>
      </c>
      <c r="E35" s="179">
        <f t="shared" si="5"/>
        <v>86</v>
      </c>
      <c r="F35" s="58"/>
    </row>
    <row r="36" spans="1:7" s="28" customFormat="1" x14ac:dyDescent="0.2">
      <c r="A36" s="189">
        <v>2021</v>
      </c>
      <c r="B36" s="83">
        <v>68</v>
      </c>
      <c r="C36" s="83">
        <v>75</v>
      </c>
      <c r="D36" s="14" t="s">
        <v>12</v>
      </c>
      <c r="E36" s="179">
        <f t="shared" ref="E36" si="6">SUM(B36:D36)</f>
        <v>143</v>
      </c>
      <c r="F36" s="58"/>
    </row>
    <row r="37" spans="1:7" s="28" customFormat="1" x14ac:dyDescent="0.2">
      <c r="A37" s="189">
        <v>2022</v>
      </c>
      <c r="B37" s="83">
        <v>65</v>
      </c>
      <c r="C37" s="83">
        <v>79</v>
      </c>
      <c r="D37" s="14" t="s">
        <v>12</v>
      </c>
      <c r="E37" s="179">
        <f t="shared" ref="E37:E38" si="7">SUM(B37:D37)</f>
        <v>144</v>
      </c>
      <c r="F37" s="58"/>
    </row>
    <row r="38" spans="1:7" s="28" customFormat="1" x14ac:dyDescent="0.2">
      <c r="A38" s="189">
        <v>2023</v>
      </c>
      <c r="B38" s="83">
        <v>58</v>
      </c>
      <c r="C38" s="83">
        <v>62</v>
      </c>
      <c r="D38" s="14" t="s">
        <v>12</v>
      </c>
      <c r="E38" s="179">
        <f t="shared" si="7"/>
        <v>120</v>
      </c>
      <c r="F38" s="58"/>
    </row>
    <row r="39" spans="1:7" x14ac:dyDescent="0.2">
      <c r="A39" s="113"/>
      <c r="B39" s="114"/>
      <c r="C39" s="114"/>
      <c r="D39" s="115"/>
      <c r="E39" s="116"/>
    </row>
    <row r="40" spans="1:7" x14ac:dyDescent="0.2">
      <c r="A40" s="117"/>
      <c r="B40" s="118"/>
      <c r="C40" s="118"/>
      <c r="D40" s="119"/>
      <c r="E40" s="120"/>
    </row>
    <row r="41" spans="1:7" ht="36" x14ac:dyDescent="0.2">
      <c r="A41" s="223" t="s">
        <v>23</v>
      </c>
      <c r="B41" s="10" t="s">
        <v>19</v>
      </c>
      <c r="C41" s="10" t="s">
        <v>20</v>
      </c>
      <c r="D41" s="10" t="s">
        <v>21</v>
      </c>
      <c r="E41" s="195" t="s">
        <v>43</v>
      </c>
      <c r="G41" s="97"/>
    </row>
    <row r="42" spans="1:7" x14ac:dyDescent="0.2">
      <c r="A42" s="224">
        <v>1993</v>
      </c>
      <c r="B42" s="33">
        <f t="shared" ref="B42:D47" si="8">B110+B76</f>
        <v>116577763.4814477</v>
      </c>
      <c r="C42" s="33">
        <f t="shared" si="8"/>
        <v>110556027.30057001</v>
      </c>
      <c r="D42" s="33">
        <f t="shared" si="8"/>
        <v>17729820.704710826</v>
      </c>
      <c r="E42" s="182">
        <f t="shared" ref="E42:E61" si="9">SUM(B42:D42)</f>
        <v>244863611.48672855</v>
      </c>
      <c r="G42" s="112"/>
    </row>
    <row r="43" spans="1:7" x14ac:dyDescent="0.2">
      <c r="A43" s="224">
        <v>1994</v>
      </c>
      <c r="B43" s="33">
        <f t="shared" si="8"/>
        <v>119840172.45032829</v>
      </c>
      <c r="C43" s="33">
        <f t="shared" si="8"/>
        <v>78511243.877266347</v>
      </c>
      <c r="D43" s="33">
        <f t="shared" si="8"/>
        <v>6265654.6084575662</v>
      </c>
      <c r="E43" s="182">
        <f t="shared" si="9"/>
        <v>204617070.9360522</v>
      </c>
      <c r="G43" s="112"/>
    </row>
    <row r="44" spans="1:7" x14ac:dyDescent="0.2">
      <c r="A44" s="224">
        <v>1995</v>
      </c>
      <c r="B44" s="33">
        <f t="shared" si="8"/>
        <v>161184345.92511398</v>
      </c>
      <c r="C44" s="33">
        <f t="shared" si="8"/>
        <v>117782110.71762326</v>
      </c>
      <c r="D44" s="33">
        <f t="shared" si="8"/>
        <v>15473575.249597153</v>
      </c>
      <c r="E44" s="182">
        <f t="shared" si="9"/>
        <v>294440031.8923344</v>
      </c>
      <c r="G44" s="112"/>
    </row>
    <row r="45" spans="1:7" x14ac:dyDescent="0.2">
      <c r="A45" s="224">
        <v>1996</v>
      </c>
      <c r="B45" s="33">
        <f t="shared" si="8"/>
        <v>109725180.15662612</v>
      </c>
      <c r="C45" s="33">
        <f t="shared" si="8"/>
        <v>112043929.70880713</v>
      </c>
      <c r="D45" s="33">
        <f t="shared" si="8"/>
        <v>4007884.6631715195</v>
      </c>
      <c r="E45" s="182">
        <f t="shared" si="9"/>
        <v>225776994.52860478</v>
      </c>
      <c r="G45" s="112"/>
    </row>
    <row r="46" spans="1:7" x14ac:dyDescent="0.2">
      <c r="A46" s="224">
        <v>1997</v>
      </c>
      <c r="B46" s="33">
        <f t="shared" si="8"/>
        <v>184550206.7970919</v>
      </c>
      <c r="C46" s="33">
        <f t="shared" si="8"/>
        <v>103361958.17713661</v>
      </c>
      <c r="D46" s="33">
        <f t="shared" si="8"/>
        <v>4918005.2960788589</v>
      </c>
      <c r="E46" s="182">
        <f t="shared" si="9"/>
        <v>292830170.27030736</v>
      </c>
      <c r="G46" s="112"/>
    </row>
    <row r="47" spans="1:7" x14ac:dyDescent="0.2">
      <c r="A47" s="224">
        <v>1998</v>
      </c>
      <c r="B47" s="33">
        <f t="shared" si="8"/>
        <v>234012290.43976966</v>
      </c>
      <c r="C47" s="33">
        <f t="shared" si="8"/>
        <v>103191215.27783071</v>
      </c>
      <c r="D47" s="33">
        <f t="shared" si="8"/>
        <v>4625303.1829830315</v>
      </c>
      <c r="E47" s="182">
        <f t="shared" si="9"/>
        <v>341828808.90058339</v>
      </c>
      <c r="G47" s="112"/>
    </row>
    <row r="48" spans="1:7" x14ac:dyDescent="0.2">
      <c r="A48" s="224">
        <v>1999</v>
      </c>
      <c r="B48" s="33">
        <f t="shared" ref="B48:C71" si="10">B116+B82</f>
        <v>184597465.99243546</v>
      </c>
      <c r="C48" s="33">
        <f t="shared" si="10"/>
        <v>106275258.89654352</v>
      </c>
      <c r="D48" s="53" t="s">
        <v>12</v>
      </c>
      <c r="E48" s="182">
        <f t="shared" si="9"/>
        <v>290872724.88897896</v>
      </c>
      <c r="G48" s="112"/>
    </row>
    <row r="49" spans="1:7" x14ac:dyDescent="0.2">
      <c r="A49" s="224">
        <v>2000</v>
      </c>
      <c r="B49" s="33">
        <f t="shared" si="10"/>
        <v>167027716.75582397</v>
      </c>
      <c r="C49" s="33">
        <f t="shared" si="10"/>
        <v>124983802.29191853</v>
      </c>
      <c r="D49" s="53" t="s">
        <v>12</v>
      </c>
      <c r="E49" s="182">
        <f t="shared" si="9"/>
        <v>292011519.04774249</v>
      </c>
      <c r="G49" s="112"/>
    </row>
    <row r="50" spans="1:7" x14ac:dyDescent="0.2">
      <c r="A50" s="224">
        <v>2001</v>
      </c>
      <c r="B50" s="33">
        <f t="shared" si="10"/>
        <v>217280090.53758705</v>
      </c>
      <c r="C50" s="33">
        <f t="shared" si="10"/>
        <v>156036703.06000549</v>
      </c>
      <c r="D50" s="43" t="s">
        <v>12</v>
      </c>
      <c r="E50" s="182">
        <f t="shared" si="9"/>
        <v>373316793.59759253</v>
      </c>
      <c r="G50" s="112"/>
    </row>
    <row r="51" spans="1:7" x14ac:dyDescent="0.2">
      <c r="A51" s="224">
        <v>2002</v>
      </c>
      <c r="B51" s="33">
        <f t="shared" si="10"/>
        <v>311072090.11999995</v>
      </c>
      <c r="C51" s="33">
        <f t="shared" si="10"/>
        <v>136546169.94999999</v>
      </c>
      <c r="D51" s="43" t="s">
        <v>12</v>
      </c>
      <c r="E51" s="182">
        <f t="shared" si="9"/>
        <v>447618260.06999993</v>
      </c>
      <c r="G51" s="112"/>
    </row>
    <row r="52" spans="1:7" x14ac:dyDescent="0.2">
      <c r="A52" s="224">
        <v>2003</v>
      </c>
      <c r="B52" s="33">
        <f t="shared" si="10"/>
        <v>468181256.97000003</v>
      </c>
      <c r="C52" s="33">
        <f t="shared" si="10"/>
        <v>306259716.97000003</v>
      </c>
      <c r="D52" s="43" t="s">
        <v>12</v>
      </c>
      <c r="E52" s="182">
        <f t="shared" si="9"/>
        <v>774440973.94000006</v>
      </c>
      <c r="G52" s="112"/>
    </row>
    <row r="53" spans="1:7" x14ac:dyDescent="0.2">
      <c r="A53" s="180">
        <v>2004</v>
      </c>
      <c r="B53" s="33">
        <f t="shared" si="10"/>
        <v>299451741</v>
      </c>
      <c r="C53" s="33">
        <f t="shared" si="10"/>
        <v>156421665</v>
      </c>
      <c r="D53" s="53" t="s">
        <v>12</v>
      </c>
      <c r="E53" s="182">
        <f t="shared" si="9"/>
        <v>455873406</v>
      </c>
      <c r="G53" s="112"/>
    </row>
    <row r="54" spans="1:7" x14ac:dyDescent="0.2">
      <c r="A54" s="224">
        <v>2005</v>
      </c>
      <c r="B54" s="33">
        <f t="shared" si="10"/>
        <v>338377369</v>
      </c>
      <c r="C54" s="33">
        <f t="shared" si="10"/>
        <v>352455619.00040001</v>
      </c>
      <c r="D54" s="43" t="s">
        <v>12</v>
      </c>
      <c r="E54" s="182">
        <f t="shared" si="9"/>
        <v>690832988.00040007</v>
      </c>
      <c r="G54" s="112"/>
    </row>
    <row r="55" spans="1:7" x14ac:dyDescent="0.2">
      <c r="A55" s="180">
        <v>2006</v>
      </c>
      <c r="B55" s="33">
        <f t="shared" si="10"/>
        <v>331778851.00000006</v>
      </c>
      <c r="C55" s="33">
        <f t="shared" si="10"/>
        <v>283432324</v>
      </c>
      <c r="D55" s="53" t="s">
        <v>12</v>
      </c>
      <c r="E55" s="182">
        <f t="shared" si="9"/>
        <v>615211175</v>
      </c>
      <c r="G55" s="112"/>
    </row>
    <row r="56" spans="1:7" x14ac:dyDescent="0.2">
      <c r="A56" s="224">
        <v>2007</v>
      </c>
      <c r="B56" s="33">
        <f t="shared" si="10"/>
        <v>302499386</v>
      </c>
      <c r="C56" s="33">
        <f t="shared" si="10"/>
        <v>197451183.00000003</v>
      </c>
      <c r="D56" s="43" t="s">
        <v>12</v>
      </c>
      <c r="E56" s="182">
        <f t="shared" si="9"/>
        <v>499950569</v>
      </c>
      <c r="G56" s="112"/>
    </row>
    <row r="57" spans="1:7" x14ac:dyDescent="0.2">
      <c r="A57" s="180">
        <v>2008</v>
      </c>
      <c r="B57" s="33">
        <f t="shared" si="10"/>
        <v>319181825.99959999</v>
      </c>
      <c r="C57" s="33">
        <f t="shared" si="10"/>
        <v>231257708.00000003</v>
      </c>
      <c r="D57" s="53" t="s">
        <v>12</v>
      </c>
      <c r="E57" s="182">
        <f t="shared" si="9"/>
        <v>550439533.99960005</v>
      </c>
      <c r="G57" s="112"/>
    </row>
    <row r="58" spans="1:7" x14ac:dyDescent="0.2">
      <c r="A58" s="180">
        <v>2009</v>
      </c>
      <c r="B58" s="33">
        <f t="shared" si="10"/>
        <v>281546432</v>
      </c>
      <c r="C58" s="33">
        <f t="shared" si="10"/>
        <v>171201675</v>
      </c>
      <c r="D58" s="53" t="s">
        <v>12</v>
      </c>
      <c r="E58" s="182">
        <f t="shared" si="9"/>
        <v>452748107</v>
      </c>
      <c r="G58" s="112"/>
    </row>
    <row r="59" spans="1:7" x14ac:dyDescent="0.2">
      <c r="A59" s="180">
        <v>2010</v>
      </c>
      <c r="B59" s="33">
        <f t="shared" si="10"/>
        <v>365580210.00059998</v>
      </c>
      <c r="C59" s="33">
        <f t="shared" si="10"/>
        <v>326860062.00590003</v>
      </c>
      <c r="D59" s="53" t="s">
        <v>12</v>
      </c>
      <c r="E59" s="182">
        <f t="shared" si="9"/>
        <v>692440272.00650001</v>
      </c>
      <c r="G59" s="112"/>
    </row>
    <row r="60" spans="1:7" x14ac:dyDescent="0.2">
      <c r="A60" s="180">
        <v>2011</v>
      </c>
      <c r="B60" s="33">
        <f t="shared" si="10"/>
        <v>465090958.99000001</v>
      </c>
      <c r="C60" s="33">
        <f t="shared" si="10"/>
        <v>260759581.98000002</v>
      </c>
      <c r="D60" s="53" t="s">
        <v>12</v>
      </c>
      <c r="E60" s="182">
        <f t="shared" si="9"/>
        <v>725850540.97000003</v>
      </c>
      <c r="G60" s="112"/>
    </row>
    <row r="61" spans="1:7" x14ac:dyDescent="0.2">
      <c r="A61" s="180">
        <v>2012</v>
      </c>
      <c r="B61" s="33">
        <f t="shared" si="10"/>
        <v>440205762</v>
      </c>
      <c r="C61" s="33">
        <f t="shared" si="10"/>
        <v>276651533</v>
      </c>
      <c r="D61" s="53" t="s">
        <v>12</v>
      </c>
      <c r="E61" s="182">
        <f t="shared" si="9"/>
        <v>716857295</v>
      </c>
      <c r="G61" s="112"/>
    </row>
    <row r="62" spans="1:7" x14ac:dyDescent="0.2">
      <c r="A62" s="180">
        <v>2013</v>
      </c>
      <c r="B62" s="33">
        <f t="shared" si="10"/>
        <v>318170622.99999994</v>
      </c>
      <c r="C62" s="33">
        <f t="shared" si="10"/>
        <v>234722248.00000003</v>
      </c>
      <c r="D62" s="53" t="s">
        <v>12</v>
      </c>
      <c r="E62" s="182">
        <f t="shared" ref="E62:E67" si="11">SUM(B62:D62)</f>
        <v>552892871</v>
      </c>
      <c r="G62" s="112"/>
    </row>
    <row r="63" spans="1:7" x14ac:dyDescent="0.2">
      <c r="A63" s="180">
        <v>2014</v>
      </c>
      <c r="B63" s="33">
        <f t="shared" si="10"/>
        <v>199996151</v>
      </c>
      <c r="C63" s="33">
        <f t="shared" si="10"/>
        <v>194951602</v>
      </c>
      <c r="D63" s="53" t="s">
        <v>12</v>
      </c>
      <c r="E63" s="182">
        <f t="shared" si="11"/>
        <v>394947753</v>
      </c>
      <c r="G63" s="112"/>
    </row>
    <row r="64" spans="1:7" x14ac:dyDescent="0.2">
      <c r="A64" s="180">
        <v>2015</v>
      </c>
      <c r="B64" s="33">
        <f t="shared" si="10"/>
        <v>358738172</v>
      </c>
      <c r="C64" s="33">
        <f t="shared" si="10"/>
        <v>200382686</v>
      </c>
      <c r="D64" s="53" t="s">
        <v>12</v>
      </c>
      <c r="E64" s="182">
        <f t="shared" si="11"/>
        <v>559120858</v>
      </c>
      <c r="G64" s="112"/>
    </row>
    <row r="65" spans="1:7" x14ac:dyDescent="0.2">
      <c r="A65" s="180">
        <v>2016</v>
      </c>
      <c r="B65" s="33">
        <f t="shared" si="10"/>
        <v>361838499</v>
      </c>
      <c r="C65" s="33">
        <f t="shared" si="10"/>
        <v>179717206.93444446</v>
      </c>
      <c r="D65" s="53" t="s">
        <v>12</v>
      </c>
      <c r="E65" s="182">
        <f t="shared" si="11"/>
        <v>541555705.93444443</v>
      </c>
      <c r="G65" s="112"/>
    </row>
    <row r="66" spans="1:7" x14ac:dyDescent="0.2">
      <c r="A66" s="180">
        <v>2017</v>
      </c>
      <c r="B66" s="33">
        <f t="shared" si="10"/>
        <v>193233951</v>
      </c>
      <c r="C66" s="33">
        <f t="shared" si="10"/>
        <v>239007399</v>
      </c>
      <c r="D66" s="53" t="s">
        <v>12</v>
      </c>
      <c r="E66" s="182">
        <f t="shared" si="11"/>
        <v>432241350</v>
      </c>
      <c r="G66" s="112"/>
    </row>
    <row r="67" spans="1:7" x14ac:dyDescent="0.2">
      <c r="A67" s="189">
        <v>2018</v>
      </c>
      <c r="B67" s="33">
        <f t="shared" si="10"/>
        <v>226046604</v>
      </c>
      <c r="C67" s="33">
        <f t="shared" si="10"/>
        <v>168643464</v>
      </c>
      <c r="D67" s="53" t="s">
        <v>12</v>
      </c>
      <c r="E67" s="182">
        <f t="shared" si="11"/>
        <v>394690068</v>
      </c>
      <c r="G67" s="112"/>
    </row>
    <row r="68" spans="1:7" x14ac:dyDescent="0.2">
      <c r="A68" s="189">
        <v>2019</v>
      </c>
      <c r="B68" s="33">
        <f t="shared" si="10"/>
        <v>295642791</v>
      </c>
      <c r="C68" s="33">
        <f t="shared" si="10"/>
        <v>213190921</v>
      </c>
      <c r="D68" s="53" t="s">
        <v>12</v>
      </c>
      <c r="E68" s="182">
        <f t="shared" ref="E68" si="12">SUM(B68:D68)</f>
        <v>508833712</v>
      </c>
      <c r="G68" s="112"/>
    </row>
    <row r="69" spans="1:7" x14ac:dyDescent="0.2">
      <c r="A69" s="189">
        <v>2020</v>
      </c>
      <c r="B69" s="33">
        <f t="shared" si="10"/>
        <v>133378510</v>
      </c>
      <c r="C69" s="33">
        <f t="shared" si="10"/>
        <v>140254205</v>
      </c>
      <c r="D69" s="53" t="s">
        <v>12</v>
      </c>
      <c r="E69" s="182">
        <f t="shared" ref="E69" si="13">SUM(B69:D69)</f>
        <v>273632715</v>
      </c>
      <c r="G69" s="112"/>
    </row>
    <row r="70" spans="1:7" x14ac:dyDescent="0.2">
      <c r="A70" s="189">
        <v>2021</v>
      </c>
      <c r="B70" s="33">
        <f t="shared" si="10"/>
        <v>234667253</v>
      </c>
      <c r="C70" s="33">
        <f t="shared" si="10"/>
        <v>233437177</v>
      </c>
      <c r="D70" s="53" t="s">
        <v>12</v>
      </c>
      <c r="E70" s="182">
        <f t="shared" ref="E70" si="14">SUM(B70:D70)</f>
        <v>468104430</v>
      </c>
      <c r="G70" s="112"/>
    </row>
    <row r="71" spans="1:7" x14ac:dyDescent="0.2">
      <c r="A71" s="189">
        <v>2022</v>
      </c>
      <c r="B71" s="33">
        <f t="shared" si="10"/>
        <v>249933869</v>
      </c>
      <c r="C71" s="33">
        <f t="shared" si="10"/>
        <v>267604282</v>
      </c>
      <c r="D71" s="53" t="s">
        <v>12</v>
      </c>
      <c r="E71" s="182">
        <f t="shared" ref="E71:E72" si="15">SUM(B71:D71)</f>
        <v>517538151</v>
      </c>
      <c r="G71" s="112"/>
    </row>
    <row r="72" spans="1:7" x14ac:dyDescent="0.2">
      <c r="A72" s="189">
        <v>2023</v>
      </c>
      <c r="B72" s="33">
        <v>246648349</v>
      </c>
      <c r="C72" s="33">
        <v>237289503</v>
      </c>
      <c r="D72" s="53" t="s">
        <v>12</v>
      </c>
      <c r="E72" s="182">
        <f t="shared" si="15"/>
        <v>483937852</v>
      </c>
      <c r="G72" s="112"/>
    </row>
    <row r="73" spans="1:7" s="28" customFormat="1" x14ac:dyDescent="0.2">
      <c r="B73" s="111"/>
      <c r="C73" s="111"/>
      <c r="D73" s="111"/>
      <c r="E73" s="111"/>
    </row>
    <row r="74" spans="1:7" s="28" customFormat="1" x14ac:dyDescent="0.2">
      <c r="B74" s="111"/>
      <c r="C74" s="111"/>
      <c r="D74" s="111"/>
      <c r="E74" s="111"/>
    </row>
    <row r="75" spans="1:7" s="8" customFormat="1" ht="36" x14ac:dyDescent="0.2">
      <c r="A75" s="225" t="s">
        <v>24</v>
      </c>
      <c r="B75" s="10" t="s">
        <v>19</v>
      </c>
      <c r="C75" s="10" t="s">
        <v>20</v>
      </c>
      <c r="D75" s="10" t="s">
        <v>21</v>
      </c>
      <c r="E75" s="195" t="s">
        <v>43</v>
      </c>
    </row>
    <row r="76" spans="1:7" x14ac:dyDescent="0.2">
      <c r="A76" s="180">
        <v>1993</v>
      </c>
      <c r="B76" s="33">
        <v>77032488.41006346</v>
      </c>
      <c r="C76" s="33">
        <v>26282210.571729548</v>
      </c>
      <c r="D76" s="33">
        <v>7637695.7635942604</v>
      </c>
      <c r="E76" s="182">
        <f t="shared" ref="E76:E95" si="16">SUM(B76:D76)</f>
        <v>110952394.74538727</v>
      </c>
    </row>
    <row r="77" spans="1:7" x14ac:dyDescent="0.2">
      <c r="A77" s="180">
        <v>1994</v>
      </c>
      <c r="B77" s="33">
        <v>81148611.875473529</v>
      </c>
      <c r="C77" s="33">
        <v>21708740.054607239</v>
      </c>
      <c r="D77" s="33">
        <v>3262408.9688805817</v>
      </c>
      <c r="E77" s="182">
        <f t="shared" si="16"/>
        <v>106119760.89896135</v>
      </c>
    </row>
    <row r="78" spans="1:7" x14ac:dyDescent="0.2">
      <c r="A78" s="180">
        <v>1995</v>
      </c>
      <c r="B78" s="33">
        <v>115754538.78836569</v>
      </c>
      <c r="C78" s="33">
        <v>29285456.211306535</v>
      </c>
      <c r="D78" s="33">
        <v>7409022.2377381446</v>
      </c>
      <c r="E78" s="182">
        <f t="shared" si="16"/>
        <v>152449017.23741037</v>
      </c>
    </row>
    <row r="79" spans="1:7" x14ac:dyDescent="0.2">
      <c r="A79" s="180">
        <v>1996</v>
      </c>
      <c r="B79" s="33">
        <v>79776570.720336854</v>
      </c>
      <c r="C79" s="33">
        <v>28895186.727178764</v>
      </c>
      <c r="D79" s="33">
        <v>2280637.2978716595</v>
      </c>
      <c r="E79" s="182">
        <f t="shared" si="16"/>
        <v>110952394.74538729</v>
      </c>
    </row>
    <row r="80" spans="1:7" x14ac:dyDescent="0.2">
      <c r="A80" s="180">
        <v>1997</v>
      </c>
      <c r="B80" s="33">
        <v>126189674.01826644</v>
      </c>
      <c r="C80" s="33">
        <v>26709067.819994297</v>
      </c>
      <c r="D80" s="33">
        <v>2369057.727869357</v>
      </c>
      <c r="E80" s="182">
        <f t="shared" si="16"/>
        <v>155267799.5661301</v>
      </c>
    </row>
    <row r="81" spans="1:5" x14ac:dyDescent="0.2">
      <c r="A81" s="180">
        <v>1998</v>
      </c>
      <c r="B81" s="33">
        <v>167401216.84805557</v>
      </c>
      <c r="C81" s="33">
        <v>26965182.168953151</v>
      </c>
      <c r="D81" s="53">
        <v>1740967.7768512266</v>
      </c>
      <c r="E81" s="182">
        <f t="shared" si="16"/>
        <v>196107366.79385996</v>
      </c>
    </row>
    <row r="82" spans="1:5" x14ac:dyDescent="0.2">
      <c r="A82" s="180">
        <v>1999</v>
      </c>
      <c r="B82" s="33">
        <v>140655561.2639243</v>
      </c>
      <c r="C82" s="33">
        <v>27015490.344641495</v>
      </c>
      <c r="D82" s="53" t="s">
        <v>12</v>
      </c>
      <c r="E82" s="182">
        <f t="shared" si="16"/>
        <v>167671051.60856581</v>
      </c>
    </row>
    <row r="83" spans="1:5" x14ac:dyDescent="0.2">
      <c r="A83" s="180">
        <v>2000</v>
      </c>
      <c r="B83" s="33">
        <v>123000440.57765983</v>
      </c>
      <c r="C83" s="33">
        <v>31021850.517640639</v>
      </c>
      <c r="D83" s="53" t="s">
        <v>12</v>
      </c>
      <c r="E83" s="182">
        <f t="shared" si="16"/>
        <v>154022291.09530047</v>
      </c>
    </row>
    <row r="84" spans="1:5" x14ac:dyDescent="0.2">
      <c r="A84" s="180">
        <v>2001</v>
      </c>
      <c r="B84" s="33">
        <v>156053038.53758705</v>
      </c>
      <c r="C84" s="33">
        <v>40841946</v>
      </c>
      <c r="D84" s="53" t="s">
        <v>12</v>
      </c>
      <c r="E84" s="182">
        <f t="shared" si="16"/>
        <v>196894984.53758705</v>
      </c>
    </row>
    <row r="85" spans="1:5" x14ac:dyDescent="0.2">
      <c r="A85" s="180">
        <v>2002</v>
      </c>
      <c r="B85" s="33">
        <v>231233829.11999995</v>
      </c>
      <c r="C85" s="33">
        <v>33916024</v>
      </c>
      <c r="D85" s="53" t="s">
        <v>12</v>
      </c>
      <c r="E85" s="182">
        <f t="shared" si="16"/>
        <v>265149853.11999995</v>
      </c>
    </row>
    <row r="86" spans="1:5" x14ac:dyDescent="0.2">
      <c r="A86" s="180">
        <v>2003</v>
      </c>
      <c r="B86" s="33">
        <v>341756048.08000004</v>
      </c>
      <c r="C86" s="33">
        <v>68725321.25</v>
      </c>
      <c r="D86" s="53" t="s">
        <v>12</v>
      </c>
      <c r="E86" s="182">
        <f t="shared" si="16"/>
        <v>410481369.33000004</v>
      </c>
    </row>
    <row r="87" spans="1:5" x14ac:dyDescent="0.2">
      <c r="A87" s="180">
        <v>2004</v>
      </c>
      <c r="B87" s="33">
        <v>196115611.47</v>
      </c>
      <c r="C87" s="33">
        <v>30718329.127899997</v>
      </c>
      <c r="D87" s="53" t="s">
        <v>12</v>
      </c>
      <c r="E87" s="182">
        <f t="shared" si="16"/>
        <v>226833940.5979</v>
      </c>
    </row>
    <row r="88" spans="1:5" x14ac:dyDescent="0.2">
      <c r="A88" s="180">
        <v>2005</v>
      </c>
      <c r="B88" s="33">
        <v>242058271</v>
      </c>
      <c r="C88" s="33">
        <v>79621031.729300007</v>
      </c>
      <c r="D88" s="53" t="s">
        <v>12</v>
      </c>
      <c r="E88" s="182">
        <f t="shared" si="16"/>
        <v>321679302.72930002</v>
      </c>
    </row>
    <row r="89" spans="1:5" x14ac:dyDescent="0.2">
      <c r="A89" s="180">
        <v>2006</v>
      </c>
      <c r="B89" s="33">
        <v>243760835.83000004</v>
      </c>
      <c r="C89" s="33">
        <v>57226944.939300008</v>
      </c>
      <c r="D89" s="53" t="s">
        <v>12</v>
      </c>
      <c r="E89" s="182">
        <f t="shared" si="16"/>
        <v>300987780.76930004</v>
      </c>
    </row>
    <row r="90" spans="1:5" x14ac:dyDescent="0.2">
      <c r="A90" s="180">
        <v>2007</v>
      </c>
      <c r="B90" s="33">
        <v>206242787.27090004</v>
      </c>
      <c r="C90" s="33">
        <v>44365050.936300017</v>
      </c>
      <c r="D90" s="53" t="s">
        <v>12</v>
      </c>
      <c r="E90" s="182">
        <f t="shared" si="16"/>
        <v>250607838.20720005</v>
      </c>
    </row>
    <row r="91" spans="1:5" x14ac:dyDescent="0.2">
      <c r="A91" s="180">
        <v>2008</v>
      </c>
      <c r="B91" s="169">
        <v>234044427.29960001</v>
      </c>
      <c r="C91" s="169">
        <v>49701644.423299998</v>
      </c>
      <c r="D91" s="53" t="s">
        <v>12</v>
      </c>
      <c r="E91" s="182">
        <f t="shared" si="16"/>
        <v>283746071.72290003</v>
      </c>
    </row>
    <row r="92" spans="1:5" x14ac:dyDescent="0.2">
      <c r="A92" s="180">
        <v>2009</v>
      </c>
      <c r="B92" s="169">
        <v>206051074.17309999</v>
      </c>
      <c r="C92" s="169">
        <v>39885471.431199998</v>
      </c>
      <c r="D92" s="53" t="s">
        <v>12</v>
      </c>
      <c r="E92" s="182">
        <f t="shared" si="16"/>
        <v>245936545.60429999</v>
      </c>
    </row>
    <row r="93" spans="1:5" x14ac:dyDescent="0.2">
      <c r="A93" s="180">
        <v>2010</v>
      </c>
      <c r="B93" s="169">
        <v>271975686.78779995</v>
      </c>
      <c r="C93" s="169">
        <v>71185695.9058</v>
      </c>
      <c r="D93" s="53" t="s">
        <v>12</v>
      </c>
      <c r="E93" s="182">
        <f t="shared" si="16"/>
        <v>343161382.69359994</v>
      </c>
    </row>
    <row r="94" spans="1:5" x14ac:dyDescent="0.2">
      <c r="A94" s="180">
        <v>2011</v>
      </c>
      <c r="B94" s="169">
        <v>346849686.11000001</v>
      </c>
      <c r="C94" s="169">
        <v>52886654.969999999</v>
      </c>
      <c r="D94" s="53" t="s">
        <v>12</v>
      </c>
      <c r="E94" s="182">
        <f t="shared" si="16"/>
        <v>399736341.08000004</v>
      </c>
    </row>
    <row r="95" spans="1:5" x14ac:dyDescent="0.2">
      <c r="A95" s="180">
        <v>2012</v>
      </c>
      <c r="B95" s="169">
        <v>341479834.13049996</v>
      </c>
      <c r="C95" s="169">
        <v>58626769.842300005</v>
      </c>
      <c r="D95" s="53" t="s">
        <v>12</v>
      </c>
      <c r="E95" s="182">
        <f t="shared" si="16"/>
        <v>400106603.97279996</v>
      </c>
    </row>
    <row r="96" spans="1:5" x14ac:dyDescent="0.2">
      <c r="A96" s="180">
        <v>2013</v>
      </c>
      <c r="B96" s="169">
        <v>230449017.47489995</v>
      </c>
      <c r="C96" s="169">
        <v>50668321.781500004</v>
      </c>
      <c r="D96" s="53" t="s">
        <v>12</v>
      </c>
      <c r="E96" s="182">
        <f>SUM(B96:D96)</f>
        <v>281117339.25639993</v>
      </c>
    </row>
    <row r="97" spans="1:5" x14ac:dyDescent="0.2">
      <c r="A97" s="180">
        <v>2014</v>
      </c>
      <c r="B97" s="169">
        <v>154058145</v>
      </c>
      <c r="C97" s="169">
        <v>44199045.079999998</v>
      </c>
      <c r="D97" s="53" t="s">
        <v>12</v>
      </c>
      <c r="E97" s="182">
        <f t="shared" ref="E97" si="17">SUM(B97:D97)</f>
        <v>198257190.07999998</v>
      </c>
    </row>
    <row r="98" spans="1:5" x14ac:dyDescent="0.2">
      <c r="A98" s="180">
        <v>2015</v>
      </c>
      <c r="B98" s="169">
        <v>258664599.69999999</v>
      </c>
      <c r="C98" s="169">
        <v>46458782</v>
      </c>
      <c r="D98" s="53" t="s">
        <v>12</v>
      </c>
      <c r="E98" s="182">
        <f>SUM(B98:D98)</f>
        <v>305123381.69999999</v>
      </c>
    </row>
    <row r="99" spans="1:5" x14ac:dyDescent="0.2">
      <c r="A99" s="180">
        <v>2016</v>
      </c>
      <c r="B99" s="169">
        <v>276821981</v>
      </c>
      <c r="C99" s="169">
        <v>40788352.888888888</v>
      </c>
      <c r="D99" s="53" t="s">
        <v>12</v>
      </c>
      <c r="E99" s="182">
        <f t="shared" ref="E99" si="18">SUM(B99:D99)</f>
        <v>317610333.8888889</v>
      </c>
    </row>
    <row r="100" spans="1:5" x14ac:dyDescent="0.2">
      <c r="A100" s="180">
        <v>2017</v>
      </c>
      <c r="B100" s="169">
        <v>138674180</v>
      </c>
      <c r="C100" s="169">
        <v>53216880</v>
      </c>
      <c r="D100" s="53" t="s">
        <v>12</v>
      </c>
      <c r="E100" s="182">
        <f t="shared" ref="E100" si="19">SUM(B100:D100)</f>
        <v>191891060</v>
      </c>
    </row>
    <row r="101" spans="1:5" x14ac:dyDescent="0.2">
      <c r="A101" s="189">
        <v>2018</v>
      </c>
      <c r="B101" s="169">
        <v>159660202</v>
      </c>
      <c r="C101" s="169">
        <v>36134185</v>
      </c>
      <c r="D101" s="53" t="s">
        <v>12</v>
      </c>
      <c r="E101" s="182">
        <f t="shared" ref="E101" si="20">SUM(B101:D101)</f>
        <v>195794387</v>
      </c>
    </row>
    <row r="102" spans="1:5" x14ac:dyDescent="0.2">
      <c r="A102" s="189">
        <v>2019</v>
      </c>
      <c r="B102" s="169">
        <v>213132769</v>
      </c>
      <c r="C102" s="169">
        <v>39126738</v>
      </c>
      <c r="D102" s="53" t="s">
        <v>12</v>
      </c>
      <c r="E102" s="182">
        <f t="shared" ref="E102" si="21">SUM(B102:D102)</f>
        <v>252259507</v>
      </c>
    </row>
    <row r="103" spans="1:5" x14ac:dyDescent="0.2">
      <c r="A103" s="189">
        <v>2020</v>
      </c>
      <c r="B103" s="169">
        <v>96978817</v>
      </c>
      <c r="C103" s="169">
        <v>24884671</v>
      </c>
      <c r="D103" s="53" t="s">
        <v>12</v>
      </c>
      <c r="E103" s="182">
        <f t="shared" ref="E103" si="22">SUM(B103:D103)</f>
        <v>121863488</v>
      </c>
    </row>
    <row r="104" spans="1:5" x14ac:dyDescent="0.2">
      <c r="A104" s="189">
        <v>2021</v>
      </c>
      <c r="B104" s="169">
        <v>182590041</v>
      </c>
      <c r="C104" s="169">
        <v>42659775</v>
      </c>
      <c r="D104" s="53" t="s">
        <v>12</v>
      </c>
      <c r="E104" s="182">
        <f t="shared" ref="E104" si="23">SUM(B104:D104)</f>
        <v>225249816</v>
      </c>
    </row>
    <row r="105" spans="1:5" x14ac:dyDescent="0.2">
      <c r="A105" s="189">
        <v>2022</v>
      </c>
      <c r="B105" s="169">
        <v>183545666</v>
      </c>
      <c r="C105" s="169">
        <v>50308160</v>
      </c>
      <c r="D105" s="53" t="s">
        <v>12</v>
      </c>
      <c r="E105" s="182">
        <f t="shared" ref="E105" si="24">SUM(B105:D105)</f>
        <v>233853826</v>
      </c>
    </row>
    <row r="106" spans="1:5" x14ac:dyDescent="0.2">
      <c r="A106" s="189">
        <v>2023</v>
      </c>
      <c r="B106" s="191">
        <v>197821153</v>
      </c>
      <c r="C106" s="169">
        <f>E106-B106</f>
        <v>48827196</v>
      </c>
      <c r="D106" s="53" t="s">
        <v>12</v>
      </c>
      <c r="E106" s="182">
        <v>246648349</v>
      </c>
    </row>
    <row r="107" spans="1:5" x14ac:dyDescent="0.2">
      <c r="A107" s="28"/>
      <c r="B107" s="28"/>
      <c r="C107" s="28"/>
      <c r="D107" s="28"/>
      <c r="E107" s="28"/>
    </row>
    <row r="108" spans="1:5" x14ac:dyDescent="0.2">
      <c r="A108" s="28"/>
      <c r="B108" s="28"/>
      <c r="C108" s="28"/>
      <c r="D108" s="28"/>
      <c r="E108" s="28"/>
    </row>
    <row r="109" spans="1:5" ht="36" x14ac:dyDescent="0.2">
      <c r="A109" s="225" t="s">
        <v>26</v>
      </c>
      <c r="B109" s="10" t="s">
        <v>19</v>
      </c>
      <c r="C109" s="10" t="s">
        <v>20</v>
      </c>
      <c r="D109" s="10" t="s">
        <v>21</v>
      </c>
      <c r="E109" s="195" t="s">
        <v>43</v>
      </c>
    </row>
    <row r="110" spans="1:5" x14ac:dyDescent="0.2">
      <c r="A110" s="226">
        <v>1993</v>
      </c>
      <c r="B110" s="33">
        <v>39545275.071384244</v>
      </c>
      <c r="C110" s="33">
        <v>84273816.728840455</v>
      </c>
      <c r="D110" s="33">
        <v>10092124.941116568</v>
      </c>
      <c r="E110" s="182">
        <f t="shared" ref="E110:E129" si="25">SUM(B110:D110)</f>
        <v>133911216.74134126</v>
      </c>
    </row>
    <row r="111" spans="1:5" x14ac:dyDescent="0.2">
      <c r="A111" s="226">
        <v>1994</v>
      </c>
      <c r="B111" s="33">
        <v>38691560.574854754</v>
      </c>
      <c r="C111" s="33">
        <v>56802503.822659113</v>
      </c>
      <c r="D111" s="33">
        <v>3003245.6395769846</v>
      </c>
      <c r="E111" s="182">
        <f t="shared" si="25"/>
        <v>98497310.037090853</v>
      </c>
    </row>
    <row r="112" spans="1:5" x14ac:dyDescent="0.2">
      <c r="A112" s="226">
        <v>1995</v>
      </c>
      <c r="B112" s="33">
        <v>45429807.136748292</v>
      </c>
      <c r="C112" s="33">
        <v>88496654.506316736</v>
      </c>
      <c r="D112" s="33">
        <v>8064553.0118590081</v>
      </c>
      <c r="E112" s="182">
        <f t="shared" si="25"/>
        <v>141991014.65492404</v>
      </c>
    </row>
    <row r="113" spans="1:5" x14ac:dyDescent="0.2">
      <c r="A113" s="226">
        <v>1996</v>
      </c>
      <c r="B113" s="33">
        <v>29948609.436289266</v>
      </c>
      <c r="C113" s="33">
        <v>83148742.981628358</v>
      </c>
      <c r="D113" s="33">
        <v>1727247.3652998598</v>
      </c>
      <c r="E113" s="182">
        <f t="shared" si="25"/>
        <v>114824599.78321749</v>
      </c>
    </row>
    <row r="114" spans="1:5" x14ac:dyDescent="0.2">
      <c r="A114" s="226">
        <v>1997</v>
      </c>
      <c r="B114" s="33">
        <v>58360532.778825447</v>
      </c>
      <c r="C114" s="33">
        <v>76652890.357142314</v>
      </c>
      <c r="D114" s="33">
        <v>2548947.5682095014</v>
      </c>
      <c r="E114" s="182">
        <f t="shared" si="25"/>
        <v>137562370.70417726</v>
      </c>
    </row>
    <row r="115" spans="1:5" x14ac:dyDescent="0.2">
      <c r="A115" s="226">
        <v>1998</v>
      </c>
      <c r="B115" s="33">
        <v>66611073.591714092</v>
      </c>
      <c r="C115" s="33">
        <v>76226033.108877555</v>
      </c>
      <c r="D115" s="33">
        <v>2884335.4061318049</v>
      </c>
      <c r="E115" s="182">
        <f t="shared" si="25"/>
        <v>145721442.10672346</v>
      </c>
    </row>
    <row r="116" spans="1:5" x14ac:dyDescent="0.2">
      <c r="A116" s="226">
        <v>1999</v>
      </c>
      <c r="B116" s="33">
        <v>43941904.72851117</v>
      </c>
      <c r="C116" s="33">
        <v>79259768.551902026</v>
      </c>
      <c r="D116" s="53" t="s">
        <v>12</v>
      </c>
      <c r="E116" s="182">
        <f t="shared" si="25"/>
        <v>123201673.2804132</v>
      </c>
    </row>
    <row r="117" spans="1:5" x14ac:dyDescent="0.2">
      <c r="A117" s="226">
        <v>2000</v>
      </c>
      <c r="B117" s="33">
        <v>44027276.178164124</v>
      </c>
      <c r="C117" s="33">
        <v>93961951.774277896</v>
      </c>
      <c r="D117" s="53" t="s">
        <v>12</v>
      </c>
      <c r="E117" s="182">
        <f t="shared" si="25"/>
        <v>137989227.95244202</v>
      </c>
    </row>
    <row r="118" spans="1:5" x14ac:dyDescent="0.2">
      <c r="A118" s="226">
        <v>2001</v>
      </c>
      <c r="B118" s="42">
        <v>61227052</v>
      </c>
      <c r="C118" s="42">
        <v>115194757.06000547</v>
      </c>
      <c r="D118" s="43" t="s">
        <v>12</v>
      </c>
      <c r="E118" s="182">
        <f t="shared" si="25"/>
        <v>176421809.06000549</v>
      </c>
    </row>
    <row r="119" spans="1:5" x14ac:dyDescent="0.2">
      <c r="A119" s="226">
        <v>2002</v>
      </c>
      <c r="B119" s="42">
        <v>79838261</v>
      </c>
      <c r="C119" s="42">
        <v>102630145.95</v>
      </c>
      <c r="D119" s="43" t="s">
        <v>12</v>
      </c>
      <c r="E119" s="182">
        <f t="shared" si="25"/>
        <v>182468406.94999999</v>
      </c>
    </row>
    <row r="120" spans="1:5" x14ac:dyDescent="0.2">
      <c r="A120" s="226">
        <v>2003</v>
      </c>
      <c r="B120" s="42">
        <v>126425208.89</v>
      </c>
      <c r="C120" s="42">
        <v>237534395.72</v>
      </c>
      <c r="D120" s="43" t="s">
        <v>12</v>
      </c>
      <c r="E120" s="182">
        <f t="shared" si="25"/>
        <v>363959604.61000001</v>
      </c>
    </row>
    <row r="121" spans="1:5" x14ac:dyDescent="0.2">
      <c r="A121" s="226">
        <v>2004</v>
      </c>
      <c r="B121" s="33">
        <v>103336129.52999999</v>
      </c>
      <c r="C121" s="33">
        <v>125703335.8721</v>
      </c>
      <c r="D121" s="53" t="s">
        <v>12</v>
      </c>
      <c r="E121" s="182">
        <f t="shared" si="25"/>
        <v>229039465.40209997</v>
      </c>
    </row>
    <row r="122" spans="1:5" x14ac:dyDescent="0.2">
      <c r="A122" s="226">
        <v>2005</v>
      </c>
      <c r="B122" s="42">
        <v>96319098</v>
      </c>
      <c r="C122" s="42">
        <v>272834587.27109998</v>
      </c>
      <c r="D122" s="43" t="s">
        <v>12</v>
      </c>
      <c r="E122" s="182">
        <f t="shared" si="25"/>
        <v>369153685.27109998</v>
      </c>
    </row>
    <row r="123" spans="1:5" x14ac:dyDescent="0.2">
      <c r="A123" s="226">
        <v>2006</v>
      </c>
      <c r="B123" s="33">
        <v>88018015.170000002</v>
      </c>
      <c r="C123" s="33">
        <v>226205379.06069997</v>
      </c>
      <c r="D123" s="53" t="s">
        <v>12</v>
      </c>
      <c r="E123" s="182">
        <f t="shared" si="25"/>
        <v>314223394.23069996</v>
      </c>
    </row>
    <row r="124" spans="1:5" x14ac:dyDescent="0.2">
      <c r="A124" s="226">
        <v>2007</v>
      </c>
      <c r="B124" s="42">
        <v>96256598.729099989</v>
      </c>
      <c r="C124" s="42">
        <v>153086132.06370002</v>
      </c>
      <c r="D124" s="43" t="s">
        <v>12</v>
      </c>
      <c r="E124" s="182">
        <f t="shared" si="25"/>
        <v>249342730.79280001</v>
      </c>
    </row>
    <row r="125" spans="1:5" x14ac:dyDescent="0.2">
      <c r="A125" s="226">
        <v>2008</v>
      </c>
      <c r="B125" s="169">
        <v>85137398.700000003</v>
      </c>
      <c r="C125" s="169">
        <v>181556063.57670003</v>
      </c>
      <c r="D125" s="53" t="s">
        <v>12</v>
      </c>
      <c r="E125" s="182">
        <f t="shared" si="25"/>
        <v>266693462.27670002</v>
      </c>
    </row>
    <row r="126" spans="1:5" x14ac:dyDescent="0.2">
      <c r="A126" s="226">
        <v>2009</v>
      </c>
      <c r="B126" s="169">
        <v>75495357.826900005</v>
      </c>
      <c r="C126" s="169">
        <v>131316203.5688</v>
      </c>
      <c r="D126" s="53" t="s">
        <v>12</v>
      </c>
      <c r="E126" s="182">
        <f t="shared" si="25"/>
        <v>206811561.39570001</v>
      </c>
    </row>
    <row r="127" spans="1:5" x14ac:dyDescent="0.2">
      <c r="A127" s="226">
        <v>2010</v>
      </c>
      <c r="B127" s="169">
        <v>93604523.212800026</v>
      </c>
      <c r="C127" s="169">
        <v>255674366.10010001</v>
      </c>
      <c r="D127" s="53" t="s">
        <v>12</v>
      </c>
      <c r="E127" s="182">
        <f t="shared" si="25"/>
        <v>349278889.31290007</v>
      </c>
    </row>
    <row r="128" spans="1:5" x14ac:dyDescent="0.2">
      <c r="A128" s="226">
        <v>2011</v>
      </c>
      <c r="B128" s="169">
        <v>118241272.87999998</v>
      </c>
      <c r="C128" s="169">
        <v>207872927.01000002</v>
      </c>
      <c r="D128" s="53" t="s">
        <v>12</v>
      </c>
      <c r="E128" s="182">
        <f t="shared" si="25"/>
        <v>326114199.88999999</v>
      </c>
    </row>
    <row r="129" spans="1:5" x14ac:dyDescent="0.2">
      <c r="A129" s="226">
        <v>2012</v>
      </c>
      <c r="B129" s="169">
        <v>98725927.869500011</v>
      </c>
      <c r="C129" s="169">
        <v>218024763.15769997</v>
      </c>
      <c r="D129" s="53" t="s">
        <v>12</v>
      </c>
      <c r="E129" s="182">
        <f t="shared" si="25"/>
        <v>316750691.02719998</v>
      </c>
    </row>
    <row r="130" spans="1:5" x14ac:dyDescent="0.2">
      <c r="A130" s="226">
        <v>2013</v>
      </c>
      <c r="B130" s="169">
        <v>87721605.525099978</v>
      </c>
      <c r="C130" s="169">
        <v>184053926.21850002</v>
      </c>
      <c r="D130" s="53" t="s">
        <v>12</v>
      </c>
      <c r="E130" s="182">
        <f>SUM(B130:D130)</f>
        <v>271775531.74360001</v>
      </c>
    </row>
    <row r="131" spans="1:5" x14ac:dyDescent="0.2">
      <c r="A131" s="226">
        <v>2014</v>
      </c>
      <c r="B131" s="169">
        <v>45938006</v>
      </c>
      <c r="C131" s="169">
        <v>150752556.92000002</v>
      </c>
      <c r="D131" s="53" t="s">
        <v>12</v>
      </c>
      <c r="E131" s="182">
        <f t="shared" ref="E131" si="26">SUM(B131:D131)</f>
        <v>196690562.92000002</v>
      </c>
    </row>
    <row r="132" spans="1:5" x14ac:dyDescent="0.2">
      <c r="A132" s="226">
        <v>2015</v>
      </c>
      <c r="B132" s="169">
        <v>100073572.3</v>
      </c>
      <c r="C132" s="169">
        <v>153923904</v>
      </c>
      <c r="D132" s="53" t="s">
        <v>12</v>
      </c>
      <c r="E132" s="182">
        <f>SUM(B132:D132)</f>
        <v>253997476.30000001</v>
      </c>
    </row>
    <row r="133" spans="1:5" x14ac:dyDescent="0.2">
      <c r="A133" s="226">
        <v>2016</v>
      </c>
      <c r="B133" s="169">
        <v>85016518</v>
      </c>
      <c r="C133" s="169">
        <v>138928854.04555556</v>
      </c>
      <c r="D133" s="53" t="s">
        <v>12</v>
      </c>
      <c r="E133" s="182">
        <f t="shared" ref="E133" si="27">SUM(B133:D133)</f>
        <v>223945372.04555556</v>
      </c>
    </row>
    <row r="134" spans="1:5" x14ac:dyDescent="0.2">
      <c r="A134" s="226">
        <v>2017</v>
      </c>
      <c r="B134" s="169">
        <v>54559771</v>
      </c>
      <c r="C134" s="169">
        <v>185790519</v>
      </c>
      <c r="D134" s="53" t="s">
        <v>12</v>
      </c>
      <c r="E134" s="182">
        <f t="shared" ref="E134" si="28">SUM(B134:D134)</f>
        <v>240350290</v>
      </c>
    </row>
    <row r="135" spans="1:5" x14ac:dyDescent="0.2">
      <c r="A135" s="189">
        <v>2018</v>
      </c>
      <c r="B135" s="169">
        <v>66386402</v>
      </c>
      <c r="C135" s="169">
        <v>132509279</v>
      </c>
      <c r="D135" s="53" t="s">
        <v>12</v>
      </c>
      <c r="E135" s="182">
        <f t="shared" ref="E135" si="29">SUM(B135:D135)</f>
        <v>198895681</v>
      </c>
    </row>
    <row r="136" spans="1:5" x14ac:dyDescent="0.2">
      <c r="A136" s="189">
        <v>2019</v>
      </c>
      <c r="B136" s="169">
        <v>82510022</v>
      </c>
      <c r="C136" s="169">
        <v>174064183</v>
      </c>
      <c r="D136" s="53" t="s">
        <v>12</v>
      </c>
      <c r="E136" s="182">
        <f t="shared" ref="E136" si="30">SUM(B136:D136)</f>
        <v>256574205</v>
      </c>
    </row>
    <row r="137" spans="1:5" x14ac:dyDescent="0.2">
      <c r="A137" s="189">
        <v>2020</v>
      </c>
      <c r="B137" s="169">
        <v>36399693</v>
      </c>
      <c r="C137" s="169">
        <v>115369534</v>
      </c>
      <c r="D137" s="53" t="s">
        <v>12</v>
      </c>
      <c r="E137" s="182">
        <f t="shared" ref="E137" si="31">SUM(B137:D137)</f>
        <v>151769227</v>
      </c>
    </row>
    <row r="138" spans="1:5" x14ac:dyDescent="0.2">
      <c r="A138" s="189">
        <v>2021</v>
      </c>
      <c r="B138" s="169">
        <v>52077212</v>
      </c>
      <c r="C138" s="169">
        <v>190777402</v>
      </c>
      <c r="D138" s="53" t="s">
        <v>12</v>
      </c>
      <c r="E138" s="182">
        <f t="shared" ref="E138" si="32">SUM(B138:D138)</f>
        <v>242854614</v>
      </c>
    </row>
    <row r="139" spans="1:5" x14ac:dyDescent="0.2">
      <c r="A139" s="189">
        <v>2022</v>
      </c>
      <c r="B139" s="169">
        <v>66388203</v>
      </c>
      <c r="C139" s="169">
        <v>217296122</v>
      </c>
      <c r="D139" s="53" t="s">
        <v>12</v>
      </c>
      <c r="E139" s="182">
        <f t="shared" ref="E139" si="33">SUM(B139:D139)</f>
        <v>283684325</v>
      </c>
    </row>
    <row r="140" spans="1:5" x14ac:dyDescent="0.2">
      <c r="A140" s="189">
        <v>2023</v>
      </c>
      <c r="B140" s="169">
        <v>71371615</v>
      </c>
      <c r="C140" s="169">
        <f>E140-B140</f>
        <v>165917888</v>
      </c>
      <c r="D140" s="53" t="s">
        <v>12</v>
      </c>
      <c r="E140" s="182">
        <v>237289503</v>
      </c>
    </row>
  </sheetData>
  <phoneticPr fontId="2" type="noConversion"/>
  <hyperlinks>
    <hyperlink ref="A2" location="Sommaire!A1" display="Retour au menu &quot;Production cinématographique&quot;" xr:uid="{00000000-0004-0000-0B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rowBreaks count="1" manualBreakCount="1">
    <brk id="74" max="16383" man="1"/>
  </rowBreaks>
  <ignoredErrors>
    <ignoredError sqref="E76:E81 E8:E13" formulaRange="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12"/>
  <sheetViews>
    <sheetView workbookViewId="0">
      <selection activeCell="A2" sqref="A2"/>
    </sheetView>
  </sheetViews>
  <sheetFormatPr baseColWidth="10" defaultColWidth="11.42578125" defaultRowHeight="12" x14ac:dyDescent="0.2"/>
  <cols>
    <col min="1" max="1" width="7.85546875" style="31" customWidth="1"/>
    <col min="2" max="2" width="7.42578125" style="31" bestFit="1" customWidth="1"/>
    <col min="3" max="3" width="7.7109375" style="31" bestFit="1" customWidth="1"/>
    <col min="4" max="4" width="7.28515625" style="31" bestFit="1" customWidth="1"/>
    <col min="5" max="5" width="12.140625" style="31" bestFit="1" customWidth="1"/>
    <col min="6" max="6" width="12.5703125" style="31" bestFit="1" customWidth="1"/>
    <col min="7" max="7" width="5" style="31" bestFit="1" customWidth="1"/>
    <col min="8" max="16384" width="11.42578125" style="31"/>
  </cols>
  <sheetData>
    <row r="1" spans="1:7" s="1" customFormat="1" ht="12.75" x14ac:dyDescent="0.2">
      <c r="B1" s="3"/>
      <c r="C1" s="3"/>
      <c r="D1" s="3"/>
      <c r="E1" s="3"/>
      <c r="F1" s="3"/>
      <c r="G1" s="3"/>
    </row>
    <row r="2" spans="1:7" s="5" customFormat="1" ht="12.75" x14ac:dyDescent="0.2">
      <c r="A2" s="6" t="s">
        <v>33</v>
      </c>
      <c r="B2" s="4"/>
      <c r="C2" s="4"/>
      <c r="D2" s="4"/>
      <c r="E2" s="4"/>
      <c r="F2" s="4"/>
      <c r="G2" s="4"/>
    </row>
    <row r="3" spans="1:7" s="1" customFormat="1" ht="12.75" x14ac:dyDescent="0.2">
      <c r="B3" s="3"/>
      <c r="C3" s="3"/>
      <c r="D3" s="3"/>
      <c r="E3" s="3"/>
      <c r="F3" s="3"/>
      <c r="G3" s="3"/>
    </row>
    <row r="4" spans="1:7" s="1" customFormat="1" ht="12.75" x14ac:dyDescent="0.2">
      <c r="B4" s="3"/>
      <c r="C4" s="3"/>
      <c r="D4" s="3"/>
      <c r="E4" s="3"/>
      <c r="F4" s="3"/>
      <c r="G4" s="3"/>
    </row>
    <row r="5" spans="1:7" s="22" customFormat="1" ht="12.75" x14ac:dyDescent="0.2">
      <c r="A5" s="35" t="s">
        <v>139</v>
      </c>
      <c r="B5" s="37"/>
      <c r="C5" s="37"/>
      <c r="D5" s="37"/>
      <c r="E5" s="37"/>
      <c r="F5" s="37"/>
      <c r="G5" s="37"/>
    </row>
    <row r="6" spans="1:7" s="17" customFormat="1" ht="3" customHeight="1" x14ac:dyDescent="0.2"/>
    <row r="7" spans="1:7" s="127" customFormat="1" ht="36" x14ac:dyDescent="0.2">
      <c r="A7" s="178"/>
      <c r="B7" s="128" t="s">
        <v>9</v>
      </c>
      <c r="C7" s="128" t="s">
        <v>79</v>
      </c>
      <c r="D7" s="129" t="s">
        <v>67</v>
      </c>
      <c r="E7" s="38" t="s">
        <v>68</v>
      </c>
      <c r="F7" s="227" t="s">
        <v>41</v>
      </c>
    </row>
    <row r="8" spans="1:7" s="7" customFormat="1" x14ac:dyDescent="0.2">
      <c r="A8" s="189">
        <v>1994</v>
      </c>
      <c r="B8" s="123">
        <v>96</v>
      </c>
      <c r="C8" s="123">
        <v>81</v>
      </c>
      <c r="D8" s="124">
        <v>130763144.54000001</v>
      </c>
      <c r="E8" s="98">
        <f>D8/B8</f>
        <v>1362116.0889583335</v>
      </c>
      <c r="F8" s="228">
        <v>31.659042313186642</v>
      </c>
      <c r="G8" s="8"/>
    </row>
    <row r="9" spans="1:7" s="7" customFormat="1" x14ac:dyDescent="0.2">
      <c r="A9" s="189">
        <v>1995</v>
      </c>
      <c r="B9" s="123">
        <v>103</v>
      </c>
      <c r="C9" s="123">
        <v>85</v>
      </c>
      <c r="D9" s="124">
        <v>165007005.03999999</v>
      </c>
      <c r="E9" s="98">
        <f t="shared" ref="E9:E22" si="0">D9/B9</f>
        <v>1602009.7576699029</v>
      </c>
      <c r="F9" s="228">
        <v>33.52606728650904</v>
      </c>
      <c r="G9" s="121"/>
    </row>
    <row r="10" spans="1:7" s="7" customFormat="1" x14ac:dyDescent="0.2">
      <c r="A10" s="189">
        <v>1996</v>
      </c>
      <c r="B10" s="123">
        <v>112</v>
      </c>
      <c r="C10" s="123">
        <v>90</v>
      </c>
      <c r="D10" s="124">
        <v>177664084.69</v>
      </c>
      <c r="E10" s="98">
        <f t="shared" si="0"/>
        <v>1586286.4704464285</v>
      </c>
      <c r="F10" s="228">
        <v>38.220177317837781</v>
      </c>
      <c r="G10" s="105"/>
    </row>
    <row r="11" spans="1:7" s="7" customFormat="1" x14ac:dyDescent="0.2">
      <c r="A11" s="189">
        <v>1997</v>
      </c>
      <c r="B11" s="123">
        <v>141</v>
      </c>
      <c r="C11" s="123">
        <v>113</v>
      </c>
      <c r="D11" s="98">
        <v>216133679.49000001</v>
      </c>
      <c r="E11" s="98">
        <f t="shared" si="0"/>
        <v>1532862.975106383</v>
      </c>
      <c r="F11" s="228">
        <v>31.607740812281381</v>
      </c>
      <c r="G11" s="105"/>
    </row>
    <row r="12" spans="1:7" s="7" customFormat="1" x14ac:dyDescent="0.2">
      <c r="A12" s="189">
        <v>1998</v>
      </c>
      <c r="B12" s="123">
        <v>153</v>
      </c>
      <c r="C12" s="123">
        <v>128</v>
      </c>
      <c r="D12" s="98">
        <v>237691924.16999999</v>
      </c>
      <c r="E12" s="98">
        <f t="shared" si="0"/>
        <v>1553541.9880392156</v>
      </c>
      <c r="F12" s="228">
        <v>33.624311640946694</v>
      </c>
      <c r="G12" s="122"/>
    </row>
    <row r="13" spans="1:7" s="7" customFormat="1" x14ac:dyDescent="0.2">
      <c r="A13" s="189">
        <v>1999</v>
      </c>
      <c r="B13" s="123">
        <v>162</v>
      </c>
      <c r="C13" s="123">
        <v>140</v>
      </c>
      <c r="D13" s="98">
        <v>240845055.38999999</v>
      </c>
      <c r="E13" s="98">
        <f t="shared" si="0"/>
        <v>1486697.8727777777</v>
      </c>
      <c r="F13" s="228">
        <v>36.106488729247353</v>
      </c>
      <c r="G13" s="105"/>
    </row>
    <row r="14" spans="1:7" s="7" customFormat="1" x14ac:dyDescent="0.2">
      <c r="A14" s="189">
        <v>2000</v>
      </c>
      <c r="B14" s="123">
        <v>133</v>
      </c>
      <c r="C14" s="123">
        <v>117</v>
      </c>
      <c r="D14" s="98">
        <v>246954937.37</v>
      </c>
      <c r="E14" s="98">
        <f t="shared" si="0"/>
        <v>1856804.0403759398</v>
      </c>
      <c r="F14" s="228">
        <v>34.307719986385329</v>
      </c>
      <c r="G14" s="105"/>
    </row>
    <row r="15" spans="1:7" s="7" customFormat="1" x14ac:dyDescent="0.2">
      <c r="A15" s="189">
        <v>2001</v>
      </c>
      <c r="B15" s="123">
        <v>142</v>
      </c>
      <c r="C15" s="123">
        <v>126</v>
      </c>
      <c r="D15" s="98">
        <v>275653724.13999999</v>
      </c>
      <c r="E15" s="98">
        <f t="shared" si="0"/>
        <v>1941223.4094366196</v>
      </c>
      <c r="F15" s="228">
        <v>34.864151774319076</v>
      </c>
      <c r="G15" s="57"/>
    </row>
    <row r="16" spans="1:7" s="7" customFormat="1" x14ac:dyDescent="0.2">
      <c r="A16" s="189">
        <v>2002</v>
      </c>
      <c r="B16" s="123">
        <v>135</v>
      </c>
      <c r="C16" s="123">
        <v>120</v>
      </c>
      <c r="D16" s="98">
        <v>256767812.87</v>
      </c>
      <c r="E16" s="98">
        <f t="shared" si="0"/>
        <v>1901983.7990370372</v>
      </c>
      <c r="F16" s="228">
        <v>34.972740045131545</v>
      </c>
      <c r="G16" s="41"/>
    </row>
    <row r="17" spans="1:7" s="7" customFormat="1" x14ac:dyDescent="0.2">
      <c r="A17" s="189">
        <v>2003</v>
      </c>
      <c r="B17" s="123">
        <v>134</v>
      </c>
      <c r="C17" s="123">
        <v>119</v>
      </c>
      <c r="D17" s="98">
        <v>267547137.81</v>
      </c>
      <c r="E17" s="98">
        <f t="shared" si="0"/>
        <v>1996620.4314179104</v>
      </c>
      <c r="F17" s="228">
        <v>26.116862525841462</v>
      </c>
      <c r="G17" s="8"/>
    </row>
    <row r="18" spans="1:7" s="7" customFormat="1" x14ac:dyDescent="0.2">
      <c r="A18" s="189">
        <v>2004</v>
      </c>
      <c r="B18" s="123">
        <v>155</v>
      </c>
      <c r="C18" s="123">
        <v>137</v>
      </c>
      <c r="D18" s="98">
        <v>301205332</v>
      </c>
      <c r="E18" s="98">
        <f t="shared" si="0"/>
        <v>1943260.206451613</v>
      </c>
      <c r="F18" s="228">
        <v>31.20680116112981</v>
      </c>
      <c r="G18" s="121"/>
    </row>
    <row r="19" spans="1:7" s="7" customFormat="1" x14ac:dyDescent="0.2">
      <c r="A19" s="189">
        <v>2005</v>
      </c>
      <c r="B19" s="123">
        <v>159</v>
      </c>
      <c r="C19" s="123">
        <v>135</v>
      </c>
      <c r="D19" s="98">
        <v>290441195</v>
      </c>
      <c r="E19" s="98">
        <f t="shared" si="0"/>
        <v>1826674.1823899371</v>
      </c>
      <c r="F19" s="228">
        <v>28.415211394493589</v>
      </c>
      <c r="G19" s="105"/>
    </row>
    <row r="20" spans="1:7" s="7" customFormat="1" x14ac:dyDescent="0.2">
      <c r="A20" s="189">
        <v>2006</v>
      </c>
      <c r="B20" s="123">
        <v>145</v>
      </c>
      <c r="C20" s="123">
        <v>125</v>
      </c>
      <c r="D20" s="98">
        <v>263355000</v>
      </c>
      <c r="E20" s="98">
        <f t="shared" si="0"/>
        <v>1816241.3793103448</v>
      </c>
      <c r="F20" s="228">
        <v>25.914439492031761</v>
      </c>
      <c r="G20" s="121"/>
    </row>
    <row r="21" spans="1:7" s="7" customFormat="1" x14ac:dyDescent="0.2">
      <c r="A21" s="189">
        <v>2007</v>
      </c>
      <c r="B21" s="123">
        <v>165</v>
      </c>
      <c r="C21" s="123">
        <v>147</v>
      </c>
      <c r="D21" s="124">
        <v>319397000</v>
      </c>
      <c r="E21" s="98">
        <f t="shared" si="0"/>
        <v>1935739.393939394</v>
      </c>
      <c r="F21" s="228">
        <v>29.470053032329108</v>
      </c>
      <c r="G21" s="122"/>
    </row>
    <row r="22" spans="1:7" s="7" customFormat="1" x14ac:dyDescent="0.2">
      <c r="A22" s="189">
        <v>2008</v>
      </c>
      <c r="B22" s="170">
        <v>181</v>
      </c>
      <c r="C22" s="170">
        <v>157</v>
      </c>
      <c r="D22" s="171">
        <v>362185000</v>
      </c>
      <c r="E22" s="98">
        <f t="shared" si="0"/>
        <v>2001022.0994475137</v>
      </c>
      <c r="F22" s="228">
        <v>27.325066571903854</v>
      </c>
      <c r="G22" s="121"/>
    </row>
    <row r="23" spans="1:7" s="7" customFormat="1" x14ac:dyDescent="0.2">
      <c r="A23" s="189">
        <v>2009</v>
      </c>
      <c r="B23" s="170">
        <v>169</v>
      </c>
      <c r="C23" s="170">
        <v>145</v>
      </c>
      <c r="D23" s="171">
        <v>315251700</v>
      </c>
      <c r="E23" s="98">
        <v>1865394.674556213</v>
      </c>
      <c r="F23" s="228">
        <v>32.035497590966941</v>
      </c>
      <c r="G23" s="121"/>
    </row>
    <row r="24" spans="1:7" s="7" customFormat="1" x14ac:dyDescent="0.2">
      <c r="A24" s="189">
        <v>2010</v>
      </c>
      <c r="B24" s="170">
        <v>198</v>
      </c>
      <c r="C24" s="170">
        <v>165</v>
      </c>
      <c r="D24" s="171">
        <v>389726046</v>
      </c>
      <c r="E24" s="98">
        <v>1968313.3636363635</v>
      </c>
      <c r="F24" s="229">
        <v>29.899101488246497</v>
      </c>
      <c r="G24" s="57"/>
    </row>
    <row r="25" spans="1:7" s="7" customFormat="1" x14ac:dyDescent="0.2">
      <c r="A25" s="189">
        <v>2011</v>
      </c>
      <c r="B25" s="170">
        <v>173</v>
      </c>
      <c r="C25" s="170">
        <v>148</v>
      </c>
      <c r="D25" s="171">
        <v>380024181</v>
      </c>
      <c r="E25" s="98">
        <v>2196671.5664739884</v>
      </c>
      <c r="F25" s="228">
        <v>31.360845105680667</v>
      </c>
    </row>
    <row r="26" spans="1:7" s="7" customFormat="1" x14ac:dyDescent="0.2">
      <c r="A26" s="189">
        <v>2012</v>
      </c>
      <c r="B26" s="170">
        <v>167</v>
      </c>
      <c r="C26" s="170">
        <v>138</v>
      </c>
      <c r="D26" s="171">
        <v>359612363</v>
      </c>
      <c r="E26" s="98">
        <v>2153367.4431137727</v>
      </c>
      <c r="F26" s="229">
        <v>30.555199328865037</v>
      </c>
      <c r="G26" s="8"/>
    </row>
    <row r="27" spans="1:7" s="7" customFormat="1" x14ac:dyDescent="0.2">
      <c r="A27" s="189">
        <v>2013</v>
      </c>
      <c r="B27" s="170">
        <v>161</v>
      </c>
      <c r="C27" s="170">
        <v>140</v>
      </c>
      <c r="D27" s="171">
        <v>291769036</v>
      </c>
      <c r="E27" s="98">
        <v>1812230.0372670807</v>
      </c>
      <c r="F27" s="228">
        <v>27.433038017243767</v>
      </c>
      <c r="G27" s="8"/>
    </row>
    <row r="28" spans="1:7" s="7" customFormat="1" x14ac:dyDescent="0.2">
      <c r="A28" s="189">
        <v>2014</v>
      </c>
      <c r="B28" s="170">
        <v>143</v>
      </c>
      <c r="C28" s="170">
        <v>126</v>
      </c>
      <c r="D28" s="171">
        <v>291369833</v>
      </c>
      <c r="E28" s="98">
        <v>2037551.2797202796</v>
      </c>
      <c r="F28" s="229">
        <v>34.458564891308633</v>
      </c>
      <c r="G28" s="8"/>
    </row>
    <row r="29" spans="1:7" s="7" customFormat="1" x14ac:dyDescent="0.2">
      <c r="A29" s="189">
        <v>2015</v>
      </c>
      <c r="B29" s="170">
        <v>191</v>
      </c>
      <c r="C29" s="170">
        <v>168</v>
      </c>
      <c r="D29" s="171">
        <v>377965926</v>
      </c>
      <c r="E29" s="98">
        <v>1978879.1937172774</v>
      </c>
      <c r="F29" s="228">
        <v>34.641110179252529</v>
      </c>
      <c r="G29" s="8"/>
    </row>
    <row r="30" spans="1:7" s="7" customFormat="1" x14ac:dyDescent="0.2">
      <c r="A30" s="189">
        <v>2016</v>
      </c>
      <c r="B30" s="170">
        <v>165</v>
      </c>
      <c r="C30" s="170">
        <v>150</v>
      </c>
      <c r="D30" s="171">
        <v>315043686</v>
      </c>
      <c r="E30" s="98">
        <v>1909355.6727272726</v>
      </c>
      <c r="F30" s="229">
        <v>25.298643523548193</v>
      </c>
      <c r="G30" s="8"/>
    </row>
    <row r="31" spans="1:7" s="7" customFormat="1" x14ac:dyDescent="0.2">
      <c r="A31" s="189">
        <v>2017</v>
      </c>
      <c r="B31" s="170">
        <v>193</v>
      </c>
      <c r="C31" s="170">
        <v>165</v>
      </c>
      <c r="D31" s="171">
        <v>363293282</v>
      </c>
      <c r="E31" s="98">
        <v>1882348.6113989637</v>
      </c>
      <c r="F31" s="229">
        <v>31.733411500701997</v>
      </c>
      <c r="G31" s="8"/>
    </row>
    <row r="32" spans="1:7" s="7" customFormat="1" x14ac:dyDescent="0.2">
      <c r="A32" s="189">
        <v>2018</v>
      </c>
      <c r="B32" s="170">
        <v>175</v>
      </c>
      <c r="C32" s="170">
        <v>159</v>
      </c>
      <c r="D32" s="171">
        <v>281697960</v>
      </c>
      <c r="E32" s="98">
        <v>1609702.6285714286</v>
      </c>
      <c r="F32" s="229">
        <v>28.745632359336977</v>
      </c>
      <c r="G32" s="8"/>
    </row>
    <row r="33" spans="1:7" s="7" customFormat="1" x14ac:dyDescent="0.2">
      <c r="A33" s="189">
        <v>2019</v>
      </c>
      <c r="B33" s="170">
        <v>171</v>
      </c>
      <c r="C33" s="170">
        <v>153</v>
      </c>
      <c r="D33" s="171">
        <v>273238206</v>
      </c>
      <c r="E33" s="98">
        <v>1597884.2456140351</v>
      </c>
      <c r="F33" s="229">
        <v>28.510512224807556</v>
      </c>
      <c r="G33" s="8"/>
    </row>
    <row r="34" spans="1:7" s="7" customFormat="1" x14ac:dyDescent="0.2">
      <c r="A34" s="189">
        <v>2020</v>
      </c>
      <c r="B34" s="170">
        <v>131</v>
      </c>
      <c r="C34" s="170">
        <v>117</v>
      </c>
      <c r="D34" s="171">
        <v>205432180</v>
      </c>
      <c r="E34" s="98">
        <v>1568184.5801526718</v>
      </c>
      <c r="F34" s="229">
        <v>30.139926207245871</v>
      </c>
      <c r="G34" s="8"/>
    </row>
    <row r="35" spans="1:7" s="7" customFormat="1" x14ac:dyDescent="0.2">
      <c r="A35" s="189">
        <v>2021</v>
      </c>
      <c r="B35" s="170">
        <v>221</v>
      </c>
      <c r="C35" s="170">
        <v>196</v>
      </c>
      <c r="D35" s="171">
        <v>349433468</v>
      </c>
      <c r="E35" s="98">
        <v>1581146.9140271493</v>
      </c>
      <c r="F35" s="229">
        <v>29.553730546629453</v>
      </c>
      <c r="G35" s="8"/>
    </row>
    <row r="36" spans="1:7" s="7" customFormat="1" x14ac:dyDescent="0.2">
      <c r="A36" s="189">
        <v>2022</v>
      </c>
      <c r="B36" s="170">
        <v>159</v>
      </c>
      <c r="C36" s="170">
        <v>141</v>
      </c>
      <c r="D36" s="171">
        <v>280775253</v>
      </c>
      <c r="E36" s="98">
        <v>1765882.0943396227</v>
      </c>
      <c r="F36" s="229">
        <v>32.1675587222079</v>
      </c>
      <c r="G36" s="8"/>
    </row>
    <row r="37" spans="1:7" s="7" customFormat="1" x14ac:dyDescent="0.2">
      <c r="A37" s="189">
        <v>2023</v>
      </c>
      <c r="B37" s="170">
        <v>201</v>
      </c>
      <c r="C37" s="170">
        <v>184</v>
      </c>
      <c r="D37" s="171">
        <v>397463748</v>
      </c>
      <c r="E37" s="98">
        <v>1977431.5820895522</v>
      </c>
      <c r="F37" s="229">
        <v>33.42403326991483</v>
      </c>
      <c r="G37" s="8"/>
    </row>
    <row r="38" spans="1:7" x14ac:dyDescent="0.2">
      <c r="A38" s="85" t="s">
        <v>56</v>
      </c>
      <c r="B38" s="32"/>
      <c r="C38" s="32"/>
      <c r="D38" s="32"/>
      <c r="E38" s="102"/>
      <c r="F38" s="32"/>
    </row>
    <row r="39" spans="1:7" s="7" customFormat="1" x14ac:dyDescent="0.2">
      <c r="B39" s="105"/>
      <c r="C39" s="105"/>
      <c r="D39" s="105"/>
      <c r="E39" s="105"/>
      <c r="F39" s="105"/>
      <c r="G39" s="105"/>
    </row>
    <row r="40" spans="1:7" s="7" customFormat="1" x14ac:dyDescent="0.2">
      <c r="B40" s="105"/>
      <c r="C40" s="105"/>
      <c r="D40" s="105"/>
      <c r="E40" s="105"/>
      <c r="F40" s="105"/>
      <c r="G40" s="105"/>
    </row>
    <row r="41" spans="1:7" s="22" customFormat="1" ht="12.75" x14ac:dyDescent="0.2">
      <c r="A41" s="35" t="s">
        <v>136</v>
      </c>
      <c r="B41" s="37"/>
      <c r="C41" s="37"/>
      <c r="D41" s="37"/>
      <c r="E41" s="37"/>
      <c r="F41" s="37"/>
      <c r="G41" s="37"/>
    </row>
    <row r="42" spans="1:7" s="17" customFormat="1" ht="3" customHeight="1" x14ac:dyDescent="0.2"/>
    <row r="43" spans="1:7" s="127" customFormat="1" ht="36" x14ac:dyDescent="0.2">
      <c r="A43" s="178"/>
      <c r="B43" s="128" t="s">
        <v>9</v>
      </c>
      <c r="C43" s="128" t="s">
        <v>79</v>
      </c>
      <c r="D43" s="129" t="s">
        <v>67</v>
      </c>
      <c r="E43" s="38" t="s">
        <v>68</v>
      </c>
      <c r="F43" s="227" t="s">
        <v>41</v>
      </c>
    </row>
    <row r="44" spans="1:7" s="7" customFormat="1" x14ac:dyDescent="0.2">
      <c r="A44" s="189">
        <v>1994</v>
      </c>
      <c r="B44" s="123">
        <v>92</v>
      </c>
      <c r="C44" s="123">
        <v>77</v>
      </c>
      <c r="D44" s="124">
        <v>76750457.730000004</v>
      </c>
      <c r="E44" s="98">
        <f>D44/B44</f>
        <v>834244.10576086957</v>
      </c>
      <c r="F44" s="228">
        <v>19.500572494164309</v>
      </c>
      <c r="G44" s="8"/>
    </row>
    <row r="45" spans="1:7" s="7" customFormat="1" x14ac:dyDescent="0.2">
      <c r="A45" s="189">
        <v>1995</v>
      </c>
      <c r="B45" s="123">
        <v>99</v>
      </c>
      <c r="C45" s="123">
        <v>81</v>
      </c>
      <c r="D45" s="124">
        <v>96469738.109999999</v>
      </c>
      <c r="E45" s="98">
        <f t="shared" ref="E45:E58" si="1">D45/B45</f>
        <v>974441.79909090907</v>
      </c>
      <c r="F45" s="228">
        <v>20.159249482452427</v>
      </c>
      <c r="G45" s="121"/>
    </row>
    <row r="46" spans="1:7" s="7" customFormat="1" x14ac:dyDescent="0.2">
      <c r="A46" s="189">
        <v>1996</v>
      </c>
      <c r="B46" s="123">
        <v>107</v>
      </c>
      <c r="C46" s="123">
        <v>85</v>
      </c>
      <c r="D46" s="124">
        <v>103429035.73999999</v>
      </c>
      <c r="E46" s="98">
        <f t="shared" si="1"/>
        <v>966626.50224299065</v>
      </c>
      <c r="F46" s="228">
        <v>22.60456715477957</v>
      </c>
      <c r="G46" s="105"/>
    </row>
    <row r="47" spans="1:7" s="7" customFormat="1" x14ac:dyDescent="0.2">
      <c r="A47" s="189">
        <v>1997</v>
      </c>
      <c r="B47" s="123">
        <v>135</v>
      </c>
      <c r="C47" s="123">
        <v>109</v>
      </c>
      <c r="D47" s="98">
        <v>133370022.73</v>
      </c>
      <c r="E47" s="98">
        <f t="shared" si="1"/>
        <v>987926.09429629636</v>
      </c>
      <c r="F47" s="228">
        <v>20.554719419455136</v>
      </c>
      <c r="G47" s="105"/>
    </row>
    <row r="48" spans="1:7" s="7" customFormat="1" x14ac:dyDescent="0.2">
      <c r="A48" s="189">
        <v>1998</v>
      </c>
      <c r="B48" s="123">
        <v>139</v>
      </c>
      <c r="C48" s="123">
        <v>117</v>
      </c>
      <c r="D48" s="98">
        <v>139917708.02000001</v>
      </c>
      <c r="E48" s="98">
        <f t="shared" si="1"/>
        <v>1006602.2159712231</v>
      </c>
      <c r="F48" s="228">
        <v>22.13632688512341</v>
      </c>
      <c r="G48" s="122"/>
    </row>
    <row r="49" spans="1:8" s="7" customFormat="1" x14ac:dyDescent="0.2">
      <c r="A49" s="189">
        <v>1999</v>
      </c>
      <c r="B49" s="123">
        <v>158</v>
      </c>
      <c r="C49" s="123">
        <v>138</v>
      </c>
      <c r="D49" s="98">
        <v>155941624.22</v>
      </c>
      <c r="E49" s="98">
        <f t="shared" si="1"/>
        <v>986972.30518987344</v>
      </c>
      <c r="F49" s="228">
        <v>24.295961541911783</v>
      </c>
      <c r="G49" s="105"/>
    </row>
    <row r="50" spans="1:8" s="7" customFormat="1" x14ac:dyDescent="0.2">
      <c r="A50" s="189">
        <v>2000</v>
      </c>
      <c r="B50" s="123">
        <v>127</v>
      </c>
      <c r="C50" s="123">
        <v>112</v>
      </c>
      <c r="D50" s="98">
        <v>161481621.50999999</v>
      </c>
      <c r="E50" s="98">
        <f t="shared" si="1"/>
        <v>1271508.8307874014</v>
      </c>
      <c r="F50" s="228">
        <v>23.248265081032837</v>
      </c>
      <c r="G50" s="105"/>
    </row>
    <row r="51" spans="1:8" s="7" customFormat="1" x14ac:dyDescent="0.2">
      <c r="A51" s="189">
        <v>2001</v>
      </c>
      <c r="B51" s="123">
        <v>138</v>
      </c>
      <c r="C51" s="123">
        <v>125</v>
      </c>
      <c r="D51" s="98">
        <v>175706639.31</v>
      </c>
      <c r="E51" s="98">
        <f t="shared" si="1"/>
        <v>1273236.5167391305</v>
      </c>
      <c r="F51" s="228">
        <v>22.942636102636499</v>
      </c>
      <c r="G51" s="57"/>
    </row>
    <row r="52" spans="1:8" s="7" customFormat="1" x14ac:dyDescent="0.2">
      <c r="A52" s="189">
        <v>2002</v>
      </c>
      <c r="B52" s="123">
        <v>123</v>
      </c>
      <c r="C52" s="123">
        <v>111</v>
      </c>
      <c r="D52" s="98">
        <v>148792026.5</v>
      </c>
      <c r="E52" s="98">
        <f t="shared" si="1"/>
        <v>1209691.2723577237</v>
      </c>
      <c r="F52" s="228">
        <v>21.095596973041278</v>
      </c>
      <c r="G52" s="41"/>
    </row>
    <row r="53" spans="1:8" s="7" customFormat="1" x14ac:dyDescent="0.2">
      <c r="A53" s="189">
        <v>2003</v>
      </c>
      <c r="B53" s="123">
        <v>121</v>
      </c>
      <c r="C53" s="123">
        <v>111</v>
      </c>
      <c r="D53" s="98">
        <v>157770389.66999999</v>
      </c>
      <c r="E53" s="98">
        <f t="shared" si="1"/>
        <v>1303887.5179338842</v>
      </c>
      <c r="F53" s="228">
        <v>16.631623325334282</v>
      </c>
      <c r="G53" s="8"/>
    </row>
    <row r="54" spans="1:8" s="7" customFormat="1" x14ac:dyDescent="0.2">
      <c r="A54" s="189">
        <v>2004</v>
      </c>
      <c r="B54" s="123">
        <v>146</v>
      </c>
      <c r="C54" s="123">
        <v>133</v>
      </c>
      <c r="D54" s="98">
        <v>176788617</v>
      </c>
      <c r="E54" s="98">
        <f t="shared" si="1"/>
        <v>1210880.9383561644</v>
      </c>
      <c r="F54" s="228">
        <v>19.171023556860064</v>
      </c>
      <c r="G54" s="121"/>
    </row>
    <row r="55" spans="1:8" s="7" customFormat="1" x14ac:dyDescent="0.2">
      <c r="A55" s="189">
        <v>2005</v>
      </c>
      <c r="B55" s="123">
        <v>151</v>
      </c>
      <c r="C55" s="123">
        <v>131</v>
      </c>
      <c r="D55" s="98">
        <v>170995745</v>
      </c>
      <c r="E55" s="98">
        <f t="shared" si="1"/>
        <v>1132422.1523178809</v>
      </c>
      <c r="F55" s="228">
        <v>17.092449700359353</v>
      </c>
      <c r="G55" s="105"/>
      <c r="H55" s="173"/>
    </row>
    <row r="56" spans="1:8" s="7" customFormat="1" x14ac:dyDescent="0.2">
      <c r="A56" s="189">
        <v>2006</v>
      </c>
      <c r="B56" s="123">
        <v>139</v>
      </c>
      <c r="C56" s="123">
        <v>122</v>
      </c>
      <c r="D56" s="98">
        <v>161446000</v>
      </c>
      <c r="E56" s="98">
        <f t="shared" si="1"/>
        <v>1161482.0143884893</v>
      </c>
      <c r="F56" s="228">
        <v>16.126981901225207</v>
      </c>
      <c r="G56" s="121"/>
    </row>
    <row r="57" spans="1:8" s="7" customFormat="1" x14ac:dyDescent="0.2">
      <c r="A57" s="189">
        <v>2007</v>
      </c>
      <c r="B57" s="123">
        <v>157</v>
      </c>
      <c r="C57" s="123">
        <v>140</v>
      </c>
      <c r="D57" s="124">
        <v>194477000</v>
      </c>
      <c r="E57" s="98">
        <f t="shared" si="1"/>
        <v>1238707.0063694268</v>
      </c>
      <c r="F57" s="228">
        <v>18.365101629434687</v>
      </c>
      <c r="G57" s="122"/>
    </row>
    <row r="58" spans="1:8" s="7" customFormat="1" x14ac:dyDescent="0.2">
      <c r="A58" s="189">
        <v>2008</v>
      </c>
      <c r="B58" s="174">
        <v>174</v>
      </c>
      <c r="C58" s="174">
        <v>151</v>
      </c>
      <c r="D58" s="171">
        <v>217945000</v>
      </c>
      <c r="E58" s="98">
        <f t="shared" si="1"/>
        <v>1252557.4712643679</v>
      </c>
      <c r="F58" s="228">
        <v>16.99105756457806</v>
      </c>
      <c r="G58" s="121"/>
    </row>
    <row r="59" spans="1:8" s="7" customFormat="1" x14ac:dyDescent="0.2">
      <c r="A59" s="189">
        <v>2009</v>
      </c>
      <c r="B59" s="174">
        <v>162</v>
      </c>
      <c r="C59" s="174">
        <v>143</v>
      </c>
      <c r="D59" s="171">
        <v>203876700</v>
      </c>
      <c r="E59" s="98">
        <v>1258498.1481481481</v>
      </c>
      <c r="F59" s="228">
        <v>20.939595351730627</v>
      </c>
      <c r="G59" s="121"/>
    </row>
    <row r="60" spans="1:8" s="7" customFormat="1" x14ac:dyDescent="0.2">
      <c r="A60" s="189">
        <v>2010</v>
      </c>
      <c r="B60" s="174">
        <v>186</v>
      </c>
      <c r="C60" s="174">
        <v>161</v>
      </c>
      <c r="D60" s="171">
        <v>253654209</v>
      </c>
      <c r="E60" s="98">
        <v>1363732.3064516129</v>
      </c>
      <c r="F60" s="229">
        <v>19.846117441053831</v>
      </c>
      <c r="G60" s="57"/>
    </row>
    <row r="61" spans="1:8" s="7" customFormat="1" x14ac:dyDescent="0.2">
      <c r="A61" s="189">
        <v>2011</v>
      </c>
      <c r="B61" s="174">
        <v>163</v>
      </c>
      <c r="C61" s="174">
        <v>141</v>
      </c>
      <c r="D61" s="171">
        <v>234667481</v>
      </c>
      <c r="E61" s="98">
        <v>1439677.7975460123</v>
      </c>
      <c r="F61" s="228">
        <v>19.711899834928897</v>
      </c>
    </row>
    <row r="62" spans="1:8" s="7" customFormat="1" x14ac:dyDescent="0.2">
      <c r="A62" s="189">
        <v>2012</v>
      </c>
      <c r="B62" s="174">
        <v>155</v>
      </c>
      <c r="C62" s="174">
        <v>134</v>
      </c>
      <c r="D62" s="171">
        <v>231711363</v>
      </c>
      <c r="E62" s="98">
        <v>1494912.0193548386</v>
      </c>
      <c r="F62" s="229">
        <v>20.347824818291333</v>
      </c>
      <c r="G62" s="8"/>
    </row>
    <row r="63" spans="1:8" s="7" customFormat="1" x14ac:dyDescent="0.2">
      <c r="A63" s="189">
        <v>2013</v>
      </c>
      <c r="B63" s="174">
        <v>142</v>
      </c>
      <c r="C63" s="174">
        <v>128</v>
      </c>
      <c r="D63" s="171">
        <v>190224536</v>
      </c>
      <c r="E63" s="98">
        <v>1339609.4084507043</v>
      </c>
      <c r="F63" s="228">
        <v>18.693450956826364</v>
      </c>
      <c r="G63" s="8"/>
    </row>
    <row r="64" spans="1:8" s="7" customFormat="1" x14ac:dyDescent="0.2">
      <c r="A64" s="189">
        <v>2014</v>
      </c>
      <c r="B64" s="174">
        <v>136</v>
      </c>
      <c r="C64" s="174">
        <v>122</v>
      </c>
      <c r="D64" s="171">
        <v>178152836</v>
      </c>
      <c r="E64" s="98">
        <v>1309947.3235294118</v>
      </c>
      <c r="F64" s="229">
        <v>21.618182642012695</v>
      </c>
      <c r="G64" s="8"/>
    </row>
    <row r="65" spans="1:7" s="7" customFormat="1" x14ac:dyDescent="0.2">
      <c r="A65" s="189">
        <v>2015</v>
      </c>
      <c r="B65" s="174">
        <v>168</v>
      </c>
      <c r="C65" s="174">
        <v>152</v>
      </c>
      <c r="D65" s="171">
        <v>220042926</v>
      </c>
      <c r="E65" s="98">
        <v>1309779.3214285714</v>
      </c>
      <c r="F65" s="228">
        <v>21.08528957897127</v>
      </c>
      <c r="G65" s="8"/>
    </row>
    <row r="66" spans="1:7" s="7" customFormat="1" x14ac:dyDescent="0.2">
      <c r="A66" s="189">
        <v>2016</v>
      </c>
      <c r="B66" s="174">
        <v>150</v>
      </c>
      <c r="C66" s="174">
        <v>141</v>
      </c>
      <c r="D66" s="171">
        <v>190388686</v>
      </c>
      <c r="E66" s="98">
        <v>1269257.9066666667</v>
      </c>
      <c r="F66" s="229">
        <v>15.67372205733591</v>
      </c>
      <c r="G66" s="8"/>
    </row>
    <row r="67" spans="1:7" s="7" customFormat="1" x14ac:dyDescent="0.2">
      <c r="A67" s="189">
        <v>2017</v>
      </c>
      <c r="B67" s="174">
        <v>177</v>
      </c>
      <c r="C67" s="174">
        <v>154</v>
      </c>
      <c r="D67" s="171">
        <v>211527282</v>
      </c>
      <c r="E67" s="98">
        <v>1195069.3898305085</v>
      </c>
      <c r="F67" s="229">
        <v>19.289786811576104</v>
      </c>
      <c r="G67" s="8"/>
    </row>
    <row r="68" spans="1:7" s="7" customFormat="1" x14ac:dyDescent="0.2">
      <c r="A68" s="189">
        <v>2018</v>
      </c>
      <c r="B68" s="174">
        <v>164</v>
      </c>
      <c r="C68" s="174">
        <v>154</v>
      </c>
      <c r="D68" s="171">
        <v>160461960</v>
      </c>
      <c r="E68" s="98">
        <v>978426.58536585362</v>
      </c>
      <c r="F68" s="229">
        <v>16.99062403359131</v>
      </c>
      <c r="G68" s="8"/>
    </row>
    <row r="69" spans="1:7" s="7" customFormat="1" x14ac:dyDescent="0.2">
      <c r="A69" s="189">
        <v>2019</v>
      </c>
      <c r="B69" s="174">
        <v>160</v>
      </c>
      <c r="C69" s="174">
        <v>147</v>
      </c>
      <c r="D69" s="171">
        <v>151647206</v>
      </c>
      <c r="E69" s="98">
        <v>947795.03749999998</v>
      </c>
      <c r="F69" s="229">
        <v>16.369927487376675</v>
      </c>
      <c r="G69" s="8"/>
    </row>
    <row r="70" spans="1:7" s="7" customFormat="1" x14ac:dyDescent="0.2">
      <c r="A70" s="189">
        <v>2020</v>
      </c>
      <c r="B70" s="174">
        <v>120</v>
      </c>
      <c r="C70" s="174">
        <v>109</v>
      </c>
      <c r="D70" s="171">
        <v>112991797</v>
      </c>
      <c r="E70" s="98">
        <v>941598.30833333335</v>
      </c>
      <c r="F70" s="229">
        <v>17.278160620037401</v>
      </c>
      <c r="G70" s="8"/>
    </row>
    <row r="71" spans="1:7" s="7" customFormat="1" x14ac:dyDescent="0.2">
      <c r="A71" s="189">
        <v>2021</v>
      </c>
      <c r="B71" s="174">
        <v>209</v>
      </c>
      <c r="C71" s="174">
        <v>190</v>
      </c>
      <c r="D71" s="171">
        <v>205463468</v>
      </c>
      <c r="E71" s="98">
        <v>983078.79425837321</v>
      </c>
      <c r="F71" s="229">
        <v>17.874768508538192</v>
      </c>
      <c r="G71" s="8"/>
    </row>
    <row r="72" spans="1:7" s="7" customFormat="1" x14ac:dyDescent="0.2">
      <c r="A72" s="189">
        <v>2022</v>
      </c>
      <c r="B72" s="174">
        <v>152</v>
      </c>
      <c r="C72" s="174">
        <v>135</v>
      </c>
      <c r="D72" s="171">
        <v>169525913</v>
      </c>
      <c r="E72" s="98">
        <v>1115302.0592105263</v>
      </c>
      <c r="F72" s="229">
        <v>19.95916728982338</v>
      </c>
      <c r="G72" s="8"/>
    </row>
    <row r="73" spans="1:7" s="7" customFormat="1" x14ac:dyDescent="0.2">
      <c r="A73" s="189">
        <v>2023</v>
      </c>
      <c r="B73" s="174">
        <v>192</v>
      </c>
      <c r="C73" s="174">
        <v>178</v>
      </c>
      <c r="D73" s="171">
        <v>241389556</v>
      </c>
      <c r="E73" s="98">
        <v>1257237.2708333333</v>
      </c>
      <c r="F73" s="229">
        <v>20.975939866236345</v>
      </c>
      <c r="G73" s="8"/>
    </row>
    <row r="74" spans="1:7" x14ac:dyDescent="0.2">
      <c r="A74" s="85" t="s">
        <v>56</v>
      </c>
      <c r="B74" s="32"/>
      <c r="C74" s="32"/>
      <c r="D74" s="32"/>
      <c r="E74" s="102"/>
      <c r="F74" s="32"/>
    </row>
    <row r="75" spans="1:7" s="7" customFormat="1" x14ac:dyDescent="0.2">
      <c r="B75" s="105"/>
      <c r="C75" s="105"/>
      <c r="D75" s="105"/>
      <c r="E75" s="105"/>
      <c r="F75" s="105"/>
      <c r="G75" s="105"/>
    </row>
    <row r="76" spans="1:7" s="7" customFormat="1" x14ac:dyDescent="0.2">
      <c r="B76" s="105"/>
      <c r="C76" s="105"/>
      <c r="D76" s="105"/>
      <c r="E76" s="105"/>
      <c r="F76" s="105"/>
      <c r="G76" s="105"/>
    </row>
    <row r="77" spans="1:7" s="22" customFormat="1" ht="12.75" x14ac:dyDescent="0.2">
      <c r="A77" s="35" t="s">
        <v>38</v>
      </c>
      <c r="B77" s="37"/>
      <c r="C77" s="37"/>
      <c r="D77" s="37"/>
      <c r="E77" s="37"/>
      <c r="F77" s="37"/>
      <c r="G77" s="37"/>
    </row>
    <row r="78" spans="1:7" s="17" customFormat="1" ht="3" customHeight="1" x14ac:dyDescent="0.2"/>
    <row r="79" spans="1:7" s="127" customFormat="1" ht="36" x14ac:dyDescent="0.2">
      <c r="A79" s="178"/>
      <c r="B79" s="128" t="s">
        <v>9</v>
      </c>
      <c r="C79" s="128" t="s">
        <v>79</v>
      </c>
      <c r="D79" s="129" t="s">
        <v>67</v>
      </c>
      <c r="E79" s="38" t="s">
        <v>68</v>
      </c>
      <c r="F79" s="227" t="s">
        <v>41</v>
      </c>
    </row>
    <row r="80" spans="1:7" s="7" customFormat="1" x14ac:dyDescent="0.2">
      <c r="A80" s="189">
        <v>1994</v>
      </c>
      <c r="B80" s="123">
        <v>56</v>
      </c>
      <c r="C80" s="123">
        <v>50</v>
      </c>
      <c r="D80" s="124">
        <v>54012686.810000002</v>
      </c>
      <c r="E80" s="98">
        <f>D80/B80</f>
        <v>964512.26446428581</v>
      </c>
      <c r="F80" s="228">
        <v>17.901172661965916</v>
      </c>
      <c r="G80" s="8"/>
    </row>
    <row r="81" spans="1:7" s="7" customFormat="1" x14ac:dyDescent="0.2">
      <c r="A81" s="189">
        <v>1995</v>
      </c>
      <c r="B81" s="123">
        <v>64</v>
      </c>
      <c r="C81" s="123">
        <v>60</v>
      </c>
      <c r="D81" s="124">
        <v>68537266.920000002</v>
      </c>
      <c r="E81" s="98">
        <f t="shared" ref="E81:E94" si="2">D81/B81</f>
        <v>1070894.795625</v>
      </c>
      <c r="F81" s="228">
        <v>19.783907189096595</v>
      </c>
      <c r="G81" s="121"/>
    </row>
    <row r="82" spans="1:7" s="7" customFormat="1" x14ac:dyDescent="0.2">
      <c r="A82" s="189">
        <v>1996</v>
      </c>
      <c r="B82" s="123">
        <v>67</v>
      </c>
      <c r="C82" s="123">
        <v>59</v>
      </c>
      <c r="D82" s="124">
        <v>74235048.950000003</v>
      </c>
      <c r="E82" s="98">
        <f t="shared" si="2"/>
        <v>1107985.8052238806</v>
      </c>
      <c r="F82" s="228">
        <v>20.932129806856938</v>
      </c>
      <c r="G82" s="105"/>
    </row>
    <row r="83" spans="1:7" s="7" customFormat="1" x14ac:dyDescent="0.2">
      <c r="A83" s="189">
        <v>1997</v>
      </c>
      <c r="B83" s="123">
        <v>73</v>
      </c>
      <c r="C83" s="123">
        <v>63</v>
      </c>
      <c r="D83" s="98">
        <v>82763656.75999999</v>
      </c>
      <c r="E83" s="98">
        <f t="shared" si="2"/>
        <v>1133748.7227397258</v>
      </c>
      <c r="F83" s="228">
        <v>18.602676829316671</v>
      </c>
      <c r="G83" s="105"/>
    </row>
    <row r="84" spans="1:7" s="7" customFormat="1" x14ac:dyDescent="0.2">
      <c r="A84" s="189">
        <v>1998</v>
      </c>
      <c r="B84" s="123">
        <v>94</v>
      </c>
      <c r="C84" s="123">
        <v>87</v>
      </c>
      <c r="D84" s="98">
        <v>97774216.140000001</v>
      </c>
      <c r="E84" s="98">
        <f t="shared" si="2"/>
        <v>1040151.2355319149</v>
      </c>
      <c r="F84" s="228">
        <v>18.898795213456467</v>
      </c>
      <c r="G84" s="122"/>
    </row>
    <row r="85" spans="1:7" s="7" customFormat="1" x14ac:dyDescent="0.2">
      <c r="A85" s="189">
        <v>1999</v>
      </c>
      <c r="B85" s="123">
        <v>88</v>
      </c>
      <c r="C85" s="123">
        <v>83</v>
      </c>
      <c r="D85" s="98">
        <v>84903431.170000002</v>
      </c>
      <c r="E85" s="98">
        <f t="shared" si="2"/>
        <v>964811.71784090914</v>
      </c>
      <c r="F85" s="228">
        <v>17.943875156208012</v>
      </c>
      <c r="G85" s="105"/>
    </row>
    <row r="86" spans="1:7" s="7" customFormat="1" x14ac:dyDescent="0.2">
      <c r="A86" s="189">
        <v>2000</v>
      </c>
      <c r="B86" s="123">
        <v>95</v>
      </c>
      <c r="C86" s="123">
        <v>89</v>
      </c>
      <c r="D86" s="98">
        <v>85473315.859999999</v>
      </c>
      <c r="E86" s="98">
        <f t="shared" si="2"/>
        <v>899719.11431578943</v>
      </c>
      <c r="F86" s="228">
        <v>13.963866060214603</v>
      </c>
      <c r="G86" s="105"/>
    </row>
    <row r="87" spans="1:7" s="7" customFormat="1" x14ac:dyDescent="0.2">
      <c r="A87" s="189">
        <v>2001</v>
      </c>
      <c r="B87" s="123">
        <v>89</v>
      </c>
      <c r="C87" s="123">
        <v>81</v>
      </c>
      <c r="D87" s="98">
        <v>99947084.840000004</v>
      </c>
      <c r="E87" s="98">
        <f t="shared" si="2"/>
        <v>1123000.9532584271</v>
      </c>
      <c r="F87" s="228">
        <v>15.526600234056733</v>
      </c>
      <c r="G87" s="57"/>
    </row>
    <row r="88" spans="1:7" s="7" customFormat="1" x14ac:dyDescent="0.2">
      <c r="A88" s="189">
        <v>2002</v>
      </c>
      <c r="B88" s="123">
        <v>103</v>
      </c>
      <c r="C88" s="123">
        <v>96</v>
      </c>
      <c r="D88" s="98">
        <v>107975786.37</v>
      </c>
      <c r="E88" s="98">
        <f t="shared" si="2"/>
        <v>1048308.6055339806</v>
      </c>
      <c r="F88" s="228">
        <v>16.17845110208096</v>
      </c>
      <c r="G88" s="41"/>
    </row>
    <row r="89" spans="1:7" s="7" customFormat="1" x14ac:dyDescent="0.2">
      <c r="A89" s="189">
        <v>2003</v>
      </c>
      <c r="B89" s="123">
        <v>102</v>
      </c>
      <c r="C89" s="123">
        <v>90</v>
      </c>
      <c r="D89" s="98">
        <v>109776748.14000002</v>
      </c>
      <c r="E89" s="98">
        <f t="shared" si="2"/>
        <v>1076242.6288235295</v>
      </c>
      <c r="F89" s="228">
        <v>11.676850601686326</v>
      </c>
      <c r="G89" s="8"/>
    </row>
    <row r="90" spans="1:7" s="7" customFormat="1" x14ac:dyDescent="0.2">
      <c r="A90" s="189">
        <v>2004</v>
      </c>
      <c r="B90" s="123">
        <v>105</v>
      </c>
      <c r="C90" s="123">
        <v>97</v>
      </c>
      <c r="D90" s="98">
        <v>124416715</v>
      </c>
      <c r="E90" s="98">
        <f t="shared" si="2"/>
        <v>1184921.0952380951</v>
      </c>
      <c r="F90" s="228">
        <v>15.356039850758062</v>
      </c>
      <c r="G90" s="121"/>
    </row>
    <row r="91" spans="1:7" s="7" customFormat="1" x14ac:dyDescent="0.2">
      <c r="A91" s="189">
        <v>2005</v>
      </c>
      <c r="B91" s="123">
        <v>99</v>
      </c>
      <c r="C91" s="123">
        <v>89</v>
      </c>
      <c r="D91" s="98">
        <v>119445450</v>
      </c>
      <c r="E91" s="98">
        <f t="shared" si="2"/>
        <v>1206519.696969697</v>
      </c>
      <c r="F91" s="228">
        <v>14.284470738566565</v>
      </c>
      <c r="G91" s="105"/>
    </row>
    <row r="92" spans="1:7" s="7" customFormat="1" x14ac:dyDescent="0.2">
      <c r="A92" s="189">
        <v>2006</v>
      </c>
      <c r="B92" s="123">
        <v>84</v>
      </c>
      <c r="C92" s="123">
        <v>75</v>
      </c>
      <c r="D92" s="98">
        <v>101909000</v>
      </c>
      <c r="E92" s="98">
        <f t="shared" si="2"/>
        <v>1213202.3809523811</v>
      </c>
      <c r="F92" s="228">
        <v>13.149243613079973</v>
      </c>
      <c r="G92" s="121"/>
    </row>
    <row r="93" spans="1:7" s="7" customFormat="1" x14ac:dyDescent="0.2">
      <c r="A93" s="189">
        <v>2007</v>
      </c>
      <c r="B93" s="123">
        <v>104</v>
      </c>
      <c r="C93" s="123">
        <v>98</v>
      </c>
      <c r="D93" s="124">
        <v>124920000</v>
      </c>
      <c r="E93" s="98">
        <f t="shared" si="2"/>
        <v>1201153.8461538462</v>
      </c>
      <c r="F93" s="228">
        <v>14.860708480922105</v>
      </c>
      <c r="G93" s="122"/>
    </row>
    <row r="94" spans="1:7" s="7" customFormat="1" x14ac:dyDescent="0.2">
      <c r="A94" s="189">
        <v>2008</v>
      </c>
      <c r="B94" s="170">
        <v>99</v>
      </c>
      <c r="C94" s="170">
        <v>92</v>
      </c>
      <c r="D94" s="171">
        <v>144240000</v>
      </c>
      <c r="E94" s="98">
        <f t="shared" si="2"/>
        <v>1456969.696969697</v>
      </c>
      <c r="F94" s="228">
        <v>13.599512680357599</v>
      </c>
      <c r="G94" s="121"/>
    </row>
    <row r="95" spans="1:7" s="7" customFormat="1" x14ac:dyDescent="0.2">
      <c r="A95" s="189">
        <v>2009</v>
      </c>
      <c r="B95" s="170">
        <v>87</v>
      </c>
      <c r="C95" s="170">
        <v>77</v>
      </c>
      <c r="D95" s="171">
        <v>111375000</v>
      </c>
      <c r="E95" s="98">
        <v>1280172.4137931035</v>
      </c>
      <c r="F95" s="228">
        <v>15.45540215658583</v>
      </c>
      <c r="G95" s="121"/>
    </row>
    <row r="96" spans="1:7" s="7" customFormat="1" x14ac:dyDescent="0.2">
      <c r="A96" s="189">
        <v>2010</v>
      </c>
      <c r="B96" s="170">
        <v>122</v>
      </c>
      <c r="C96" s="170">
        <v>103</v>
      </c>
      <c r="D96" s="171">
        <v>136071837</v>
      </c>
      <c r="E96" s="98">
        <v>1115342.9262295081</v>
      </c>
      <c r="F96" s="229">
        <v>13.500085711042811</v>
      </c>
      <c r="G96" s="57"/>
    </row>
    <row r="97" spans="1:8" s="7" customFormat="1" x14ac:dyDescent="0.2">
      <c r="A97" s="189">
        <v>2011</v>
      </c>
      <c r="B97" s="170">
        <v>125</v>
      </c>
      <c r="C97" s="170">
        <v>115</v>
      </c>
      <c r="D97" s="171">
        <v>145356700</v>
      </c>
      <c r="E97" s="98">
        <v>1162853.6000000001</v>
      </c>
      <c r="F97" s="228">
        <v>14.406315434400838</v>
      </c>
    </row>
    <row r="98" spans="1:8" s="7" customFormat="1" x14ac:dyDescent="0.2">
      <c r="A98" s="189">
        <v>2012</v>
      </c>
      <c r="B98" s="170">
        <v>111</v>
      </c>
      <c r="C98" s="170">
        <v>96</v>
      </c>
      <c r="D98" s="171">
        <v>127901000</v>
      </c>
      <c r="E98" s="98">
        <v>1152261.2612612613</v>
      </c>
      <c r="F98" s="229">
        <v>13.415370412614685</v>
      </c>
      <c r="G98" s="8"/>
    </row>
    <row r="99" spans="1:8" s="7" customFormat="1" x14ac:dyDescent="0.2">
      <c r="A99" s="189">
        <v>2013</v>
      </c>
      <c r="B99" s="170">
        <v>100</v>
      </c>
      <c r="C99" s="170">
        <v>88</v>
      </c>
      <c r="D99" s="171">
        <v>101544500</v>
      </c>
      <c r="E99" s="98">
        <v>1015445</v>
      </c>
      <c r="F99" s="228">
        <v>12.729264576189426</v>
      </c>
      <c r="G99" s="8"/>
    </row>
    <row r="100" spans="1:8" s="7" customFormat="1" x14ac:dyDescent="0.2">
      <c r="A100" s="189">
        <v>2014</v>
      </c>
      <c r="B100" s="170">
        <v>104</v>
      </c>
      <c r="C100" s="170">
        <v>93</v>
      </c>
      <c r="D100" s="171">
        <v>113216997</v>
      </c>
      <c r="E100" s="98">
        <v>1088624.9711538462</v>
      </c>
      <c r="F100" s="229">
        <v>16.294563136809572</v>
      </c>
      <c r="G100" s="8"/>
    </row>
    <row r="101" spans="1:8" s="7" customFormat="1" x14ac:dyDescent="0.2">
      <c r="A101" s="189">
        <v>2015</v>
      </c>
      <c r="B101" s="170">
        <v>135</v>
      </c>
      <c r="C101" s="170">
        <v>123</v>
      </c>
      <c r="D101" s="171">
        <v>157923000</v>
      </c>
      <c r="E101" s="98">
        <v>1169800</v>
      </c>
      <c r="F101" s="228">
        <v>18.098148900867248</v>
      </c>
      <c r="G101" s="8"/>
    </row>
    <row r="102" spans="1:8" s="7" customFormat="1" x14ac:dyDescent="0.2">
      <c r="A102" s="189">
        <v>2016</v>
      </c>
      <c r="B102" s="170">
        <v>105</v>
      </c>
      <c r="C102" s="170">
        <v>98</v>
      </c>
      <c r="D102" s="171">
        <v>124655000</v>
      </c>
      <c r="E102" s="98">
        <v>1187190.4761904762</v>
      </c>
      <c r="F102" s="229">
        <v>12.957910983709759</v>
      </c>
      <c r="G102" s="8"/>
    </row>
    <row r="103" spans="1:8" s="7" customFormat="1" x14ac:dyDescent="0.2">
      <c r="A103" s="189">
        <v>2017</v>
      </c>
      <c r="B103" s="170">
        <v>128</v>
      </c>
      <c r="C103" s="170">
        <v>117</v>
      </c>
      <c r="D103" s="171">
        <v>151766000</v>
      </c>
      <c r="E103" s="98">
        <v>1185671.875</v>
      </c>
      <c r="F103" s="229">
        <v>16.121293105612146</v>
      </c>
      <c r="G103" s="8"/>
    </row>
    <row r="104" spans="1:8" s="7" customFormat="1" x14ac:dyDescent="0.2">
      <c r="A104" s="189">
        <v>2018</v>
      </c>
      <c r="B104" s="170">
        <v>116</v>
      </c>
      <c r="C104" s="170">
        <v>107</v>
      </c>
      <c r="D104" s="171">
        <v>121236000</v>
      </c>
      <c r="E104" s="98">
        <v>1045137.9310344828</v>
      </c>
      <c r="F104" s="229">
        <v>15.437627084169428</v>
      </c>
      <c r="G104" s="8"/>
    </row>
    <row r="105" spans="1:8" s="7" customFormat="1" x14ac:dyDescent="0.2">
      <c r="A105" s="189">
        <v>2019</v>
      </c>
      <c r="B105" s="170">
        <v>108</v>
      </c>
      <c r="C105" s="170">
        <v>99</v>
      </c>
      <c r="D105" s="171">
        <v>121591000</v>
      </c>
      <c r="E105" s="98">
        <v>1125842.5925925926</v>
      </c>
      <c r="F105" s="229">
        <v>16.588815568446037</v>
      </c>
      <c r="G105" s="8"/>
      <c r="H105" s="173"/>
    </row>
    <row r="106" spans="1:8" s="7" customFormat="1" x14ac:dyDescent="0.2">
      <c r="A106" s="189">
        <v>2020</v>
      </c>
      <c r="B106" s="170">
        <v>90</v>
      </c>
      <c r="C106" s="170">
        <v>85</v>
      </c>
      <c r="D106" s="171">
        <v>92440383</v>
      </c>
      <c r="E106" s="98">
        <v>1027115.3666666667</v>
      </c>
      <c r="F106" s="229">
        <v>16.610784444585207</v>
      </c>
      <c r="G106" s="8"/>
    </row>
    <row r="107" spans="1:8" s="7" customFormat="1" x14ac:dyDescent="0.2">
      <c r="A107" s="189">
        <v>2021</v>
      </c>
      <c r="B107" s="170">
        <v>126</v>
      </c>
      <c r="C107" s="170">
        <v>115</v>
      </c>
      <c r="D107" s="171">
        <v>143970000</v>
      </c>
      <c r="E107" s="98">
        <v>1142619.0476190476</v>
      </c>
      <c r="F107" s="229">
        <v>16.248550211623794</v>
      </c>
      <c r="G107" s="8"/>
    </row>
    <row r="108" spans="1:8" s="7" customFormat="1" x14ac:dyDescent="0.2">
      <c r="A108" s="189">
        <v>2022</v>
      </c>
      <c r="B108" s="170">
        <v>91</v>
      </c>
      <c r="C108" s="170">
        <v>84</v>
      </c>
      <c r="D108" s="171">
        <v>111249340</v>
      </c>
      <c r="E108" s="98">
        <v>1222520.2197802197</v>
      </c>
      <c r="F108" s="229">
        <v>16.866394362054116</v>
      </c>
      <c r="G108" s="8"/>
    </row>
    <row r="109" spans="1:8" s="7" customFormat="1" x14ac:dyDescent="0.2">
      <c r="A109" s="189">
        <v>2023</v>
      </c>
      <c r="B109" s="170">
        <v>136</v>
      </c>
      <c r="C109" s="170">
        <v>123</v>
      </c>
      <c r="D109" s="171">
        <v>156074192</v>
      </c>
      <c r="E109" s="98">
        <v>1147604.3529411764</v>
      </c>
      <c r="F109" s="229">
        <v>16.076925686359157</v>
      </c>
      <c r="G109" s="8"/>
    </row>
    <row r="110" spans="1:8" x14ac:dyDescent="0.2">
      <c r="A110" s="85" t="s">
        <v>56</v>
      </c>
      <c r="B110" s="32"/>
      <c r="C110" s="32"/>
      <c r="D110" s="32"/>
      <c r="E110" s="102"/>
      <c r="F110" s="32"/>
    </row>
    <row r="111" spans="1:8" s="8" customFormat="1" x14ac:dyDescent="0.2">
      <c r="A111" s="16"/>
      <c r="E111" s="102"/>
    </row>
    <row r="112" spans="1:8" s="17" customFormat="1" x14ac:dyDescent="0.2"/>
  </sheetData>
  <hyperlinks>
    <hyperlink ref="A2" location="Sommaire!A1" display="Retour au menu &quot;Production cinématographique&quot;" xr:uid="{00000000-0004-0000-0C00-000000000000}"/>
  </hyperlinks>
  <pageMargins left="0.74803149606299213" right="0.74803149606299213" top="0.78740157480314965" bottom="0.78740157480314965" header="0.39370078740157483" footer="0.39370078740157483"/>
  <pageSetup paperSize="9" pageOrder="overThenDown" orientation="portrait" r:id="rId1"/>
  <headerFooter alignWithMargins="0">
    <oddFooter>&amp;L&amp;"Arial,Gras italique"&amp;9&amp;G&amp;R&amp;"Arial,Gras italique"&amp;9Production cinématographique</oddFooter>
  </headerFooter>
  <rowBreaks count="1" manualBreakCount="1">
    <brk id="76"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8"/>
  <dimension ref="A1:I110"/>
  <sheetViews>
    <sheetView topLeftCell="A5" workbookViewId="0">
      <selection activeCell="C52" sqref="C52"/>
    </sheetView>
  </sheetViews>
  <sheetFormatPr baseColWidth="10" defaultColWidth="11.42578125" defaultRowHeight="12" x14ac:dyDescent="0.2"/>
  <cols>
    <col min="1" max="1" width="7.28515625" style="31" customWidth="1"/>
    <col min="2" max="2" width="7.42578125" style="32" bestFit="1" customWidth="1"/>
    <col min="3" max="3" width="7.7109375" style="32" bestFit="1" customWidth="1"/>
    <col min="4" max="4" width="7.42578125" style="32" bestFit="1" customWidth="1"/>
    <col min="5" max="5" width="12.28515625" style="32" bestFit="1" customWidth="1"/>
    <col min="6" max="6" width="12.5703125" style="32" bestFit="1" customWidth="1"/>
    <col min="7" max="9" width="6.42578125" style="31" bestFit="1" customWidth="1"/>
    <col min="10" max="16384" width="11.42578125" style="31"/>
  </cols>
  <sheetData>
    <row r="1" spans="1:9" s="1" customFormat="1" ht="12.75" x14ac:dyDescent="0.2">
      <c r="B1" s="81"/>
      <c r="C1" s="81"/>
      <c r="D1" s="81"/>
      <c r="E1" s="81"/>
      <c r="F1" s="81"/>
      <c r="G1" s="3"/>
      <c r="H1" s="3"/>
      <c r="I1" s="3"/>
    </row>
    <row r="2" spans="1:9" s="5" customFormat="1" ht="12.75" x14ac:dyDescent="0.2">
      <c r="A2" s="6" t="s">
        <v>33</v>
      </c>
      <c r="B2" s="82"/>
      <c r="C2" s="82"/>
      <c r="D2" s="82"/>
      <c r="E2" s="82"/>
      <c r="F2" s="82"/>
      <c r="G2" s="4"/>
      <c r="H2" s="4"/>
      <c r="I2" s="4"/>
    </row>
    <row r="3" spans="1:9" s="1" customFormat="1" ht="12.75" x14ac:dyDescent="0.2">
      <c r="B3" s="81"/>
      <c r="C3" s="81"/>
      <c r="D3" s="81"/>
      <c r="E3" s="81"/>
      <c r="F3" s="81"/>
      <c r="G3" s="3"/>
      <c r="H3" s="3"/>
      <c r="I3" s="3"/>
    </row>
    <row r="4" spans="1:9" s="1" customFormat="1" ht="12.75" x14ac:dyDescent="0.2">
      <c r="B4" s="81"/>
      <c r="C4" s="81"/>
      <c r="D4" s="81"/>
      <c r="E4" s="81"/>
      <c r="F4" s="81"/>
      <c r="G4" s="3"/>
      <c r="H4" s="3"/>
      <c r="I4" s="3"/>
    </row>
    <row r="5" spans="1:9" s="22" customFormat="1" ht="12.75" x14ac:dyDescent="0.2">
      <c r="A5" s="35" t="s">
        <v>39</v>
      </c>
      <c r="B5" s="23"/>
      <c r="C5" s="23"/>
      <c r="D5" s="23"/>
      <c r="E5" s="23"/>
      <c r="F5" s="23"/>
      <c r="G5" s="37"/>
      <c r="H5" s="37"/>
      <c r="I5" s="37"/>
    </row>
    <row r="6" spans="1:9" s="17" customFormat="1" ht="3" customHeight="1" x14ac:dyDescent="0.2">
      <c r="B6" s="25"/>
      <c r="C6" s="25"/>
      <c r="D6" s="25"/>
      <c r="E6" s="25"/>
      <c r="F6" s="25"/>
    </row>
    <row r="7" spans="1:9" s="131" customFormat="1" ht="36" x14ac:dyDescent="0.2">
      <c r="A7" s="178"/>
      <c r="B7" s="128" t="s">
        <v>9</v>
      </c>
      <c r="C7" s="128" t="s">
        <v>79</v>
      </c>
      <c r="D7" s="129" t="s">
        <v>67</v>
      </c>
      <c r="E7" s="38" t="s">
        <v>68</v>
      </c>
      <c r="F7" s="227" t="s">
        <v>41</v>
      </c>
    </row>
    <row r="8" spans="1:9" s="44" customFormat="1" x14ac:dyDescent="0.2">
      <c r="A8" s="189">
        <v>1994</v>
      </c>
      <c r="B8" s="123">
        <v>92</v>
      </c>
      <c r="C8" s="123">
        <v>77</v>
      </c>
      <c r="D8" s="124">
        <v>76750457.728174195</v>
      </c>
      <c r="E8" s="98">
        <f t="shared" ref="E8:E22" si="0">D8/B8</f>
        <v>834244.1057410239</v>
      </c>
      <c r="F8" s="228">
        <v>19.500572493736332</v>
      </c>
    </row>
    <row r="9" spans="1:9" s="44" customFormat="1" x14ac:dyDescent="0.2">
      <c r="A9" s="189">
        <v>1995</v>
      </c>
      <c r="B9" s="123">
        <v>99</v>
      </c>
      <c r="C9" s="123">
        <v>81</v>
      </c>
      <c r="D9" s="124">
        <v>96469738.110949799</v>
      </c>
      <c r="E9" s="98">
        <f t="shared" si="0"/>
        <v>974441.79910050298</v>
      </c>
      <c r="F9" s="228">
        <v>20.159249482853863</v>
      </c>
    </row>
    <row r="10" spans="1:9" s="45" customFormat="1" x14ac:dyDescent="0.2">
      <c r="A10" s="189">
        <v>1996</v>
      </c>
      <c r="B10" s="123">
        <v>107</v>
      </c>
      <c r="C10" s="123">
        <v>85</v>
      </c>
      <c r="D10" s="124">
        <v>103429035.74472103</v>
      </c>
      <c r="E10" s="98">
        <f t="shared" si="0"/>
        <v>966626.50228711241</v>
      </c>
      <c r="F10" s="228">
        <v>22.604567155888571</v>
      </c>
    </row>
    <row r="11" spans="1:9" s="7" customFormat="1" x14ac:dyDescent="0.2">
      <c r="A11" s="189">
        <v>1997</v>
      </c>
      <c r="B11" s="123">
        <v>135</v>
      </c>
      <c r="C11" s="123">
        <v>109</v>
      </c>
      <c r="D11" s="98">
        <v>133370023</v>
      </c>
      <c r="E11" s="98">
        <f t="shared" si="0"/>
        <v>987926.09629629634</v>
      </c>
      <c r="F11" s="228">
        <v>20.554719459483067</v>
      </c>
    </row>
    <row r="12" spans="1:9" s="7" customFormat="1" x14ac:dyDescent="0.2">
      <c r="A12" s="189">
        <v>1998</v>
      </c>
      <c r="B12" s="123">
        <v>139</v>
      </c>
      <c r="C12" s="123">
        <v>117</v>
      </c>
      <c r="D12" s="98">
        <v>139917708</v>
      </c>
      <c r="E12" s="98">
        <f t="shared" si="0"/>
        <v>1006602.2158273382</v>
      </c>
      <c r="F12" s="228">
        <v>22.136326881608994</v>
      </c>
    </row>
    <row r="13" spans="1:9" s="48" customFormat="1" x14ac:dyDescent="0.2">
      <c r="A13" s="189">
        <v>1999</v>
      </c>
      <c r="B13" s="123">
        <v>140</v>
      </c>
      <c r="C13" s="123">
        <v>121</v>
      </c>
      <c r="D13" s="98">
        <v>141754719</v>
      </c>
      <c r="E13" s="98">
        <f t="shared" si="0"/>
        <v>1012533.7071428571</v>
      </c>
      <c r="F13" s="228">
        <v>24.555257466867069</v>
      </c>
    </row>
    <row r="14" spans="1:9" x14ac:dyDescent="0.2">
      <c r="A14" s="189">
        <v>2000</v>
      </c>
      <c r="B14" s="123">
        <v>115</v>
      </c>
      <c r="C14" s="123">
        <v>101</v>
      </c>
      <c r="D14" s="98">
        <v>145497342</v>
      </c>
      <c r="E14" s="98">
        <f t="shared" si="0"/>
        <v>1265194.2782608697</v>
      </c>
      <c r="F14" s="228">
        <v>22.9010473030702</v>
      </c>
    </row>
    <row r="15" spans="1:9" x14ac:dyDescent="0.2">
      <c r="A15" s="189">
        <v>2001</v>
      </c>
      <c r="B15" s="123">
        <v>122</v>
      </c>
      <c r="C15" s="123">
        <v>111</v>
      </c>
      <c r="D15" s="98">
        <v>153104548</v>
      </c>
      <c r="E15" s="98">
        <f t="shared" si="0"/>
        <v>1254955.3114754099</v>
      </c>
      <c r="F15" s="228">
        <v>22.854779508138048</v>
      </c>
    </row>
    <row r="16" spans="1:9" s="22" customFormat="1" ht="12.75" x14ac:dyDescent="0.2">
      <c r="A16" s="189">
        <v>2002</v>
      </c>
      <c r="B16" s="123">
        <v>109</v>
      </c>
      <c r="C16" s="123">
        <v>98</v>
      </c>
      <c r="D16" s="98">
        <v>122991906</v>
      </c>
      <c r="E16" s="98">
        <f t="shared" si="0"/>
        <v>1128366.1100917431</v>
      </c>
      <c r="F16" s="228">
        <v>21.015166669952993</v>
      </c>
    </row>
    <row r="17" spans="1:9" s="17" customFormat="1" x14ac:dyDescent="0.2">
      <c r="A17" s="189">
        <v>2003</v>
      </c>
      <c r="B17" s="123">
        <v>108</v>
      </c>
      <c r="C17" s="123">
        <v>99</v>
      </c>
      <c r="D17" s="98">
        <v>129308524.67</v>
      </c>
      <c r="E17" s="98">
        <f t="shared" si="0"/>
        <v>1197301.1543518519</v>
      </c>
      <c r="F17" s="228">
        <v>15.055159686891614</v>
      </c>
    </row>
    <row r="18" spans="1:9" s="8" customFormat="1" x14ac:dyDescent="0.2">
      <c r="A18" s="189">
        <v>2004</v>
      </c>
      <c r="B18" s="123">
        <v>124</v>
      </c>
      <c r="C18" s="123">
        <v>114</v>
      </c>
      <c r="D18" s="98">
        <v>136651446</v>
      </c>
      <c r="E18" s="98">
        <f t="shared" si="0"/>
        <v>1102027.7903225806</v>
      </c>
      <c r="F18" s="228">
        <v>17.435212170787924</v>
      </c>
    </row>
    <row r="19" spans="1:9" s="44" customFormat="1" x14ac:dyDescent="0.2">
      <c r="A19" s="189">
        <v>2005</v>
      </c>
      <c r="B19" s="123">
        <v>120</v>
      </c>
      <c r="C19" s="123">
        <v>106</v>
      </c>
      <c r="D19" s="98">
        <v>126038245</v>
      </c>
      <c r="E19" s="98">
        <f t="shared" si="0"/>
        <v>1050318.7083333333</v>
      </c>
      <c r="F19" s="228">
        <v>15.412722736311743</v>
      </c>
    </row>
    <row r="20" spans="1:9" s="44" customFormat="1" x14ac:dyDescent="0.2">
      <c r="A20" s="189">
        <v>2006</v>
      </c>
      <c r="B20" s="123">
        <v>125</v>
      </c>
      <c r="C20" s="123">
        <v>109</v>
      </c>
      <c r="D20" s="98">
        <v>138316000</v>
      </c>
      <c r="E20" s="98">
        <f t="shared" si="0"/>
        <v>1106528</v>
      </c>
      <c r="F20" s="228">
        <v>14.741022751674517</v>
      </c>
    </row>
    <row r="21" spans="1:9" s="45" customFormat="1" x14ac:dyDescent="0.2">
      <c r="A21" s="189">
        <v>2007</v>
      </c>
      <c r="B21" s="123">
        <v>140</v>
      </c>
      <c r="C21" s="123">
        <v>126</v>
      </c>
      <c r="D21" s="124">
        <v>160277000</v>
      </c>
      <c r="E21" s="98">
        <f t="shared" si="0"/>
        <v>1144835.7142857143</v>
      </c>
      <c r="F21" s="228">
        <v>16.004332745939628</v>
      </c>
    </row>
    <row r="22" spans="1:9" s="7" customFormat="1" x14ac:dyDescent="0.2">
      <c r="A22" s="189">
        <v>2008</v>
      </c>
      <c r="B22" s="123">
        <v>142</v>
      </c>
      <c r="C22" s="123">
        <v>125</v>
      </c>
      <c r="D22" s="98">
        <v>173961000</v>
      </c>
      <c r="E22" s="98">
        <f t="shared" si="0"/>
        <v>1225077.4647887324</v>
      </c>
      <c r="F22" s="228">
        <v>14.8412704029866</v>
      </c>
    </row>
    <row r="23" spans="1:9" s="7" customFormat="1" x14ac:dyDescent="0.2">
      <c r="A23" s="189">
        <v>2009</v>
      </c>
      <c r="B23" s="123">
        <v>134</v>
      </c>
      <c r="C23" s="123">
        <v>121</v>
      </c>
      <c r="D23" s="98">
        <v>164794000</v>
      </c>
      <c r="E23" s="98">
        <v>1229805.9701492537</v>
      </c>
      <c r="F23" s="228">
        <v>18.538832270281212</v>
      </c>
    </row>
    <row r="24" spans="1:9" s="48" customFormat="1" x14ac:dyDescent="0.2">
      <c r="A24" s="189">
        <v>2010</v>
      </c>
      <c r="B24" s="123">
        <v>155</v>
      </c>
      <c r="C24" s="123">
        <v>133</v>
      </c>
      <c r="D24" s="98">
        <v>194565232</v>
      </c>
      <c r="E24" s="98">
        <v>1255259.5612903226</v>
      </c>
      <c r="F24" s="229">
        <v>16.951056038380244</v>
      </c>
    </row>
    <row r="25" spans="1:9" x14ac:dyDescent="0.2">
      <c r="A25" s="189">
        <v>2011</v>
      </c>
      <c r="B25" s="123">
        <v>136</v>
      </c>
      <c r="C25" s="123">
        <v>118</v>
      </c>
      <c r="D25" s="98">
        <v>182470956</v>
      </c>
      <c r="E25" s="98">
        <v>1341698.205882353</v>
      </c>
      <c r="F25" s="228">
        <v>18.273186329539111</v>
      </c>
    </row>
    <row r="26" spans="1:9" x14ac:dyDescent="0.2">
      <c r="A26" s="189">
        <v>2012</v>
      </c>
      <c r="B26" s="123">
        <v>130</v>
      </c>
      <c r="C26" s="123">
        <v>113</v>
      </c>
      <c r="D26" s="98">
        <v>186428721</v>
      </c>
      <c r="E26" s="98">
        <v>1434067.0846153847</v>
      </c>
      <c r="F26" s="229">
        <v>18.364655303669295</v>
      </c>
    </row>
    <row r="27" spans="1:9" x14ac:dyDescent="0.2">
      <c r="A27" s="189">
        <v>2013</v>
      </c>
      <c r="B27" s="123">
        <v>126</v>
      </c>
      <c r="C27" s="123">
        <v>113</v>
      </c>
      <c r="D27" s="98">
        <v>160441521</v>
      </c>
      <c r="E27" s="98">
        <v>1273345.4047619049</v>
      </c>
      <c r="F27" s="228">
        <v>16.66712551729929</v>
      </c>
    </row>
    <row r="28" spans="1:9" x14ac:dyDescent="0.2">
      <c r="A28" s="189">
        <v>2014</v>
      </c>
      <c r="B28" s="123">
        <v>103</v>
      </c>
      <c r="C28" s="123">
        <v>92</v>
      </c>
      <c r="D28" s="98">
        <v>135882624</v>
      </c>
      <c r="E28" s="98">
        <v>1319248.7766990291</v>
      </c>
      <c r="F28" s="229">
        <v>19.778241635963074</v>
      </c>
    </row>
    <row r="29" spans="1:9" x14ac:dyDescent="0.2">
      <c r="A29" s="189">
        <v>2015</v>
      </c>
      <c r="B29" s="123">
        <v>128</v>
      </c>
      <c r="C29" s="123">
        <v>113</v>
      </c>
      <c r="D29" s="98">
        <v>178734564</v>
      </c>
      <c r="E29" s="98">
        <v>1396363.78125</v>
      </c>
      <c r="F29" s="228">
        <v>19.731507113599079</v>
      </c>
      <c r="H29" s="7"/>
      <c r="I29" s="48"/>
    </row>
    <row r="30" spans="1:9" x14ac:dyDescent="0.2">
      <c r="A30" s="189">
        <v>2016</v>
      </c>
      <c r="B30" s="123">
        <v>107</v>
      </c>
      <c r="C30" s="123">
        <v>98</v>
      </c>
      <c r="D30" s="98">
        <v>143760158</v>
      </c>
      <c r="E30" s="98">
        <v>1343552.8785046728</v>
      </c>
      <c r="F30" s="229">
        <v>17.044802353652234</v>
      </c>
      <c r="H30" s="7"/>
      <c r="I30" s="48"/>
    </row>
    <row r="31" spans="1:9" x14ac:dyDescent="0.2">
      <c r="A31" s="189">
        <v>2017</v>
      </c>
      <c r="B31" s="123">
        <v>136</v>
      </c>
      <c r="C31" s="123">
        <v>117</v>
      </c>
      <c r="D31" s="98">
        <v>153690731</v>
      </c>
      <c r="E31" s="98">
        <v>1130078.9044117648</v>
      </c>
      <c r="F31" s="229">
        <v>16.827565136078192</v>
      </c>
      <c r="H31" s="7"/>
      <c r="I31" s="48"/>
    </row>
    <row r="32" spans="1:9" x14ac:dyDescent="0.2">
      <c r="A32" s="189">
        <v>2018</v>
      </c>
      <c r="B32" s="123">
        <v>120</v>
      </c>
      <c r="C32" s="123">
        <v>113</v>
      </c>
      <c r="D32" s="98">
        <v>114061978</v>
      </c>
      <c r="E32" s="98">
        <v>950516.48333333328</v>
      </c>
      <c r="F32" s="229">
        <v>14.612665159406943</v>
      </c>
      <c r="H32" s="7"/>
      <c r="I32" s="48"/>
    </row>
    <row r="33" spans="1:6" x14ac:dyDescent="0.2">
      <c r="A33" s="189">
        <v>2019</v>
      </c>
      <c r="B33" s="123">
        <v>120</v>
      </c>
      <c r="C33" s="123">
        <v>109</v>
      </c>
      <c r="D33" s="98">
        <v>106234045</v>
      </c>
      <c r="E33" s="98">
        <v>885283.70833333337</v>
      </c>
      <c r="F33" s="229">
        <v>13.641071052571634</v>
      </c>
    </row>
    <row r="34" spans="1:6" x14ac:dyDescent="0.2">
      <c r="A34" s="189">
        <v>2020</v>
      </c>
      <c r="B34" s="123">
        <v>86</v>
      </c>
      <c r="C34" s="123">
        <v>78</v>
      </c>
      <c r="D34" s="98">
        <v>76635473</v>
      </c>
      <c r="E34" s="98">
        <v>891110.15116279072</v>
      </c>
      <c r="F34" s="229">
        <v>15.118856123737345</v>
      </c>
    </row>
    <row r="35" spans="1:6" x14ac:dyDescent="0.2">
      <c r="A35" s="189">
        <v>2021</v>
      </c>
      <c r="B35" s="123">
        <v>169</v>
      </c>
      <c r="C35" s="123">
        <v>153</v>
      </c>
      <c r="D35" s="98">
        <v>151470414</v>
      </c>
      <c r="E35" s="98">
        <v>896274.63905325439</v>
      </c>
      <c r="F35" s="229">
        <v>15.306242578041246</v>
      </c>
    </row>
    <row r="36" spans="1:6" x14ac:dyDescent="0.2">
      <c r="A36" s="189">
        <v>2022</v>
      </c>
      <c r="B36" s="123">
        <v>116</v>
      </c>
      <c r="C36" s="123">
        <v>104</v>
      </c>
      <c r="D36" s="98">
        <v>122667991</v>
      </c>
      <c r="E36" s="98">
        <v>1057482.6810344828</v>
      </c>
      <c r="F36" s="229">
        <v>17.779426025507405</v>
      </c>
    </row>
    <row r="37" spans="1:6" x14ac:dyDescent="0.2">
      <c r="A37" s="189">
        <v>2023</v>
      </c>
      <c r="B37" s="123">
        <v>149</v>
      </c>
      <c r="C37" s="123">
        <v>136</v>
      </c>
      <c r="D37" s="98">
        <v>160577096</v>
      </c>
      <c r="E37" s="98">
        <v>1077698.6308724831</v>
      </c>
      <c r="F37" s="229">
        <v>17.380997091886222</v>
      </c>
    </row>
    <row r="38" spans="1:6" x14ac:dyDescent="0.2">
      <c r="A38" s="85" t="s">
        <v>56</v>
      </c>
    </row>
    <row r="39" spans="1:6" s="22" customFormat="1" ht="12.75" x14ac:dyDescent="0.2">
      <c r="A39" s="44"/>
      <c r="B39" s="23"/>
      <c r="C39" s="23"/>
      <c r="D39" s="23"/>
      <c r="E39" s="23"/>
      <c r="F39" s="23"/>
    </row>
    <row r="40" spans="1:6" s="17" customFormat="1" x14ac:dyDescent="0.2">
      <c r="A40" s="44"/>
      <c r="B40" s="25"/>
      <c r="C40" s="25"/>
      <c r="D40" s="25"/>
      <c r="E40" s="25"/>
      <c r="F40" s="25"/>
    </row>
    <row r="41" spans="1:6" s="8" customFormat="1" ht="12.75" x14ac:dyDescent="0.2">
      <c r="A41" s="35" t="s">
        <v>40</v>
      </c>
      <c r="B41" s="97"/>
      <c r="C41" s="97"/>
      <c r="D41" s="97"/>
      <c r="E41" s="97"/>
      <c r="F41" s="97"/>
    </row>
    <row r="42" spans="1:6" s="44" customFormat="1" ht="3" customHeight="1" x14ac:dyDescent="0.2">
      <c r="A42" s="7"/>
      <c r="B42" s="125"/>
      <c r="C42" s="125"/>
      <c r="D42" s="125"/>
      <c r="E42" s="125"/>
      <c r="F42" s="125"/>
    </row>
    <row r="43" spans="1:6" s="131" customFormat="1" ht="36" x14ac:dyDescent="0.2">
      <c r="A43" s="9"/>
      <c r="B43" s="128" t="s">
        <v>9</v>
      </c>
      <c r="C43" s="128" t="s">
        <v>79</v>
      </c>
      <c r="D43" s="129" t="s">
        <v>67</v>
      </c>
      <c r="E43" s="38" t="s">
        <v>68</v>
      </c>
      <c r="F43" s="130" t="s">
        <v>41</v>
      </c>
    </row>
    <row r="44" spans="1:6" s="48" customFormat="1" x14ac:dyDescent="0.2">
      <c r="A44" s="51">
        <v>1997</v>
      </c>
      <c r="B44" s="123">
        <v>6</v>
      </c>
      <c r="C44" s="123">
        <v>6</v>
      </c>
      <c r="D44" s="98">
        <v>8735329</v>
      </c>
      <c r="E44" s="98">
        <f t="shared" ref="E44:E59" si="1">D44/B44</f>
        <v>1455888.1666666667</v>
      </c>
      <c r="F44" s="109">
        <v>25.869769754556167</v>
      </c>
    </row>
    <row r="45" spans="1:6" s="46" customFormat="1" x14ac:dyDescent="0.2">
      <c r="A45" s="51">
        <v>1998</v>
      </c>
      <c r="B45" s="123">
        <v>13</v>
      </c>
      <c r="C45" s="123">
        <v>12</v>
      </c>
      <c r="D45" s="98">
        <v>18466415</v>
      </c>
      <c r="E45" s="98">
        <f t="shared" si="1"/>
        <v>1420493.4615384615</v>
      </c>
      <c r="F45" s="109">
        <v>26.114177177220316</v>
      </c>
    </row>
    <row r="46" spans="1:6" s="8" customFormat="1" x14ac:dyDescent="0.2">
      <c r="A46" s="51">
        <v>1999</v>
      </c>
      <c r="B46" s="123">
        <v>19</v>
      </c>
      <c r="C46" s="123">
        <v>14</v>
      </c>
      <c r="D46" s="98">
        <v>14186905.544113409</v>
      </c>
      <c r="E46" s="98">
        <f t="shared" si="1"/>
        <v>746679.23916386359</v>
      </c>
      <c r="F46" s="109">
        <v>21.371464619264735</v>
      </c>
    </row>
    <row r="47" spans="1:6" x14ac:dyDescent="0.2">
      <c r="A47" s="51">
        <v>2000</v>
      </c>
      <c r="B47" s="123">
        <v>18</v>
      </c>
      <c r="C47" s="123">
        <v>18</v>
      </c>
      <c r="D47" s="98">
        <v>15984279.457342479</v>
      </c>
      <c r="E47" s="98">
        <f t="shared" si="1"/>
        <v>888015.52540791547</v>
      </c>
      <c r="F47" s="109">
        <v>19.306637531572683</v>
      </c>
    </row>
    <row r="48" spans="1:6" x14ac:dyDescent="0.2">
      <c r="A48" s="51">
        <v>2001</v>
      </c>
      <c r="B48" s="123">
        <v>18</v>
      </c>
      <c r="C48" s="123">
        <v>16</v>
      </c>
      <c r="D48" s="98">
        <v>22602091.295618463</v>
      </c>
      <c r="E48" s="98">
        <f t="shared" si="1"/>
        <v>1255671.7386454702</v>
      </c>
      <c r="F48" s="109">
        <v>21.23222462993651</v>
      </c>
    </row>
    <row r="49" spans="1:6" x14ac:dyDescent="0.2">
      <c r="A49" s="51">
        <v>2002</v>
      </c>
      <c r="B49" s="123">
        <v>13</v>
      </c>
      <c r="C49" s="123">
        <v>12</v>
      </c>
      <c r="D49" s="98">
        <v>23021340.800000001</v>
      </c>
      <c r="E49" s="98">
        <f t="shared" si="1"/>
        <v>1770872.3692307693</v>
      </c>
      <c r="F49" s="109">
        <v>19.410061957704556</v>
      </c>
    </row>
    <row r="50" spans="1:6" x14ac:dyDescent="0.2">
      <c r="A50" s="51">
        <v>2003</v>
      </c>
      <c r="B50" s="123">
        <v>15</v>
      </c>
      <c r="C50" s="123">
        <v>15</v>
      </c>
      <c r="D50" s="98">
        <v>21239756</v>
      </c>
      <c r="E50" s="98">
        <f t="shared" si="1"/>
        <v>1415983.7333333334</v>
      </c>
      <c r="F50" s="109">
        <v>16.594742009661033</v>
      </c>
    </row>
    <row r="51" spans="1:6" x14ac:dyDescent="0.2">
      <c r="A51" s="51">
        <v>2004</v>
      </c>
      <c r="B51" s="123">
        <v>43</v>
      </c>
      <c r="C51" s="123">
        <v>41</v>
      </c>
      <c r="D51" s="98">
        <v>30704673</v>
      </c>
      <c r="E51" s="98">
        <f t="shared" si="1"/>
        <v>714062.16279069765</v>
      </c>
      <c r="F51" s="109">
        <v>11.224792751305882</v>
      </c>
    </row>
    <row r="52" spans="1:6" x14ac:dyDescent="0.2">
      <c r="A52" s="51">
        <v>2005</v>
      </c>
      <c r="B52" s="123">
        <v>43</v>
      </c>
      <c r="C52" s="123">
        <v>36</v>
      </c>
      <c r="D52" s="98">
        <v>33062000</v>
      </c>
      <c r="E52" s="98">
        <f t="shared" si="1"/>
        <v>768883.72093023255</v>
      </c>
      <c r="F52" s="109">
        <v>10.981279999878303</v>
      </c>
    </row>
    <row r="53" spans="1:6" x14ac:dyDescent="0.2">
      <c r="A53" s="51">
        <v>2006</v>
      </c>
      <c r="B53" s="123">
        <v>30</v>
      </c>
      <c r="C53" s="123">
        <v>26</v>
      </c>
      <c r="D53" s="98">
        <v>13815000</v>
      </c>
      <c r="E53" s="98">
        <f t="shared" si="1"/>
        <v>460500</v>
      </c>
      <c r="F53" s="109">
        <v>6.5625799213214364</v>
      </c>
    </row>
    <row r="54" spans="1:6" x14ac:dyDescent="0.2">
      <c r="A54" s="51">
        <v>2007</v>
      </c>
      <c r="B54" s="123">
        <v>45</v>
      </c>
      <c r="C54" s="123">
        <v>41</v>
      </c>
      <c r="D54" s="98">
        <v>20455000</v>
      </c>
      <c r="E54" s="98">
        <f t="shared" si="1"/>
        <v>454555.55555555556</v>
      </c>
      <c r="F54" s="109">
        <v>5.8828625010957571</v>
      </c>
    </row>
    <row r="55" spans="1:6" x14ac:dyDescent="0.2">
      <c r="A55" s="51">
        <v>2008</v>
      </c>
      <c r="B55" s="123">
        <v>53</v>
      </c>
      <c r="C55" s="123">
        <v>46</v>
      </c>
      <c r="D55" s="98">
        <v>22269000</v>
      </c>
      <c r="E55" s="98">
        <f t="shared" si="1"/>
        <v>420169.8113207547</v>
      </c>
      <c r="F55" s="109">
        <v>5.6917457977330104</v>
      </c>
    </row>
    <row r="56" spans="1:6" x14ac:dyDescent="0.2">
      <c r="A56" s="51">
        <v>2009</v>
      </c>
      <c r="B56" s="123">
        <v>34</v>
      </c>
      <c r="C56" s="123">
        <v>33</v>
      </c>
      <c r="D56" s="98">
        <v>11899000</v>
      </c>
      <c r="E56" s="98">
        <f t="shared" si="1"/>
        <v>349970.5882352941</v>
      </c>
      <c r="F56" s="110">
        <v>5.8777405175099835</v>
      </c>
    </row>
    <row r="57" spans="1:6" x14ac:dyDescent="0.2">
      <c r="A57" s="51">
        <v>2010</v>
      </c>
      <c r="B57" s="123">
        <v>15</v>
      </c>
      <c r="C57" s="123">
        <v>15</v>
      </c>
      <c r="D57" s="98">
        <v>12700000</v>
      </c>
      <c r="E57" s="98">
        <f t="shared" si="1"/>
        <v>846666.66666666663</v>
      </c>
      <c r="F57" s="110">
        <v>14.302767399668481</v>
      </c>
    </row>
    <row r="58" spans="1:6" x14ac:dyDescent="0.2">
      <c r="A58" s="51">
        <v>2011</v>
      </c>
      <c r="B58" s="123">
        <v>12</v>
      </c>
      <c r="C58" s="123">
        <v>11</v>
      </c>
      <c r="D58" s="98">
        <v>7840000</v>
      </c>
      <c r="E58" s="98">
        <f t="shared" si="1"/>
        <v>653333.33333333337</v>
      </c>
      <c r="F58" s="110">
        <v>10.330979956304436</v>
      </c>
    </row>
    <row r="59" spans="1:6" x14ac:dyDescent="0.2">
      <c r="A59" s="51">
        <v>2012</v>
      </c>
      <c r="B59" s="123">
        <v>4</v>
      </c>
      <c r="C59" s="123">
        <v>4</v>
      </c>
      <c r="D59" s="98">
        <v>2100000</v>
      </c>
      <c r="E59" s="98">
        <f t="shared" si="1"/>
        <v>525000</v>
      </c>
      <c r="F59" s="110">
        <v>7.0981664591016322</v>
      </c>
    </row>
    <row r="60" spans="1:6" x14ac:dyDescent="0.2">
      <c r="A60" s="85" t="s">
        <v>56</v>
      </c>
    </row>
    <row r="61" spans="1:6" x14ac:dyDescent="0.2">
      <c r="A61" s="50"/>
      <c r="B61" s="125"/>
      <c r="C61" s="125"/>
      <c r="D61" s="102"/>
      <c r="E61" s="102"/>
      <c r="F61" s="126"/>
    </row>
    <row r="63" spans="1:6" ht="12.75" x14ac:dyDescent="0.2">
      <c r="A63" s="35" t="s">
        <v>131</v>
      </c>
    </row>
    <row r="64" spans="1:6" ht="3" customHeight="1" x14ac:dyDescent="0.2"/>
    <row r="65" spans="1:6" s="131" customFormat="1" ht="36" x14ac:dyDescent="0.2">
      <c r="A65" s="178"/>
      <c r="B65" s="128" t="s">
        <v>9</v>
      </c>
      <c r="C65" s="128" t="s">
        <v>79</v>
      </c>
      <c r="D65" s="129" t="s">
        <v>67</v>
      </c>
      <c r="E65" s="38" t="s">
        <v>68</v>
      </c>
      <c r="F65" s="227" t="s">
        <v>41</v>
      </c>
    </row>
    <row r="66" spans="1:6" x14ac:dyDescent="0.2">
      <c r="A66" s="189">
        <v>2002</v>
      </c>
      <c r="B66" s="123">
        <v>19</v>
      </c>
      <c r="C66" s="123">
        <v>18</v>
      </c>
      <c r="D66" s="98">
        <v>2778780</v>
      </c>
      <c r="E66" s="98">
        <f t="shared" ref="E66:E72" si="2">D66/B66</f>
        <v>146251.57894736843</v>
      </c>
      <c r="F66" s="228">
        <v>4.0102103177543835</v>
      </c>
    </row>
    <row r="67" spans="1:6" x14ac:dyDescent="0.2">
      <c r="A67" s="189">
        <v>2003</v>
      </c>
      <c r="B67" s="123">
        <v>40</v>
      </c>
      <c r="C67" s="123">
        <v>36</v>
      </c>
      <c r="D67" s="98">
        <v>7222109</v>
      </c>
      <c r="E67" s="98">
        <f t="shared" si="2"/>
        <v>180552.72500000001</v>
      </c>
      <c r="F67" s="228">
        <v>2.0335130736163927</v>
      </c>
    </row>
    <row r="68" spans="1:6" x14ac:dyDescent="0.2">
      <c r="A68" s="189">
        <v>2004</v>
      </c>
      <c r="B68" s="123">
        <v>48</v>
      </c>
      <c r="C68" s="123">
        <v>46</v>
      </c>
      <c r="D68" s="98">
        <v>9405055</v>
      </c>
      <c r="E68" s="98">
        <f t="shared" si="2"/>
        <v>195938.64583333334</v>
      </c>
      <c r="F68" s="228">
        <v>3.8436661584788032</v>
      </c>
    </row>
    <row r="69" spans="1:6" x14ac:dyDescent="0.2">
      <c r="A69" s="189">
        <v>2005</v>
      </c>
      <c r="B69" s="123">
        <v>67</v>
      </c>
      <c r="C69" s="123">
        <v>65</v>
      </c>
      <c r="D69" s="98">
        <v>11895500</v>
      </c>
      <c r="E69" s="98">
        <f t="shared" si="2"/>
        <v>177544.77611940299</v>
      </c>
      <c r="F69" s="228">
        <v>3.3842121726892791</v>
      </c>
    </row>
    <row r="70" spans="1:6" x14ac:dyDescent="0.2">
      <c r="A70" s="189">
        <v>2006</v>
      </c>
      <c r="B70" s="123">
        <v>59</v>
      </c>
      <c r="C70" s="123">
        <v>57</v>
      </c>
      <c r="D70" s="98">
        <v>9315000</v>
      </c>
      <c r="E70" s="98">
        <f t="shared" si="2"/>
        <v>157881.35593220338</v>
      </c>
      <c r="F70" s="228">
        <v>2.821159434743834</v>
      </c>
    </row>
    <row r="71" spans="1:6" x14ac:dyDescent="0.2">
      <c r="A71" s="189">
        <v>2007</v>
      </c>
      <c r="B71" s="123">
        <v>82</v>
      </c>
      <c r="C71" s="123">
        <v>78</v>
      </c>
      <c r="D71" s="98">
        <v>13895000</v>
      </c>
      <c r="E71" s="98">
        <f t="shared" si="2"/>
        <v>169451.21951219512</v>
      </c>
      <c r="F71" s="228">
        <v>2.6294587324391685</v>
      </c>
    </row>
    <row r="72" spans="1:6" x14ac:dyDescent="0.2">
      <c r="A72" s="189">
        <v>2008</v>
      </c>
      <c r="B72" s="123">
        <v>97</v>
      </c>
      <c r="C72" s="123">
        <v>89</v>
      </c>
      <c r="D72" s="98">
        <v>16785000</v>
      </c>
      <c r="E72" s="98">
        <f t="shared" si="2"/>
        <v>173041.23711340205</v>
      </c>
      <c r="F72" s="228">
        <v>2.865532028658393</v>
      </c>
    </row>
    <row r="73" spans="1:6" x14ac:dyDescent="0.2">
      <c r="A73" s="189">
        <v>2009</v>
      </c>
      <c r="B73" s="123">
        <v>112</v>
      </c>
      <c r="C73" s="123">
        <v>103</v>
      </c>
      <c r="D73" s="98">
        <v>19960000</v>
      </c>
      <c r="E73" s="98">
        <v>178214.28571428571</v>
      </c>
      <c r="F73" s="229">
        <v>3.0288491707453309</v>
      </c>
    </row>
    <row r="74" spans="1:6" x14ac:dyDescent="0.2">
      <c r="A74" s="189">
        <v>2010</v>
      </c>
      <c r="B74" s="123">
        <v>139</v>
      </c>
      <c r="C74" s="123">
        <v>121</v>
      </c>
      <c r="D74" s="98">
        <v>23006094</v>
      </c>
      <c r="E74" s="98">
        <v>165511.46762589927</v>
      </c>
      <c r="F74" s="229">
        <v>2.3062804213231711</v>
      </c>
    </row>
    <row r="75" spans="1:6" x14ac:dyDescent="0.2">
      <c r="A75" s="189">
        <v>2011</v>
      </c>
      <c r="B75" s="123">
        <v>113</v>
      </c>
      <c r="C75" s="123">
        <v>100</v>
      </c>
      <c r="D75" s="98">
        <v>23925525</v>
      </c>
      <c r="E75" s="98">
        <v>211730.30973451328</v>
      </c>
      <c r="F75" s="229">
        <v>2.7442942482497257</v>
      </c>
    </row>
    <row r="76" spans="1:6" x14ac:dyDescent="0.2">
      <c r="A76" s="189">
        <v>2012</v>
      </c>
      <c r="B76" s="123">
        <v>121</v>
      </c>
      <c r="C76" s="123">
        <v>106</v>
      </c>
      <c r="D76" s="98">
        <v>24144642</v>
      </c>
      <c r="E76" s="98">
        <v>199542.49586776859</v>
      </c>
      <c r="F76" s="229">
        <v>2.6819289156847161</v>
      </c>
    </row>
    <row r="77" spans="1:6" x14ac:dyDescent="0.2">
      <c r="A77" s="189">
        <v>2013</v>
      </c>
      <c r="B77" s="123">
        <v>105</v>
      </c>
      <c r="C77" s="123">
        <v>92</v>
      </c>
      <c r="D77" s="98">
        <v>18169015</v>
      </c>
      <c r="E77" s="98">
        <v>173038.23809523811</v>
      </c>
      <c r="F77" s="229">
        <v>2.5079708795019395</v>
      </c>
    </row>
    <row r="78" spans="1:6" x14ac:dyDescent="0.2">
      <c r="A78" s="189">
        <v>2014</v>
      </c>
      <c r="B78" s="123">
        <v>83</v>
      </c>
      <c r="C78" s="123">
        <v>72</v>
      </c>
      <c r="D78" s="98">
        <v>14867067</v>
      </c>
      <c r="E78" s="98">
        <v>179121.2891566265</v>
      </c>
      <c r="F78" s="229">
        <v>2.6848312133664272</v>
      </c>
    </row>
    <row r="79" spans="1:6" x14ac:dyDescent="0.2">
      <c r="A79" s="189">
        <v>2015</v>
      </c>
      <c r="B79" s="123">
        <v>114</v>
      </c>
      <c r="C79" s="123">
        <v>100</v>
      </c>
      <c r="D79" s="98">
        <v>20207762</v>
      </c>
      <c r="E79" s="98">
        <v>177261.0701754386</v>
      </c>
      <c r="F79" s="229">
        <v>2.5759388955011056</v>
      </c>
    </row>
    <row r="80" spans="1:6" x14ac:dyDescent="0.2">
      <c r="A80" s="189">
        <v>2016</v>
      </c>
      <c r="B80" s="123">
        <v>94</v>
      </c>
      <c r="C80" s="123">
        <v>87</v>
      </c>
      <c r="D80" s="98">
        <v>15508528</v>
      </c>
      <c r="E80" s="98">
        <v>164984.3404255319</v>
      </c>
      <c r="F80" s="229">
        <v>2.4791104014246454</v>
      </c>
    </row>
    <row r="81" spans="1:6" x14ac:dyDescent="0.2">
      <c r="A81" s="189">
        <v>2017</v>
      </c>
      <c r="B81" s="123">
        <v>118</v>
      </c>
      <c r="C81" s="123">
        <v>99</v>
      </c>
      <c r="D81" s="98">
        <v>19831551</v>
      </c>
      <c r="E81" s="98">
        <v>168063.99152542374</v>
      </c>
      <c r="F81" s="229">
        <v>2.8090205925701341</v>
      </c>
    </row>
    <row r="82" spans="1:6" x14ac:dyDescent="0.2">
      <c r="A82" s="189">
        <v>2018</v>
      </c>
      <c r="B82" s="123">
        <v>118</v>
      </c>
      <c r="C82" s="123">
        <v>109</v>
      </c>
      <c r="D82" s="98">
        <v>17998682</v>
      </c>
      <c r="E82" s="98">
        <v>152531.20338983051</v>
      </c>
      <c r="F82" s="229">
        <v>2.8543095028416881</v>
      </c>
    </row>
    <row r="83" spans="1:6" x14ac:dyDescent="0.2">
      <c r="A83" s="189">
        <v>2019</v>
      </c>
      <c r="B83" s="123">
        <v>124</v>
      </c>
      <c r="C83" s="123">
        <v>112</v>
      </c>
      <c r="D83" s="98">
        <v>18728161</v>
      </c>
      <c r="E83" s="98">
        <v>151033.55645161291</v>
      </c>
      <c r="F83" s="229">
        <v>2.6104849253541542</v>
      </c>
    </row>
    <row r="84" spans="1:6" x14ac:dyDescent="0.2">
      <c r="A84" s="189">
        <v>2020</v>
      </c>
      <c r="B84" s="123">
        <v>93</v>
      </c>
      <c r="C84" s="123">
        <v>87</v>
      </c>
      <c r="D84" s="98">
        <v>12903324</v>
      </c>
      <c r="E84" s="98">
        <v>138745.4193548387</v>
      </c>
      <c r="F84" s="229">
        <v>2.5960026168851966</v>
      </c>
    </row>
    <row r="85" spans="1:6" x14ac:dyDescent="0.2">
      <c r="A85" s="189">
        <v>2021</v>
      </c>
      <c r="B85" s="123">
        <v>168</v>
      </c>
      <c r="C85" s="123">
        <v>152</v>
      </c>
      <c r="D85" s="98">
        <v>15378054</v>
      </c>
      <c r="E85" s="98">
        <v>91536.03571428571</v>
      </c>
      <c r="F85" s="229">
        <v>1.9672281888609953</v>
      </c>
    </row>
    <row r="86" spans="1:6" x14ac:dyDescent="0.2">
      <c r="A86" s="189">
        <v>2022</v>
      </c>
      <c r="B86" s="123">
        <v>119</v>
      </c>
      <c r="C86" s="123">
        <v>105</v>
      </c>
      <c r="D86" s="98">
        <v>14302922</v>
      </c>
      <c r="E86" s="98">
        <v>120192.62184873949</v>
      </c>
      <c r="F86" s="229">
        <v>2.1265536034063013</v>
      </c>
    </row>
    <row r="87" spans="1:6" x14ac:dyDescent="0.2">
      <c r="A87" s="189">
        <v>2023</v>
      </c>
      <c r="B87" s="83">
        <v>135</v>
      </c>
      <c r="C87" s="83">
        <v>123</v>
      </c>
      <c r="D87" s="98">
        <v>14812460</v>
      </c>
      <c r="E87" s="98">
        <v>114733.41463414633</v>
      </c>
      <c r="F87" s="229">
        <v>2.090310712314265</v>
      </c>
    </row>
    <row r="88" spans="1:6" s="22" customFormat="1" ht="12.75" x14ac:dyDescent="0.2">
      <c r="A88" s="44"/>
      <c r="B88" s="23"/>
      <c r="C88" s="23"/>
      <c r="D88" s="23"/>
      <c r="E88" s="23"/>
      <c r="F88" s="23"/>
    </row>
    <row r="89" spans="1:6" s="17" customFormat="1" x14ac:dyDescent="0.2">
      <c r="A89" s="44"/>
      <c r="B89" s="25"/>
      <c r="C89" s="25"/>
      <c r="D89" s="25"/>
      <c r="E89" s="25"/>
      <c r="F89" s="25"/>
    </row>
    <row r="90" spans="1:6" s="8" customFormat="1" ht="12.75" x14ac:dyDescent="0.2">
      <c r="A90" s="35" t="s">
        <v>65</v>
      </c>
      <c r="B90" s="97"/>
      <c r="C90" s="97"/>
      <c r="D90" s="97"/>
      <c r="E90" s="97"/>
      <c r="F90" s="97"/>
    </row>
    <row r="91" spans="1:6" s="44" customFormat="1" ht="3" customHeight="1" x14ac:dyDescent="0.2">
      <c r="A91" s="7"/>
      <c r="B91" s="125"/>
      <c r="C91" s="125"/>
      <c r="D91" s="125"/>
      <c r="E91" s="125"/>
      <c r="F91" s="125"/>
    </row>
    <row r="92" spans="1:6" s="131" customFormat="1" ht="36" x14ac:dyDescent="0.2">
      <c r="A92" s="178"/>
      <c r="B92" s="128" t="s">
        <v>9</v>
      </c>
      <c r="C92" s="128" t="s">
        <v>79</v>
      </c>
      <c r="D92" s="129" t="s">
        <v>67</v>
      </c>
      <c r="E92" s="38" t="s">
        <v>68</v>
      </c>
      <c r="F92" s="227" t="s">
        <v>41</v>
      </c>
    </row>
    <row r="93" spans="1:6" x14ac:dyDescent="0.2">
      <c r="A93" s="189">
        <v>2008</v>
      </c>
      <c r="B93" s="123">
        <v>3</v>
      </c>
      <c r="C93" s="123">
        <v>3</v>
      </c>
      <c r="D93" s="98">
        <v>4930000</v>
      </c>
      <c r="E93" s="98">
        <f t="shared" ref="E93" si="3">D93/B93</f>
        <v>1643333.3333333333</v>
      </c>
      <c r="F93" s="228">
        <v>13.163333201611</v>
      </c>
    </row>
    <row r="94" spans="1:6" x14ac:dyDescent="0.2">
      <c r="A94" s="189">
        <v>2009</v>
      </c>
      <c r="B94" s="123">
        <v>13</v>
      </c>
      <c r="C94" s="123">
        <v>12</v>
      </c>
      <c r="D94" s="98">
        <v>7223700</v>
      </c>
      <c r="E94" s="98">
        <v>555669.23076923075</v>
      </c>
      <c r="F94" s="229">
        <v>9.8355369740664216</v>
      </c>
    </row>
    <row r="95" spans="1:6" x14ac:dyDescent="0.2">
      <c r="A95" s="189">
        <v>2010</v>
      </c>
      <c r="B95" s="123">
        <v>26</v>
      </c>
      <c r="C95" s="123">
        <v>24</v>
      </c>
      <c r="D95" s="98">
        <v>23382883</v>
      </c>
      <c r="E95" s="98">
        <v>899341.65384615387</v>
      </c>
      <c r="F95" s="229">
        <v>17.932210322819056</v>
      </c>
    </row>
    <row r="96" spans="1:6" x14ac:dyDescent="0.2">
      <c r="A96" s="189">
        <v>2011</v>
      </c>
      <c r="B96" s="123">
        <v>20</v>
      </c>
      <c r="C96" s="123">
        <v>18</v>
      </c>
      <c r="D96" s="98">
        <v>20431000</v>
      </c>
      <c r="E96" s="98">
        <v>1021550</v>
      </c>
      <c r="F96" s="229">
        <v>12.946395598253376</v>
      </c>
    </row>
    <row r="97" spans="1:6" x14ac:dyDescent="0.2">
      <c r="A97" s="189">
        <v>2012</v>
      </c>
      <c r="B97" s="123">
        <v>18</v>
      </c>
      <c r="C97" s="123">
        <v>15</v>
      </c>
      <c r="D97" s="98">
        <v>18518000</v>
      </c>
      <c r="E97" s="98">
        <v>1028777.7777777778</v>
      </c>
      <c r="F97" s="229">
        <v>16.801567643058707</v>
      </c>
    </row>
    <row r="98" spans="1:6" x14ac:dyDescent="0.2">
      <c r="A98" s="189">
        <v>2013</v>
      </c>
      <c r="B98" s="123">
        <v>18</v>
      </c>
      <c r="C98" s="123">
        <v>18</v>
      </c>
      <c r="D98" s="98">
        <v>11564000</v>
      </c>
      <c r="E98" s="98">
        <v>642444.4444444445</v>
      </c>
      <c r="F98" s="229">
        <v>9.7642237187990037</v>
      </c>
    </row>
    <row r="99" spans="1:6" x14ac:dyDescent="0.2">
      <c r="A99" s="189">
        <v>2014</v>
      </c>
      <c r="B99" s="123">
        <v>41</v>
      </c>
      <c r="C99" s="123">
        <v>39</v>
      </c>
      <c r="D99" s="98">
        <v>27153145</v>
      </c>
      <c r="E99" s="98">
        <v>662271.82926829264</v>
      </c>
      <c r="F99" s="229">
        <v>11.80368924243381</v>
      </c>
    </row>
    <row r="100" spans="1:6" x14ac:dyDescent="0.2">
      <c r="A100" s="189">
        <v>2015</v>
      </c>
      <c r="B100" s="123">
        <v>37</v>
      </c>
      <c r="C100" s="123">
        <v>37</v>
      </c>
      <c r="D100" s="98">
        <v>20925600</v>
      </c>
      <c r="E100" s="98">
        <v>565556.7567567568</v>
      </c>
      <c r="F100" s="229">
        <v>11.251856160244722</v>
      </c>
    </row>
    <row r="101" spans="1:6" x14ac:dyDescent="0.2">
      <c r="A101" s="189">
        <v>2016</v>
      </c>
      <c r="B101" s="123">
        <v>48</v>
      </c>
      <c r="C101" s="123">
        <v>47</v>
      </c>
      <c r="D101" s="98">
        <v>30520000</v>
      </c>
      <c r="E101" s="98">
        <v>635833.33333333337</v>
      </c>
      <c r="F101" s="229">
        <v>6.0843758314246248</v>
      </c>
    </row>
    <row r="102" spans="1:6" x14ac:dyDescent="0.2">
      <c r="A102" s="189">
        <v>2017</v>
      </c>
      <c r="B102" s="123">
        <v>52</v>
      </c>
      <c r="C102" s="123">
        <v>51</v>
      </c>
      <c r="D102" s="98">
        <v>37585000</v>
      </c>
      <c r="E102" s="98">
        <v>722788.4615384615</v>
      </c>
      <c r="F102" s="229">
        <v>8.4837676204112125</v>
      </c>
    </row>
    <row r="103" spans="1:6" x14ac:dyDescent="0.2">
      <c r="A103" s="189">
        <v>2018</v>
      </c>
      <c r="B103" s="123">
        <v>45</v>
      </c>
      <c r="C103" s="123">
        <v>44</v>
      </c>
      <c r="D103" s="98">
        <v>27271300</v>
      </c>
      <c r="E103" s="98">
        <v>606028.88888888888</v>
      </c>
      <c r="F103" s="229">
        <v>8.918870826011263</v>
      </c>
    </row>
    <row r="104" spans="1:6" x14ac:dyDescent="0.2">
      <c r="A104" s="189">
        <v>2019</v>
      </c>
      <c r="B104" s="123">
        <v>41</v>
      </c>
      <c r="C104" s="123">
        <v>40</v>
      </c>
      <c r="D104" s="98">
        <v>26320000</v>
      </c>
      <c r="E104" s="98">
        <v>641951.21951219509</v>
      </c>
      <c r="F104" s="229">
        <v>11.657577270204659</v>
      </c>
    </row>
    <row r="105" spans="1:6" x14ac:dyDescent="0.2">
      <c r="A105" s="189">
        <v>2020</v>
      </c>
      <c r="B105" s="123">
        <v>24</v>
      </c>
      <c r="C105" s="123">
        <v>23</v>
      </c>
      <c r="D105" s="98">
        <v>23403000</v>
      </c>
      <c r="E105" s="98">
        <v>975125</v>
      </c>
      <c r="F105" s="229">
        <v>14.792772149003209</v>
      </c>
    </row>
    <row r="106" spans="1:6" x14ac:dyDescent="0.2">
      <c r="A106" s="189">
        <v>2021</v>
      </c>
      <c r="B106" s="123">
        <v>38</v>
      </c>
      <c r="C106" s="123">
        <v>34</v>
      </c>
      <c r="D106" s="98">
        <v>37270000</v>
      </c>
      <c r="E106" s="98">
        <v>980789.47368421056</v>
      </c>
      <c r="F106" s="229">
        <v>10.104735351463802</v>
      </c>
    </row>
    <row r="107" spans="1:6" x14ac:dyDescent="0.2">
      <c r="A107" s="189">
        <v>2022</v>
      </c>
      <c r="B107" s="123">
        <v>17</v>
      </c>
      <c r="C107" s="123">
        <v>16</v>
      </c>
      <c r="D107" s="98">
        <v>10925000</v>
      </c>
      <c r="E107" s="98">
        <v>642647.0588235294</v>
      </c>
      <c r="F107" s="229">
        <v>14.933827560781326</v>
      </c>
    </row>
    <row r="108" spans="1:6" x14ac:dyDescent="0.2">
      <c r="A108" s="189">
        <v>2023</v>
      </c>
      <c r="B108" s="123">
        <v>25</v>
      </c>
      <c r="C108" s="123">
        <v>24</v>
      </c>
      <c r="D108" s="98">
        <v>17505000</v>
      </c>
      <c r="E108" s="98">
        <v>708541.66666666663</v>
      </c>
      <c r="F108" s="229">
        <v>15.830461392520636</v>
      </c>
    </row>
    <row r="109" spans="1:6" x14ac:dyDescent="0.2">
      <c r="A109" s="85" t="s">
        <v>56</v>
      </c>
    </row>
    <row r="110" spans="1:6" x14ac:dyDescent="0.2">
      <c r="A110" s="16"/>
    </row>
  </sheetData>
  <phoneticPr fontId="2" type="noConversion"/>
  <hyperlinks>
    <hyperlink ref="A2" location="Sommaire!A1" display="Retour au menu &quot;Production cinématographique&quot;" xr:uid="{00000000-0004-0000-0D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rowBreaks count="1" manualBreakCount="1">
    <brk id="62"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EF26-423F-45AF-977D-54BD8F33A505}">
  <dimension ref="A1:AD34"/>
  <sheetViews>
    <sheetView workbookViewId="0">
      <selection activeCell="L18" sqref="L18"/>
    </sheetView>
  </sheetViews>
  <sheetFormatPr baseColWidth="10" defaultRowHeight="12.75" x14ac:dyDescent="0.2"/>
  <sheetData>
    <row r="1" spans="1:30" x14ac:dyDescent="0.2">
      <c r="A1" s="1"/>
      <c r="B1" s="81"/>
      <c r="C1" s="81"/>
      <c r="D1" s="81"/>
      <c r="E1" s="81"/>
      <c r="F1" s="81"/>
    </row>
    <row r="2" spans="1:30" x14ac:dyDescent="0.2">
      <c r="A2" s="6" t="s">
        <v>33</v>
      </c>
      <c r="B2" s="82"/>
      <c r="C2" s="82"/>
      <c r="D2" s="82"/>
      <c r="E2" s="82"/>
      <c r="F2" s="82"/>
    </row>
    <row r="3" spans="1:30" x14ac:dyDescent="0.2">
      <c r="A3" s="1"/>
      <c r="B3" s="81"/>
      <c r="C3" s="81"/>
      <c r="D3" s="81"/>
      <c r="E3" s="81"/>
      <c r="F3" s="81"/>
    </row>
    <row r="4" spans="1:30" x14ac:dyDescent="0.2">
      <c r="A4" s="1"/>
      <c r="B4" s="81"/>
      <c r="C4" s="81"/>
      <c r="D4" s="81"/>
      <c r="E4" s="81"/>
      <c r="F4" s="81"/>
    </row>
    <row r="5" spans="1:30" x14ac:dyDescent="0.2">
      <c r="A5" s="35" t="s">
        <v>146</v>
      </c>
      <c r="B5" s="23"/>
      <c r="C5" s="23"/>
      <c r="D5" s="23"/>
      <c r="E5" s="23"/>
      <c r="F5" s="23"/>
    </row>
    <row r="6" spans="1:30" x14ac:dyDescent="0.2">
      <c r="A6" s="17"/>
      <c r="B6" s="25"/>
      <c r="C6" s="25"/>
      <c r="D6" s="25"/>
      <c r="E6" s="25"/>
      <c r="F6" s="25"/>
    </row>
    <row r="7" spans="1:30" ht="48" x14ac:dyDescent="0.2">
      <c r="A7" s="178"/>
      <c r="B7" s="128" t="s">
        <v>9</v>
      </c>
      <c r="C7" s="128" t="s">
        <v>79</v>
      </c>
      <c r="D7" s="129" t="s">
        <v>67</v>
      </c>
      <c r="E7" s="38" t="s">
        <v>68</v>
      </c>
      <c r="F7" s="227" t="s">
        <v>41</v>
      </c>
    </row>
    <row r="8" spans="1:30" x14ac:dyDescent="0.2">
      <c r="A8" s="189">
        <v>2021</v>
      </c>
      <c r="B8" s="123">
        <v>1</v>
      </c>
      <c r="C8" s="123">
        <v>1</v>
      </c>
      <c r="D8" s="98">
        <v>900000</v>
      </c>
      <c r="E8" s="98">
        <v>900000</v>
      </c>
      <c r="F8" s="228">
        <v>2.8545348996864104</v>
      </c>
    </row>
    <row r="9" spans="1:30" x14ac:dyDescent="0.2">
      <c r="A9" s="189">
        <v>2022</v>
      </c>
      <c r="B9" s="123">
        <v>17</v>
      </c>
      <c r="C9" s="123">
        <v>17</v>
      </c>
      <c r="D9" s="98">
        <v>21015000</v>
      </c>
      <c r="E9" s="98">
        <v>1236176.4705882352</v>
      </c>
      <c r="F9" s="228">
        <v>19.263103915494675</v>
      </c>
    </row>
    <row r="10" spans="1:30" x14ac:dyDescent="0.2">
      <c r="A10" s="189">
        <v>2023</v>
      </c>
      <c r="B10" s="123">
        <v>40</v>
      </c>
      <c r="C10" s="123">
        <v>39</v>
      </c>
      <c r="D10" s="98">
        <v>48230000</v>
      </c>
      <c r="E10" s="98">
        <v>1205750</v>
      </c>
      <c r="F10" s="228">
        <v>13.418726103545545</v>
      </c>
      <c r="I10" s="31"/>
      <c r="J10" s="31"/>
      <c r="K10" s="31"/>
      <c r="L10" s="31"/>
      <c r="M10" s="31"/>
      <c r="N10" s="31"/>
      <c r="O10" s="31"/>
      <c r="P10" s="31"/>
      <c r="Q10" s="31"/>
      <c r="R10" s="31"/>
      <c r="S10" s="31"/>
      <c r="T10" s="31"/>
      <c r="U10" s="31"/>
      <c r="V10" s="31"/>
      <c r="W10" s="31"/>
      <c r="X10" s="31"/>
      <c r="Y10" s="31"/>
      <c r="Z10" s="31"/>
      <c r="AA10" s="31"/>
      <c r="AB10" s="31"/>
      <c r="AC10" s="31"/>
      <c r="AD10" s="31"/>
    </row>
    <row r="11" spans="1:30" x14ac:dyDescent="0.2">
      <c r="I11" s="31"/>
      <c r="J11" s="31"/>
      <c r="K11" s="31"/>
      <c r="L11" s="31"/>
      <c r="M11" s="31"/>
      <c r="N11" s="31"/>
      <c r="O11" s="31"/>
      <c r="P11" s="31"/>
      <c r="Q11" s="31"/>
      <c r="R11" s="31"/>
      <c r="S11" s="31"/>
      <c r="T11" s="31"/>
      <c r="U11" s="31"/>
      <c r="V11" s="31"/>
      <c r="W11" s="31"/>
      <c r="X11" s="31"/>
      <c r="Y11" s="31"/>
      <c r="Z11" s="31"/>
      <c r="AA11" s="31"/>
      <c r="AB11" s="31"/>
      <c r="AC11" s="31"/>
      <c r="AD11" s="31"/>
    </row>
    <row r="12" spans="1:30" x14ac:dyDescent="0.2">
      <c r="I12" s="31"/>
      <c r="J12" s="31"/>
      <c r="K12" s="31"/>
      <c r="L12" s="31"/>
      <c r="M12" s="31"/>
      <c r="N12" s="31"/>
      <c r="O12" s="31"/>
      <c r="P12" s="31"/>
      <c r="Q12" s="31"/>
      <c r="R12" s="31"/>
      <c r="S12" s="31"/>
      <c r="T12" s="31"/>
      <c r="U12" s="31"/>
      <c r="V12" s="31"/>
      <c r="W12" s="31"/>
      <c r="X12" s="31"/>
      <c r="Y12" s="31"/>
      <c r="Z12" s="31"/>
      <c r="AA12" s="31"/>
      <c r="AB12" s="31"/>
      <c r="AC12" s="31"/>
      <c r="AD12" s="31"/>
    </row>
    <row r="13" spans="1:30" x14ac:dyDescent="0.2">
      <c r="A13" s="35" t="s">
        <v>147</v>
      </c>
      <c r="B13" s="23"/>
      <c r="C13" s="23"/>
      <c r="D13" s="23"/>
      <c r="E13" s="23"/>
      <c r="F13" s="23"/>
      <c r="I13" s="31"/>
      <c r="J13" s="31"/>
      <c r="K13" s="31"/>
      <c r="L13" s="31"/>
      <c r="M13" s="31"/>
      <c r="N13" s="31"/>
      <c r="O13" s="31"/>
      <c r="P13" s="31"/>
      <c r="Q13" s="31"/>
      <c r="R13" s="31"/>
      <c r="S13" s="31"/>
      <c r="T13" s="31"/>
      <c r="U13" s="31"/>
      <c r="V13" s="31"/>
      <c r="W13" s="31"/>
      <c r="X13" s="31"/>
      <c r="Y13" s="31"/>
      <c r="Z13" s="31"/>
      <c r="AA13" s="31"/>
      <c r="AB13" s="31"/>
      <c r="AC13" s="31"/>
      <c r="AD13" s="31"/>
    </row>
    <row r="14" spans="1:30" ht="48" x14ac:dyDescent="0.2">
      <c r="A14" s="178"/>
      <c r="B14" s="128" t="s">
        <v>9</v>
      </c>
      <c r="C14" s="128" t="s">
        <v>79</v>
      </c>
      <c r="D14" s="129" t="s">
        <v>67</v>
      </c>
      <c r="E14" s="38" t="s">
        <v>68</v>
      </c>
      <c r="F14" s="227" t="s">
        <v>41</v>
      </c>
      <c r="I14" s="31"/>
      <c r="J14" s="31"/>
      <c r="K14" s="31"/>
      <c r="L14" s="31"/>
      <c r="M14" s="31"/>
      <c r="N14" s="31"/>
      <c r="O14" s="31"/>
      <c r="P14" s="31"/>
      <c r="Q14" s="31"/>
      <c r="R14" s="31"/>
      <c r="S14" s="31"/>
      <c r="T14" s="31"/>
      <c r="U14" s="31"/>
      <c r="V14" s="31"/>
      <c r="W14" s="31"/>
      <c r="X14" s="31"/>
      <c r="Y14" s="31"/>
      <c r="Z14" s="31"/>
      <c r="AA14" s="31"/>
      <c r="AB14" s="31"/>
      <c r="AC14" s="31"/>
      <c r="AD14" s="31"/>
    </row>
    <row r="15" spans="1:30" x14ac:dyDescent="0.2">
      <c r="A15" s="189">
        <v>2021</v>
      </c>
      <c r="B15" s="165" t="s">
        <v>12</v>
      </c>
      <c r="C15" s="165" t="s">
        <v>12</v>
      </c>
      <c r="D15" s="165" t="s">
        <v>12</v>
      </c>
      <c r="E15" s="165" t="s">
        <v>12</v>
      </c>
      <c r="F15" s="230" t="s">
        <v>12</v>
      </c>
      <c r="I15" s="31"/>
      <c r="J15" s="31"/>
      <c r="K15" s="31"/>
      <c r="L15" s="31"/>
      <c r="M15" s="31"/>
      <c r="N15" s="31"/>
      <c r="O15" s="31"/>
      <c r="P15" s="31"/>
      <c r="Q15" s="31"/>
      <c r="R15" s="31"/>
      <c r="S15" s="31"/>
      <c r="T15" s="31"/>
      <c r="U15" s="31"/>
      <c r="V15" s="31"/>
      <c r="W15" s="31"/>
      <c r="X15" s="31"/>
      <c r="Y15" s="31"/>
      <c r="Z15" s="31"/>
      <c r="AA15" s="31"/>
      <c r="AB15" s="31"/>
      <c r="AC15" s="31"/>
      <c r="AD15" s="31"/>
    </row>
    <row r="16" spans="1:30" x14ac:dyDescent="0.2">
      <c r="A16" s="189">
        <v>2022</v>
      </c>
      <c r="B16" s="165">
        <v>8</v>
      </c>
      <c r="C16" s="123">
        <v>8</v>
      </c>
      <c r="D16" s="98">
        <v>17725000</v>
      </c>
      <c r="E16" s="98">
        <v>2215625</v>
      </c>
      <c r="F16" s="228">
        <v>21.871245526158063</v>
      </c>
      <c r="I16" s="31"/>
      <c r="J16" s="31"/>
      <c r="K16" s="31"/>
      <c r="L16" s="31"/>
      <c r="M16" s="31"/>
      <c r="N16" s="31"/>
      <c r="O16" s="31"/>
      <c r="P16" s="31"/>
      <c r="Q16" s="31"/>
      <c r="R16" s="31"/>
      <c r="S16" s="31"/>
      <c r="T16" s="31"/>
      <c r="U16" s="31"/>
      <c r="V16" s="31"/>
      <c r="W16" s="31"/>
      <c r="X16" s="31"/>
      <c r="Y16" s="31"/>
      <c r="Z16" s="31"/>
      <c r="AA16" s="31"/>
      <c r="AB16" s="31"/>
      <c r="AC16" s="31"/>
      <c r="AD16" s="31"/>
    </row>
    <row r="17" spans="1:30" x14ac:dyDescent="0.2">
      <c r="A17" s="189">
        <v>2023</v>
      </c>
      <c r="B17" s="165">
        <v>17</v>
      </c>
      <c r="C17" s="123">
        <v>17</v>
      </c>
      <c r="D17" s="98">
        <v>31500000</v>
      </c>
      <c r="E17" s="98">
        <v>1852941.1764705882</v>
      </c>
      <c r="F17" s="228">
        <v>19.812810329148896</v>
      </c>
      <c r="I17" s="31"/>
      <c r="J17" s="31"/>
      <c r="K17" s="31"/>
      <c r="L17" s="31"/>
      <c r="M17" s="31"/>
      <c r="N17" s="31"/>
      <c r="O17" s="31"/>
      <c r="P17" s="31"/>
      <c r="Q17" s="31"/>
      <c r="R17" s="31"/>
      <c r="S17" s="31"/>
      <c r="T17" s="31"/>
      <c r="U17" s="31"/>
      <c r="V17" s="31"/>
      <c r="W17" s="31"/>
      <c r="X17" s="31"/>
      <c r="Y17" s="31"/>
      <c r="Z17" s="31"/>
      <c r="AA17" s="31"/>
      <c r="AB17" s="31"/>
      <c r="AC17" s="31"/>
      <c r="AD17" s="31"/>
    </row>
    <row r="18" spans="1:30" x14ac:dyDescent="0.2">
      <c r="I18" s="31"/>
      <c r="J18" s="31"/>
      <c r="K18" s="31"/>
      <c r="L18" s="31"/>
      <c r="M18" s="31"/>
      <c r="N18" s="31"/>
      <c r="O18" s="31"/>
      <c r="P18" s="31"/>
      <c r="Q18" s="31"/>
      <c r="R18" s="31"/>
      <c r="S18" s="31"/>
      <c r="T18" s="31"/>
      <c r="U18" s="31"/>
      <c r="V18" s="31"/>
      <c r="W18" s="31"/>
      <c r="X18" s="31"/>
      <c r="Y18" s="31"/>
      <c r="Z18" s="31"/>
      <c r="AA18" s="31"/>
      <c r="AB18" s="31"/>
      <c r="AC18" s="31"/>
      <c r="AD18" s="31"/>
    </row>
    <row r="19" spans="1:30" x14ac:dyDescent="0.2">
      <c r="I19" s="31"/>
      <c r="J19" s="31"/>
      <c r="K19" s="31"/>
      <c r="L19" s="31"/>
      <c r="M19" s="31"/>
      <c r="N19" s="31"/>
      <c r="O19" s="31"/>
      <c r="P19" s="31"/>
      <c r="Q19" s="31"/>
      <c r="R19" s="31"/>
      <c r="S19" s="31"/>
      <c r="T19" s="31"/>
      <c r="U19" s="31"/>
      <c r="V19" s="31"/>
      <c r="W19" s="31"/>
      <c r="X19" s="31"/>
      <c r="Y19" s="31"/>
      <c r="Z19" s="31"/>
      <c r="AA19" s="31"/>
      <c r="AB19" s="31"/>
      <c r="AC19" s="31"/>
      <c r="AD19" s="31"/>
    </row>
    <row r="20" spans="1:30" x14ac:dyDescent="0.2">
      <c r="A20" s="35" t="s">
        <v>148</v>
      </c>
      <c r="B20" s="23"/>
      <c r="C20" s="23"/>
      <c r="D20" s="23"/>
      <c r="E20" s="23"/>
      <c r="F20" s="23"/>
      <c r="I20" s="31"/>
      <c r="J20" s="31"/>
      <c r="K20" s="31"/>
      <c r="L20" s="31"/>
      <c r="M20" s="31"/>
      <c r="N20" s="31"/>
      <c r="O20" s="31"/>
      <c r="P20" s="31"/>
      <c r="Q20" s="31"/>
      <c r="R20" s="31"/>
      <c r="S20" s="31"/>
      <c r="T20" s="31"/>
      <c r="U20" s="31"/>
      <c r="V20" s="31"/>
      <c r="W20" s="31"/>
      <c r="X20" s="31"/>
      <c r="Y20" s="31"/>
      <c r="Z20" s="31"/>
      <c r="AA20" s="31"/>
      <c r="AB20" s="31"/>
      <c r="AC20" s="31"/>
      <c r="AD20" s="31"/>
    </row>
    <row r="21" spans="1:30" ht="48" x14ac:dyDescent="0.2">
      <c r="A21" s="178"/>
      <c r="B21" s="128" t="s">
        <v>9</v>
      </c>
      <c r="C21" s="128" t="s">
        <v>79</v>
      </c>
      <c r="D21" s="129" t="s">
        <v>67</v>
      </c>
      <c r="E21" s="38" t="s">
        <v>68</v>
      </c>
      <c r="F21" s="227" t="s">
        <v>41</v>
      </c>
      <c r="I21" s="31"/>
      <c r="J21" s="31"/>
      <c r="K21" s="31"/>
      <c r="L21" s="31"/>
      <c r="M21" s="31"/>
      <c r="N21" s="31"/>
      <c r="O21" s="31"/>
      <c r="P21" s="31"/>
      <c r="Q21" s="31"/>
      <c r="R21" s="31"/>
      <c r="S21" s="31"/>
      <c r="T21" s="31"/>
      <c r="U21" s="31"/>
      <c r="V21" s="31"/>
      <c r="W21" s="31"/>
      <c r="X21" s="31"/>
      <c r="Y21" s="31"/>
      <c r="Z21" s="31"/>
      <c r="AA21" s="31"/>
      <c r="AB21" s="31"/>
      <c r="AC21" s="31"/>
      <c r="AD21" s="31"/>
    </row>
    <row r="22" spans="1:30" x14ac:dyDescent="0.2">
      <c r="A22" s="189">
        <v>2021</v>
      </c>
      <c r="B22" s="123">
        <v>1</v>
      </c>
      <c r="C22" s="123">
        <v>1</v>
      </c>
      <c r="D22" s="124">
        <v>900000</v>
      </c>
      <c r="E22" s="98">
        <f t="shared" ref="E22:E24" si="0">D22/B22</f>
        <v>900000</v>
      </c>
      <c r="F22" s="228">
        <v>2.8545348996864104</v>
      </c>
      <c r="I22" s="31"/>
      <c r="J22" s="31"/>
      <c r="K22" s="31"/>
      <c r="L22" s="31"/>
      <c r="M22" s="31"/>
      <c r="N22" s="31"/>
      <c r="O22" s="31"/>
      <c r="P22" s="31"/>
      <c r="Q22" s="31"/>
      <c r="R22" s="31"/>
      <c r="S22" s="31"/>
      <c r="T22" s="31"/>
      <c r="U22" s="31"/>
      <c r="V22" s="31"/>
      <c r="W22" s="31"/>
      <c r="X22" s="31"/>
      <c r="Y22" s="31"/>
      <c r="Z22" s="31"/>
      <c r="AA22" s="31"/>
      <c r="AB22" s="31"/>
      <c r="AC22" s="31"/>
      <c r="AD22" s="31"/>
    </row>
    <row r="23" spans="1:30" x14ac:dyDescent="0.2">
      <c r="A23" s="189">
        <v>2022</v>
      </c>
      <c r="B23" s="123">
        <v>5</v>
      </c>
      <c r="C23" s="123">
        <v>5</v>
      </c>
      <c r="D23" s="124">
        <v>1340000</v>
      </c>
      <c r="E23" s="98">
        <f t="shared" si="0"/>
        <v>268000</v>
      </c>
      <c r="F23" s="228">
        <v>11.318017802904153</v>
      </c>
      <c r="I23" s="31"/>
      <c r="J23" s="31"/>
      <c r="K23" s="31"/>
      <c r="L23" s="31"/>
      <c r="M23" s="31"/>
      <c r="N23" s="31"/>
      <c r="O23" s="31"/>
      <c r="P23" s="31"/>
      <c r="Q23" s="31"/>
      <c r="R23" s="31"/>
      <c r="S23" s="31"/>
      <c r="T23" s="31"/>
      <c r="U23" s="31"/>
      <c r="V23" s="31"/>
      <c r="W23" s="31"/>
      <c r="X23" s="31"/>
      <c r="Y23" s="31"/>
      <c r="Z23" s="31"/>
      <c r="AA23" s="31"/>
      <c r="AB23" s="31"/>
      <c r="AC23" s="31"/>
      <c r="AD23" s="31"/>
    </row>
    <row r="24" spans="1:30" x14ac:dyDescent="0.2">
      <c r="A24" s="189">
        <v>2023</v>
      </c>
      <c r="B24" s="123">
        <v>12</v>
      </c>
      <c r="C24" s="123">
        <v>12</v>
      </c>
      <c r="D24" s="124">
        <v>9855000</v>
      </c>
      <c r="E24" s="98">
        <f t="shared" si="0"/>
        <v>821250</v>
      </c>
      <c r="F24" s="228">
        <v>13.255231616644766</v>
      </c>
      <c r="I24" s="31"/>
      <c r="J24" s="31"/>
      <c r="K24" s="31"/>
      <c r="L24" s="31"/>
      <c r="M24" s="31"/>
      <c r="N24" s="31"/>
      <c r="O24" s="31"/>
      <c r="P24" s="31"/>
      <c r="Q24" s="31"/>
      <c r="R24" s="31"/>
      <c r="S24" s="31"/>
      <c r="T24" s="31"/>
      <c r="U24" s="31"/>
      <c r="V24" s="31"/>
      <c r="W24" s="31"/>
      <c r="X24" s="31"/>
      <c r="Y24" s="31"/>
      <c r="Z24" s="31"/>
      <c r="AA24" s="31"/>
      <c r="AB24" s="31"/>
      <c r="AC24" s="31"/>
      <c r="AD24" s="31"/>
    </row>
    <row r="25" spans="1:30" x14ac:dyDescent="0.2">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
      <c r="I26" s="31"/>
      <c r="J26" s="31"/>
      <c r="K26" s="31"/>
      <c r="L26" s="31"/>
      <c r="M26" s="31"/>
      <c r="N26" s="31"/>
      <c r="O26" s="31"/>
      <c r="P26" s="31"/>
      <c r="Q26" s="31"/>
      <c r="R26" s="31"/>
      <c r="S26" s="31"/>
      <c r="T26" s="31"/>
      <c r="U26" s="31"/>
      <c r="V26" s="31"/>
      <c r="W26" s="31"/>
      <c r="X26" s="31"/>
      <c r="Y26" s="31"/>
      <c r="Z26" s="31"/>
      <c r="AA26" s="31"/>
      <c r="AB26" s="31"/>
      <c r="AC26" s="31"/>
      <c r="AD26" s="31"/>
    </row>
    <row r="27" spans="1:30" x14ac:dyDescent="0.2">
      <c r="A27" s="35" t="s">
        <v>149</v>
      </c>
      <c r="B27" s="23"/>
      <c r="C27" s="23"/>
      <c r="D27" s="23"/>
      <c r="E27" s="23"/>
      <c r="F27" s="23"/>
      <c r="I27" s="31"/>
      <c r="J27" s="31"/>
      <c r="K27" s="31"/>
      <c r="L27" s="31"/>
      <c r="M27" s="31"/>
      <c r="N27" s="31"/>
      <c r="O27" s="31"/>
      <c r="P27" s="31"/>
      <c r="Q27" s="31"/>
      <c r="R27" s="31"/>
      <c r="S27" s="31"/>
      <c r="T27" s="31"/>
      <c r="U27" s="31"/>
      <c r="V27" s="31"/>
      <c r="W27" s="31"/>
      <c r="X27" s="31"/>
      <c r="Y27" s="31"/>
      <c r="Z27" s="31"/>
      <c r="AA27" s="31"/>
      <c r="AB27" s="31"/>
      <c r="AC27" s="31"/>
      <c r="AD27" s="31"/>
    </row>
    <row r="28" spans="1:30" ht="48" x14ac:dyDescent="0.2">
      <c r="A28" s="178"/>
      <c r="B28" s="128" t="s">
        <v>9</v>
      </c>
      <c r="C28" s="128" t="s">
        <v>79</v>
      </c>
      <c r="D28" s="129" t="s">
        <v>67</v>
      </c>
      <c r="E28" s="38" t="s">
        <v>68</v>
      </c>
      <c r="F28" s="227" t="s">
        <v>41</v>
      </c>
      <c r="I28" s="31"/>
      <c r="J28" s="31"/>
      <c r="K28" s="31"/>
      <c r="L28" s="31"/>
      <c r="M28" s="31"/>
      <c r="N28" s="31"/>
      <c r="O28" s="31"/>
      <c r="P28" s="31"/>
      <c r="Q28" s="31"/>
      <c r="R28" s="31"/>
      <c r="S28" s="31"/>
      <c r="T28" s="31"/>
      <c r="U28" s="31"/>
      <c r="V28" s="31"/>
      <c r="W28" s="31"/>
      <c r="X28" s="31"/>
      <c r="Y28" s="31"/>
      <c r="Z28" s="31"/>
      <c r="AA28" s="31"/>
      <c r="AB28" s="31"/>
      <c r="AC28" s="31"/>
      <c r="AD28" s="31"/>
    </row>
    <row r="29" spans="1:30" x14ac:dyDescent="0.2">
      <c r="A29" s="189">
        <v>2021</v>
      </c>
      <c r="B29" s="165" t="s">
        <v>12</v>
      </c>
      <c r="C29" s="165" t="s">
        <v>12</v>
      </c>
      <c r="D29" s="165" t="s">
        <v>12</v>
      </c>
      <c r="E29" s="165" t="s">
        <v>12</v>
      </c>
      <c r="F29" s="230" t="s">
        <v>12</v>
      </c>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
      <c r="A30" s="189">
        <v>2022</v>
      </c>
      <c r="B30" s="123">
        <v>4</v>
      </c>
      <c r="C30" s="123">
        <v>4</v>
      </c>
      <c r="D30" s="98">
        <v>1950000</v>
      </c>
      <c r="E30" s="98">
        <f t="shared" ref="E30:E31" si="1">D30/B30</f>
        <v>487500</v>
      </c>
      <c r="F30" s="228">
        <v>12</v>
      </c>
      <c r="I30" s="31"/>
      <c r="J30" s="31"/>
      <c r="K30" s="31"/>
      <c r="L30" s="31"/>
      <c r="M30" s="31"/>
      <c r="N30" s="31"/>
      <c r="O30" s="31"/>
      <c r="P30" s="31"/>
      <c r="Q30" s="31"/>
      <c r="R30" s="31"/>
      <c r="S30" s="31"/>
      <c r="T30" s="31"/>
      <c r="U30" s="31"/>
      <c r="V30" s="31"/>
      <c r="W30" s="31"/>
      <c r="X30" s="31"/>
      <c r="Y30" s="31"/>
      <c r="Z30" s="31"/>
      <c r="AA30" s="31"/>
      <c r="AB30" s="31"/>
      <c r="AC30" s="31"/>
      <c r="AD30" s="31"/>
    </row>
    <row r="31" spans="1:30" x14ac:dyDescent="0.2">
      <c r="A31" s="189">
        <v>2023</v>
      </c>
      <c r="B31" s="123">
        <v>10</v>
      </c>
      <c r="C31" s="123">
        <v>9</v>
      </c>
      <c r="D31" s="98">
        <v>6450000</v>
      </c>
      <c r="E31" s="98">
        <f t="shared" si="1"/>
        <v>645000</v>
      </c>
      <c r="F31" s="228">
        <v>5.2</v>
      </c>
      <c r="I31" s="31"/>
      <c r="J31" s="31"/>
      <c r="K31" s="31"/>
      <c r="L31" s="31"/>
      <c r="M31" s="31"/>
      <c r="N31" s="31"/>
      <c r="O31" s="31"/>
      <c r="P31" s="31"/>
      <c r="Q31" s="31"/>
      <c r="R31" s="31"/>
      <c r="S31" s="31"/>
      <c r="T31" s="31"/>
      <c r="U31" s="31"/>
      <c r="V31" s="31"/>
      <c r="W31" s="31"/>
      <c r="X31" s="31"/>
      <c r="Y31" s="31"/>
      <c r="Z31" s="31"/>
      <c r="AA31" s="31"/>
      <c r="AB31" s="31"/>
      <c r="AC31" s="31"/>
      <c r="AD31" s="31"/>
    </row>
    <row r="32" spans="1:30" x14ac:dyDescent="0.2">
      <c r="I32" s="31"/>
      <c r="J32" s="31"/>
      <c r="K32" s="31"/>
      <c r="L32" s="31"/>
      <c r="M32" s="31"/>
      <c r="N32" s="31"/>
      <c r="O32" s="31"/>
      <c r="P32" s="31"/>
      <c r="Q32" s="31"/>
      <c r="R32" s="31"/>
      <c r="S32" s="31"/>
      <c r="T32" s="31"/>
      <c r="U32" s="31"/>
      <c r="V32" s="31"/>
      <c r="W32" s="31"/>
      <c r="X32" s="31"/>
      <c r="Y32" s="31"/>
      <c r="Z32" s="31"/>
      <c r="AA32" s="31"/>
      <c r="AB32" s="31"/>
      <c r="AC32" s="31"/>
      <c r="AD32" s="31"/>
    </row>
    <row r="33" spans="9:30" x14ac:dyDescent="0.2">
      <c r="I33" s="31"/>
      <c r="J33" s="31"/>
      <c r="K33" s="31"/>
      <c r="L33" s="31"/>
      <c r="M33" s="31"/>
      <c r="N33" s="31"/>
      <c r="O33" s="31"/>
      <c r="P33" s="31"/>
      <c r="Q33" s="31"/>
      <c r="R33" s="31"/>
      <c r="S33" s="31"/>
      <c r="T33" s="31"/>
      <c r="U33" s="31"/>
      <c r="V33" s="31"/>
      <c r="W33" s="31"/>
      <c r="X33" s="31"/>
      <c r="Y33" s="31"/>
      <c r="Z33" s="31"/>
      <c r="AA33" s="31"/>
      <c r="AB33" s="31"/>
      <c r="AC33" s="31"/>
      <c r="AD33" s="31"/>
    </row>
    <row r="34" spans="9:30" x14ac:dyDescent="0.2">
      <c r="I34" s="31"/>
      <c r="J34" s="31"/>
      <c r="K34" s="31"/>
      <c r="L34" s="31"/>
      <c r="M34" s="31"/>
      <c r="N34" s="31"/>
      <c r="O34" s="31"/>
      <c r="P34" s="31"/>
      <c r="Q34" s="31"/>
      <c r="R34" s="31"/>
      <c r="S34" s="31"/>
      <c r="T34" s="31"/>
      <c r="U34" s="31"/>
      <c r="V34" s="31"/>
      <c r="W34" s="31"/>
      <c r="X34" s="31"/>
      <c r="Y34" s="31"/>
      <c r="Z34" s="31"/>
      <c r="AA34" s="31"/>
      <c r="AB34" s="31"/>
      <c r="AC34" s="31"/>
      <c r="AD34" s="31"/>
    </row>
  </sheetData>
  <hyperlinks>
    <hyperlink ref="A2" location="Sommaire!A1" display="Retour au menu &quot;Production cinématographique&quot;" xr:uid="{83F3558C-20ED-4F67-9A3F-F26AE2A3770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7"/>
  <dimension ref="A1:G200"/>
  <sheetViews>
    <sheetView topLeftCell="A71" workbookViewId="0">
      <selection activeCell="A71" sqref="A71"/>
    </sheetView>
  </sheetViews>
  <sheetFormatPr baseColWidth="10" defaultColWidth="11.42578125" defaultRowHeight="12" x14ac:dyDescent="0.2"/>
  <cols>
    <col min="1" max="1" width="6.28515625" style="31" customWidth="1"/>
    <col min="2" max="2" width="8.140625" style="31" customWidth="1"/>
    <col min="3" max="3" width="7.7109375" style="31" bestFit="1" customWidth="1"/>
    <col min="4" max="4" width="10.140625" style="31" bestFit="1" customWidth="1"/>
    <col min="5" max="5" width="8.28515625" style="31" bestFit="1" customWidth="1"/>
    <col min="6" max="6" width="11.7109375" style="31" bestFit="1" customWidth="1"/>
    <col min="7" max="7" width="13.140625" style="31" customWidth="1"/>
    <col min="8" max="16384" width="11.42578125" style="31"/>
  </cols>
  <sheetData>
    <row r="1" spans="1:7" s="1" customFormat="1" ht="12.75" x14ac:dyDescent="0.2">
      <c r="B1" s="3"/>
      <c r="C1" s="3"/>
      <c r="D1" s="3"/>
      <c r="E1" s="3"/>
      <c r="F1" s="3"/>
      <c r="G1" s="3"/>
    </row>
    <row r="2" spans="1:7" s="5" customFormat="1" ht="12.75" x14ac:dyDescent="0.2">
      <c r="A2" s="6" t="s">
        <v>33</v>
      </c>
      <c r="B2" s="4"/>
      <c r="C2" s="4"/>
      <c r="D2" s="4"/>
      <c r="E2" s="4"/>
      <c r="F2" s="4"/>
      <c r="G2" s="4"/>
    </row>
    <row r="3" spans="1:7" s="1" customFormat="1" ht="12.75" x14ac:dyDescent="0.2">
      <c r="B3" s="3"/>
      <c r="C3" s="3"/>
      <c r="D3" s="3"/>
      <c r="E3" s="3"/>
      <c r="F3" s="3"/>
      <c r="G3" s="3"/>
    </row>
    <row r="4" spans="1:7" s="1" customFormat="1" ht="12.75" x14ac:dyDescent="0.2">
      <c r="B4" s="3"/>
      <c r="C4" s="3"/>
      <c r="D4" s="3"/>
      <c r="E4" s="3"/>
      <c r="F4" s="3"/>
      <c r="G4" s="3"/>
    </row>
    <row r="5" spans="1:7" s="22" customFormat="1" ht="12.75" x14ac:dyDescent="0.2">
      <c r="A5" s="35" t="s">
        <v>66</v>
      </c>
      <c r="B5" s="37"/>
      <c r="C5" s="37"/>
      <c r="D5" s="37"/>
      <c r="E5" s="37"/>
      <c r="F5" s="37"/>
      <c r="G5" s="37"/>
    </row>
    <row r="6" spans="1:7" s="17" customFormat="1" ht="3" customHeight="1" x14ac:dyDescent="0.2"/>
    <row r="7" spans="1:7" s="132" customFormat="1" ht="24" x14ac:dyDescent="0.2">
      <c r="A7" s="178"/>
      <c r="B7" s="128" t="s">
        <v>9</v>
      </c>
      <c r="C7" s="128" t="s">
        <v>79</v>
      </c>
      <c r="D7" s="129" t="s">
        <v>69</v>
      </c>
      <c r="E7" s="38" t="s">
        <v>71</v>
      </c>
      <c r="F7" s="38" t="s">
        <v>70</v>
      </c>
      <c r="G7" s="227" t="s">
        <v>41</v>
      </c>
    </row>
    <row r="8" spans="1:7" s="17" customFormat="1" x14ac:dyDescent="0.2">
      <c r="A8" s="189">
        <v>1994</v>
      </c>
      <c r="B8" s="123">
        <v>11</v>
      </c>
      <c r="C8" s="123">
        <v>10</v>
      </c>
      <c r="D8" s="124">
        <f t="shared" ref="D8:D21" si="0">F8+E8</f>
        <v>19688790.57</v>
      </c>
      <c r="E8" s="98">
        <v>12767605.189999999</v>
      </c>
      <c r="F8" s="98">
        <v>6921185.3799999999</v>
      </c>
      <c r="G8" s="228">
        <v>20.846954982173422</v>
      </c>
    </row>
    <row r="9" spans="1:7" s="17" customFormat="1" x14ac:dyDescent="0.2">
      <c r="A9" s="189">
        <v>1995</v>
      </c>
      <c r="B9" s="123">
        <v>14</v>
      </c>
      <c r="C9" s="123">
        <v>14</v>
      </c>
      <c r="D9" s="124">
        <f t="shared" si="0"/>
        <v>24872057.16</v>
      </c>
      <c r="E9" s="98">
        <v>13529850.279999999</v>
      </c>
      <c r="F9" s="98">
        <v>11342206.880000001</v>
      </c>
      <c r="G9" s="228">
        <v>21.804303303593443</v>
      </c>
    </row>
    <row r="10" spans="1:7" s="17" customFormat="1" x14ac:dyDescent="0.2">
      <c r="A10" s="189">
        <v>1996</v>
      </c>
      <c r="B10" s="123">
        <v>17</v>
      </c>
      <c r="C10" s="123">
        <v>17</v>
      </c>
      <c r="D10" s="124">
        <f t="shared" si="0"/>
        <v>33721722.620000005</v>
      </c>
      <c r="E10" s="98">
        <v>20839780.66</v>
      </c>
      <c r="F10" s="98">
        <v>12881941.960000001</v>
      </c>
      <c r="G10" s="228">
        <v>24.341034600741569</v>
      </c>
    </row>
    <row r="11" spans="1:7" s="17" customFormat="1" x14ac:dyDescent="0.2">
      <c r="A11" s="189">
        <v>1997</v>
      </c>
      <c r="B11" s="123">
        <v>16</v>
      </c>
      <c r="C11" s="123">
        <v>16</v>
      </c>
      <c r="D11" s="124">
        <f t="shared" si="0"/>
        <v>30108680.899999999</v>
      </c>
      <c r="E11" s="98">
        <v>20428168.309999999</v>
      </c>
      <c r="F11" s="98">
        <v>9680512.5899999999</v>
      </c>
      <c r="G11" s="228">
        <v>20.541620947291388</v>
      </c>
    </row>
    <row r="12" spans="1:7" s="17" customFormat="1" x14ac:dyDescent="0.2">
      <c r="A12" s="189">
        <v>1998</v>
      </c>
      <c r="B12" s="123">
        <v>20</v>
      </c>
      <c r="C12" s="123">
        <v>19</v>
      </c>
      <c r="D12" s="124">
        <f t="shared" si="0"/>
        <v>33332977.620000001</v>
      </c>
      <c r="E12" s="98">
        <v>23629597.670000002</v>
      </c>
      <c r="F12" s="98">
        <v>9703379.9499999993</v>
      </c>
      <c r="G12" s="228">
        <v>19.040458659301297</v>
      </c>
    </row>
    <row r="13" spans="1:7" s="17" customFormat="1" x14ac:dyDescent="0.2">
      <c r="A13" s="189">
        <v>1999</v>
      </c>
      <c r="B13" s="123">
        <v>19</v>
      </c>
      <c r="C13" s="123">
        <v>19</v>
      </c>
      <c r="D13" s="124">
        <f t="shared" si="0"/>
        <v>37418611.280000001</v>
      </c>
      <c r="E13" s="98">
        <v>28355517.210000001</v>
      </c>
      <c r="F13" s="98">
        <v>9063094.0700000003</v>
      </c>
      <c r="G13" s="228">
        <v>19.350122786533614</v>
      </c>
    </row>
    <row r="14" spans="1:7" s="17" customFormat="1" x14ac:dyDescent="0.2">
      <c r="A14" s="189">
        <v>2000</v>
      </c>
      <c r="B14" s="123">
        <v>20</v>
      </c>
      <c r="C14" s="123">
        <v>20</v>
      </c>
      <c r="D14" s="124">
        <f t="shared" si="0"/>
        <v>35758777.019999996</v>
      </c>
      <c r="E14" s="98">
        <v>28736721</v>
      </c>
      <c r="F14" s="98">
        <v>7022056.0199999996</v>
      </c>
      <c r="G14" s="228">
        <v>14.779210351756403</v>
      </c>
    </row>
    <row r="15" spans="1:7" s="17" customFormat="1" x14ac:dyDescent="0.2">
      <c r="A15" s="189">
        <v>2001</v>
      </c>
      <c r="B15" s="123">
        <v>21</v>
      </c>
      <c r="C15" s="123">
        <v>21</v>
      </c>
      <c r="D15" s="124">
        <f t="shared" si="0"/>
        <v>45705581.280000001</v>
      </c>
      <c r="E15" s="98">
        <v>36970137.579999998</v>
      </c>
      <c r="F15" s="98">
        <v>8735443.6999999993</v>
      </c>
      <c r="G15" s="228">
        <v>19.889193515869884</v>
      </c>
    </row>
    <row r="16" spans="1:7" s="17" customFormat="1" x14ac:dyDescent="0.2">
      <c r="A16" s="189">
        <v>2002</v>
      </c>
      <c r="B16" s="123">
        <v>20</v>
      </c>
      <c r="C16" s="123">
        <v>20</v>
      </c>
      <c r="D16" s="124">
        <f t="shared" si="0"/>
        <v>33373500</v>
      </c>
      <c r="E16" s="98">
        <v>24773500</v>
      </c>
      <c r="F16" s="98">
        <v>8600000</v>
      </c>
      <c r="G16" s="228">
        <v>13.808891251893399</v>
      </c>
    </row>
    <row r="17" spans="1:7" s="17" customFormat="1" x14ac:dyDescent="0.2">
      <c r="A17" s="189">
        <v>2003</v>
      </c>
      <c r="B17" s="123">
        <v>20</v>
      </c>
      <c r="C17" s="123">
        <v>20</v>
      </c>
      <c r="D17" s="124">
        <f t="shared" si="0"/>
        <v>40286900</v>
      </c>
      <c r="E17" s="98">
        <v>31339600</v>
      </c>
      <c r="F17" s="98">
        <v>8947300</v>
      </c>
      <c r="G17" s="228">
        <v>11.585431849949309</v>
      </c>
    </row>
    <row r="18" spans="1:7" s="17" customFormat="1" x14ac:dyDescent="0.2">
      <c r="A18" s="189">
        <v>2004</v>
      </c>
      <c r="B18" s="123">
        <v>28</v>
      </c>
      <c r="C18" s="123">
        <v>28</v>
      </c>
      <c r="D18" s="124">
        <f t="shared" si="0"/>
        <v>52036000</v>
      </c>
      <c r="E18" s="98">
        <v>39222000</v>
      </c>
      <c r="F18" s="98">
        <v>12814000</v>
      </c>
      <c r="G18" s="228">
        <v>15.080479729199144</v>
      </c>
    </row>
    <row r="19" spans="1:7" s="17" customFormat="1" x14ac:dyDescent="0.2">
      <c r="A19" s="189">
        <v>2005</v>
      </c>
      <c r="B19" s="123">
        <v>20</v>
      </c>
      <c r="C19" s="123">
        <v>20</v>
      </c>
      <c r="D19" s="124">
        <f t="shared" si="0"/>
        <v>46648450</v>
      </c>
      <c r="E19" s="98">
        <v>38083450</v>
      </c>
      <c r="F19" s="98">
        <v>8565000</v>
      </c>
      <c r="G19" s="228">
        <v>13.716689181554182</v>
      </c>
    </row>
    <row r="20" spans="1:7" s="17" customFormat="1" x14ac:dyDescent="0.2">
      <c r="A20" s="189">
        <v>2006</v>
      </c>
      <c r="B20" s="123">
        <v>22</v>
      </c>
      <c r="C20" s="123">
        <v>21</v>
      </c>
      <c r="D20" s="124">
        <f t="shared" si="0"/>
        <v>44104000</v>
      </c>
      <c r="E20" s="98">
        <v>35604000</v>
      </c>
      <c r="F20" s="98">
        <v>8500000</v>
      </c>
      <c r="G20" s="228">
        <v>11.479516882564258</v>
      </c>
    </row>
    <row r="21" spans="1:7" s="17" customFormat="1" x14ac:dyDescent="0.2">
      <c r="A21" s="189">
        <v>2007</v>
      </c>
      <c r="B21" s="123">
        <v>20</v>
      </c>
      <c r="C21" s="123">
        <v>20</v>
      </c>
      <c r="D21" s="124">
        <f t="shared" si="0"/>
        <v>41100000</v>
      </c>
      <c r="E21" s="98">
        <v>32450000</v>
      </c>
      <c r="F21" s="98">
        <v>8650000</v>
      </c>
      <c r="G21" s="228">
        <v>18.289113016999849</v>
      </c>
    </row>
    <row r="22" spans="1:7" s="17" customFormat="1" x14ac:dyDescent="0.2">
      <c r="A22" s="189">
        <v>2008</v>
      </c>
      <c r="B22" s="123">
        <v>20</v>
      </c>
      <c r="C22" s="123">
        <v>20</v>
      </c>
      <c r="D22" s="124">
        <v>52910000</v>
      </c>
      <c r="E22" s="98">
        <v>44500000</v>
      </c>
      <c r="F22" s="98">
        <v>8410000</v>
      </c>
      <c r="G22" s="228">
        <v>13.372527163258569</v>
      </c>
    </row>
    <row r="23" spans="1:7" s="17" customFormat="1" x14ac:dyDescent="0.2">
      <c r="A23" s="189">
        <v>2009</v>
      </c>
      <c r="B23" s="123">
        <v>13</v>
      </c>
      <c r="C23" s="123">
        <v>13</v>
      </c>
      <c r="D23" s="124">
        <v>37160000</v>
      </c>
      <c r="E23" s="98">
        <v>29460000</v>
      </c>
      <c r="F23" s="98">
        <v>7700000</v>
      </c>
      <c r="G23" s="228">
        <v>19.000078919864944</v>
      </c>
    </row>
    <row r="24" spans="1:7" s="17" customFormat="1" x14ac:dyDescent="0.2">
      <c r="A24" s="189">
        <v>2010</v>
      </c>
      <c r="B24" s="123">
        <v>20</v>
      </c>
      <c r="C24" s="123">
        <v>19</v>
      </c>
      <c r="D24" s="124">
        <v>48825000</v>
      </c>
      <c r="E24" s="98">
        <v>40050000</v>
      </c>
      <c r="F24" s="98">
        <v>8775000</v>
      </c>
      <c r="G24" s="229">
        <v>17.154028454501614</v>
      </c>
    </row>
    <row r="25" spans="1:7" s="17" customFormat="1" x14ac:dyDescent="0.2">
      <c r="A25" s="189">
        <v>2011</v>
      </c>
      <c r="B25" s="123">
        <v>17</v>
      </c>
      <c r="C25" s="123">
        <v>17</v>
      </c>
      <c r="D25" s="124">
        <v>51820000</v>
      </c>
      <c r="E25" s="98">
        <v>42290000</v>
      </c>
      <c r="F25" s="98">
        <v>9530000</v>
      </c>
      <c r="G25" s="228">
        <v>19.654471955605928</v>
      </c>
    </row>
    <row r="26" spans="1:7" s="17" customFormat="1" x14ac:dyDescent="0.2">
      <c r="A26" s="189">
        <v>2012</v>
      </c>
      <c r="B26" s="123">
        <v>17</v>
      </c>
      <c r="C26" s="123">
        <v>16</v>
      </c>
      <c r="D26" s="124">
        <v>34190000</v>
      </c>
      <c r="E26" s="98">
        <v>25450000</v>
      </c>
      <c r="F26" s="98">
        <v>8740000</v>
      </c>
      <c r="G26" s="229">
        <v>15.311813528104141</v>
      </c>
    </row>
    <row r="27" spans="1:7" s="17" customFormat="1" x14ac:dyDescent="0.2">
      <c r="A27" s="189">
        <v>2013</v>
      </c>
      <c r="B27" s="123">
        <v>14</v>
      </c>
      <c r="C27" s="123">
        <v>14</v>
      </c>
      <c r="D27" s="124">
        <v>37400000</v>
      </c>
      <c r="E27" s="98">
        <v>28550000</v>
      </c>
      <c r="F27" s="98">
        <v>8850000</v>
      </c>
      <c r="G27" s="228">
        <v>14.909536229467427</v>
      </c>
    </row>
    <row r="28" spans="1:7" s="17" customFormat="1" x14ac:dyDescent="0.2">
      <c r="A28" s="189">
        <v>2014</v>
      </c>
      <c r="B28" s="123">
        <v>13</v>
      </c>
      <c r="C28" s="123">
        <v>13</v>
      </c>
      <c r="D28" s="124">
        <v>27720000</v>
      </c>
      <c r="E28" s="98">
        <v>19750000</v>
      </c>
      <c r="F28" s="98">
        <v>7970000</v>
      </c>
      <c r="G28" s="229">
        <v>21.666827982401941</v>
      </c>
    </row>
    <row r="29" spans="1:7" s="17" customFormat="1" x14ac:dyDescent="0.2">
      <c r="A29" s="189">
        <v>2015</v>
      </c>
      <c r="B29" s="123">
        <v>18</v>
      </c>
      <c r="C29" s="123">
        <v>18</v>
      </c>
      <c r="D29" s="124">
        <v>46900000</v>
      </c>
      <c r="E29" s="98">
        <v>35200000</v>
      </c>
      <c r="F29" s="98">
        <v>11700000</v>
      </c>
      <c r="G29" s="228">
        <v>21.645078285563777</v>
      </c>
    </row>
    <row r="30" spans="1:7" s="17" customFormat="1" x14ac:dyDescent="0.2">
      <c r="A30" s="189">
        <v>2016</v>
      </c>
      <c r="B30" s="123">
        <v>20</v>
      </c>
      <c r="C30" s="123">
        <v>20</v>
      </c>
      <c r="D30" s="124">
        <v>49000000</v>
      </c>
      <c r="E30" s="98">
        <v>34700000</v>
      </c>
      <c r="F30" s="98">
        <v>14300000</v>
      </c>
      <c r="G30" s="229">
        <v>10.730618583918151</v>
      </c>
    </row>
    <row r="31" spans="1:7" s="17" customFormat="1" x14ac:dyDescent="0.2">
      <c r="A31" s="189">
        <v>2017</v>
      </c>
      <c r="B31" s="123">
        <v>17</v>
      </c>
      <c r="C31" s="123">
        <v>16</v>
      </c>
      <c r="D31" s="124">
        <v>46900000</v>
      </c>
      <c r="E31" s="98">
        <v>34350000</v>
      </c>
      <c r="F31" s="98">
        <v>12550000</v>
      </c>
      <c r="G31" s="229">
        <v>18.402918528659118</v>
      </c>
    </row>
    <row r="32" spans="1:7" s="17" customFormat="1" x14ac:dyDescent="0.2">
      <c r="A32" s="189">
        <v>2018</v>
      </c>
      <c r="B32" s="123">
        <v>9</v>
      </c>
      <c r="C32" s="123">
        <v>9</v>
      </c>
      <c r="D32" s="124">
        <v>22450000</v>
      </c>
      <c r="E32" s="98">
        <v>15950000</v>
      </c>
      <c r="F32" s="98">
        <v>6500000</v>
      </c>
      <c r="G32" s="229">
        <v>20.522697097423301</v>
      </c>
    </row>
    <row r="33" spans="1:7" s="17" customFormat="1" x14ac:dyDescent="0.2">
      <c r="A33" s="189">
        <v>2019</v>
      </c>
      <c r="B33" s="123">
        <v>8</v>
      </c>
      <c r="C33" s="123">
        <v>8</v>
      </c>
      <c r="D33" s="124">
        <v>22700000</v>
      </c>
      <c r="E33" s="98">
        <v>16300000</v>
      </c>
      <c r="F33" s="98">
        <v>6400000</v>
      </c>
      <c r="G33" s="229">
        <v>23.022962666846116</v>
      </c>
    </row>
    <row r="34" spans="1:7" s="17" customFormat="1" x14ac:dyDescent="0.2">
      <c r="A34" s="189">
        <v>2020</v>
      </c>
      <c r="B34" s="123">
        <v>8</v>
      </c>
      <c r="C34" s="123">
        <v>8</v>
      </c>
      <c r="D34" s="124">
        <v>17300000</v>
      </c>
      <c r="E34" s="98">
        <v>12850000</v>
      </c>
      <c r="F34" s="98">
        <v>4450000</v>
      </c>
      <c r="G34" s="229">
        <v>22.79465230605328</v>
      </c>
    </row>
    <row r="35" spans="1:7" s="17" customFormat="1" x14ac:dyDescent="0.2">
      <c r="A35" s="189">
        <v>2021</v>
      </c>
      <c r="B35" s="123">
        <v>8</v>
      </c>
      <c r="C35" s="123">
        <v>8</v>
      </c>
      <c r="D35" s="124">
        <v>29425000</v>
      </c>
      <c r="E35" s="98">
        <v>20200000</v>
      </c>
      <c r="F35" s="98">
        <v>9225000</v>
      </c>
      <c r="G35" s="229">
        <v>16.816234475629518</v>
      </c>
    </row>
    <row r="36" spans="1:7" s="17" customFormat="1" x14ac:dyDescent="0.2">
      <c r="A36" s="189">
        <v>2022</v>
      </c>
      <c r="B36" s="123">
        <v>11</v>
      </c>
      <c r="C36" s="123">
        <v>11</v>
      </c>
      <c r="D36" s="124">
        <v>29550000</v>
      </c>
      <c r="E36" s="98">
        <v>22750000</v>
      </c>
      <c r="F36" s="98">
        <v>6800000</v>
      </c>
      <c r="G36" s="229">
        <v>20.320996931742645</v>
      </c>
    </row>
    <row r="37" spans="1:7" s="17" customFormat="1" x14ac:dyDescent="0.2">
      <c r="A37" s="189">
        <v>2023</v>
      </c>
      <c r="B37" s="123">
        <v>11</v>
      </c>
      <c r="C37" s="123">
        <v>11</v>
      </c>
      <c r="D37" s="124">
        <v>50200000</v>
      </c>
      <c r="E37" s="98">
        <v>35900000</v>
      </c>
      <c r="F37" s="98">
        <v>14300000</v>
      </c>
      <c r="G37" s="229">
        <v>21.4</v>
      </c>
    </row>
    <row r="38" spans="1:7" x14ac:dyDescent="0.2">
      <c r="A38" s="85" t="s">
        <v>56</v>
      </c>
      <c r="B38" s="32"/>
      <c r="C38" s="32"/>
      <c r="D38" s="32"/>
      <c r="E38" s="32"/>
      <c r="F38" s="32"/>
    </row>
    <row r="39" spans="1:7" s="17" customFormat="1" x14ac:dyDescent="0.2"/>
    <row r="40" spans="1:7" s="17" customFormat="1" x14ac:dyDescent="0.2"/>
    <row r="41" spans="1:7" s="22" customFormat="1" ht="12.75" x14ac:dyDescent="0.2">
      <c r="A41" s="35" t="s">
        <v>72</v>
      </c>
      <c r="B41" s="37"/>
      <c r="C41" s="37"/>
      <c r="D41" s="37"/>
      <c r="E41" s="37"/>
      <c r="F41" s="37"/>
      <c r="G41" s="37"/>
    </row>
    <row r="42" spans="1:7" s="17" customFormat="1" ht="3" customHeight="1" x14ac:dyDescent="0.2"/>
    <row r="43" spans="1:7" s="132" customFormat="1" ht="24" x14ac:dyDescent="0.2">
      <c r="A43" s="178"/>
      <c r="B43" s="128" t="s">
        <v>9</v>
      </c>
      <c r="C43" s="128" t="s">
        <v>79</v>
      </c>
      <c r="D43" s="129" t="s">
        <v>69</v>
      </c>
      <c r="E43" s="38" t="s">
        <v>71</v>
      </c>
      <c r="F43" s="38" t="s">
        <v>70</v>
      </c>
      <c r="G43" s="227" t="s">
        <v>41</v>
      </c>
    </row>
    <row r="44" spans="1:7" s="17" customFormat="1" x14ac:dyDescent="0.2">
      <c r="A44" s="189">
        <v>1994</v>
      </c>
      <c r="B44" s="123">
        <v>16</v>
      </c>
      <c r="C44" s="123">
        <v>16</v>
      </c>
      <c r="D44" s="124">
        <f t="shared" ref="D44:D57" si="1">F44+E44</f>
        <v>16426381.6</v>
      </c>
      <c r="E44" s="98">
        <v>9307012.5</v>
      </c>
      <c r="F44" s="98">
        <v>7119369.0999999996</v>
      </c>
      <c r="G44" s="228">
        <v>16.686876038177527</v>
      </c>
    </row>
    <row r="45" spans="1:7" s="17" customFormat="1" x14ac:dyDescent="0.2">
      <c r="A45" s="189">
        <v>1995</v>
      </c>
      <c r="B45" s="123">
        <v>19</v>
      </c>
      <c r="C45" s="123">
        <v>17</v>
      </c>
      <c r="D45" s="124">
        <f t="shared" si="1"/>
        <v>20336698.899999999</v>
      </c>
      <c r="E45" s="98">
        <v>12451273.48</v>
      </c>
      <c r="F45" s="98">
        <v>7885425.4199999999</v>
      </c>
      <c r="G45" s="228">
        <v>15.088753007174585</v>
      </c>
    </row>
    <row r="46" spans="1:7" s="17" customFormat="1" x14ac:dyDescent="0.2">
      <c r="A46" s="189">
        <v>1996</v>
      </c>
      <c r="B46" s="123">
        <v>23</v>
      </c>
      <c r="C46" s="123">
        <v>17</v>
      </c>
      <c r="D46" s="124">
        <f t="shared" si="1"/>
        <v>18431086.18</v>
      </c>
      <c r="E46" s="98">
        <v>10225517.83</v>
      </c>
      <c r="F46" s="98">
        <v>8205568.3499999996</v>
      </c>
      <c r="G46" s="228">
        <v>15.890688295454744</v>
      </c>
    </row>
    <row r="47" spans="1:7" s="17" customFormat="1" ht="12.6" customHeight="1" x14ac:dyDescent="0.2">
      <c r="A47" s="189">
        <v>1997</v>
      </c>
      <c r="B47" s="123">
        <v>18</v>
      </c>
      <c r="C47" s="123">
        <v>18</v>
      </c>
      <c r="D47" s="124">
        <f t="shared" si="1"/>
        <v>17760310.509999998</v>
      </c>
      <c r="E47" s="98">
        <v>9444216.6199999992</v>
      </c>
      <c r="F47" s="98">
        <v>8316093.8899999997</v>
      </c>
      <c r="G47" s="228">
        <v>13.84083498922891</v>
      </c>
    </row>
    <row r="48" spans="1:7" s="17" customFormat="1" ht="12.6" customHeight="1" x14ac:dyDescent="0.2">
      <c r="A48" s="189">
        <v>1998</v>
      </c>
      <c r="B48" s="123">
        <v>27</v>
      </c>
      <c r="C48" s="123">
        <v>25</v>
      </c>
      <c r="D48" s="124">
        <f t="shared" si="1"/>
        <v>29072027.59</v>
      </c>
      <c r="E48" s="98">
        <v>16555963.27</v>
      </c>
      <c r="F48" s="98">
        <v>12516064.32</v>
      </c>
      <c r="G48" s="228">
        <v>17.334566217250703</v>
      </c>
    </row>
    <row r="49" spans="1:7" s="17" customFormat="1" ht="12.6" customHeight="1" x14ac:dyDescent="0.2">
      <c r="A49" s="189">
        <v>1999</v>
      </c>
      <c r="B49" s="123">
        <v>25</v>
      </c>
      <c r="C49" s="123">
        <v>24</v>
      </c>
      <c r="D49" s="124">
        <f t="shared" si="1"/>
        <v>19513474.210000001</v>
      </c>
      <c r="E49" s="98">
        <v>10938216.99</v>
      </c>
      <c r="F49" s="98">
        <v>8575257.2200000007</v>
      </c>
      <c r="G49" s="228">
        <v>14.223624752822628</v>
      </c>
    </row>
    <row r="50" spans="1:7" s="17" customFormat="1" x14ac:dyDescent="0.2">
      <c r="A50" s="189">
        <v>2000</v>
      </c>
      <c r="B50" s="123">
        <v>33</v>
      </c>
      <c r="C50" s="123">
        <v>31</v>
      </c>
      <c r="D50" s="124">
        <f t="shared" si="1"/>
        <v>23919250.25</v>
      </c>
      <c r="E50" s="98">
        <v>14505523.960000001</v>
      </c>
      <c r="F50" s="98">
        <v>9413726.2899999991</v>
      </c>
      <c r="G50" s="228">
        <v>11.80974430227344</v>
      </c>
    </row>
    <row r="51" spans="1:7" s="17" customFormat="1" x14ac:dyDescent="0.2">
      <c r="A51" s="189">
        <v>2001</v>
      </c>
      <c r="B51" s="123">
        <v>28</v>
      </c>
      <c r="C51" s="123">
        <v>23</v>
      </c>
      <c r="D51" s="124">
        <f t="shared" si="1"/>
        <v>22974066.899999999</v>
      </c>
      <c r="E51" s="98">
        <v>15084830.26</v>
      </c>
      <c r="F51" s="98">
        <v>7889236.6399999997</v>
      </c>
      <c r="G51" s="228">
        <v>9.5987001684145312</v>
      </c>
    </row>
    <row r="52" spans="1:7" s="17" customFormat="1" x14ac:dyDescent="0.2">
      <c r="A52" s="189">
        <v>2002</v>
      </c>
      <c r="B52" s="123">
        <v>32</v>
      </c>
      <c r="C52" s="123">
        <v>28</v>
      </c>
      <c r="D52" s="124">
        <f t="shared" si="1"/>
        <v>26913174.609999999</v>
      </c>
      <c r="E52" s="98">
        <v>18291628.620000001</v>
      </c>
      <c r="F52" s="98">
        <v>8621545.9900000002</v>
      </c>
      <c r="G52" s="228">
        <v>14.028617544112231</v>
      </c>
    </row>
    <row r="53" spans="1:7" s="17" customFormat="1" x14ac:dyDescent="0.2">
      <c r="A53" s="189">
        <v>2003</v>
      </c>
      <c r="B53" s="123">
        <v>34</v>
      </c>
      <c r="C53" s="123">
        <v>30</v>
      </c>
      <c r="D53" s="124">
        <f t="shared" si="1"/>
        <v>30756706</v>
      </c>
      <c r="E53" s="98">
        <v>19910026</v>
      </c>
      <c r="F53" s="98">
        <v>10846680</v>
      </c>
      <c r="G53" s="228">
        <v>8.1957025313605989</v>
      </c>
    </row>
    <row r="54" spans="1:7" s="17" customFormat="1" x14ac:dyDescent="0.2">
      <c r="A54" s="189">
        <v>2004</v>
      </c>
      <c r="B54" s="123">
        <v>33</v>
      </c>
      <c r="C54" s="123">
        <v>30</v>
      </c>
      <c r="D54" s="124">
        <f t="shared" si="1"/>
        <v>29202490</v>
      </c>
      <c r="E54" s="98">
        <v>17526245</v>
      </c>
      <c r="F54" s="98">
        <v>11676245</v>
      </c>
      <c r="G54" s="228">
        <v>15.115204658854204</v>
      </c>
    </row>
    <row r="55" spans="1:7" s="17" customFormat="1" x14ac:dyDescent="0.2">
      <c r="A55" s="189">
        <v>2005</v>
      </c>
      <c r="B55" s="123">
        <v>32</v>
      </c>
      <c r="C55" s="123">
        <v>30</v>
      </c>
      <c r="D55" s="124">
        <f t="shared" si="1"/>
        <v>29710000</v>
      </c>
      <c r="E55" s="98">
        <v>17820000</v>
      </c>
      <c r="F55" s="98">
        <v>11890000</v>
      </c>
      <c r="G55" s="228">
        <v>12.965608598816061</v>
      </c>
    </row>
    <row r="56" spans="1:7" s="17" customFormat="1" x14ac:dyDescent="0.2">
      <c r="A56" s="189">
        <v>2006</v>
      </c>
      <c r="B56" s="123">
        <v>28</v>
      </c>
      <c r="C56" s="123">
        <v>24</v>
      </c>
      <c r="D56" s="124">
        <f t="shared" si="1"/>
        <v>28980000</v>
      </c>
      <c r="E56" s="98">
        <v>18480000</v>
      </c>
      <c r="F56" s="98">
        <v>10500000</v>
      </c>
      <c r="G56" s="228">
        <v>13.163660621969427</v>
      </c>
    </row>
    <row r="57" spans="1:7" s="17" customFormat="1" x14ac:dyDescent="0.2">
      <c r="A57" s="189">
        <v>2007</v>
      </c>
      <c r="B57" s="123">
        <v>27</v>
      </c>
      <c r="C57" s="123">
        <v>27</v>
      </c>
      <c r="D57" s="124">
        <f t="shared" si="1"/>
        <v>31100000</v>
      </c>
      <c r="E57" s="98">
        <v>19015000</v>
      </c>
      <c r="F57" s="98">
        <v>12085000</v>
      </c>
      <c r="G57" s="228">
        <v>13.164850340626746</v>
      </c>
    </row>
    <row r="58" spans="1:7" s="17" customFormat="1" x14ac:dyDescent="0.2">
      <c r="A58" s="189">
        <v>2008</v>
      </c>
      <c r="B58" s="123">
        <v>33</v>
      </c>
      <c r="C58" s="123">
        <v>31</v>
      </c>
      <c r="D58" s="124">
        <v>39300000</v>
      </c>
      <c r="E58" s="98">
        <v>24970000</v>
      </c>
      <c r="F58" s="98">
        <v>14330000</v>
      </c>
      <c r="G58" s="228">
        <v>11.796749887944385</v>
      </c>
    </row>
    <row r="59" spans="1:7" s="17" customFormat="1" x14ac:dyDescent="0.2">
      <c r="A59" s="189">
        <v>2009</v>
      </c>
      <c r="B59" s="123">
        <v>28</v>
      </c>
      <c r="C59" s="123">
        <v>28</v>
      </c>
      <c r="D59" s="124">
        <v>30580000</v>
      </c>
      <c r="E59" s="98">
        <v>18570000</v>
      </c>
      <c r="F59" s="98">
        <v>12010000</v>
      </c>
      <c r="G59" s="228">
        <v>11.526882826126302</v>
      </c>
    </row>
    <row r="60" spans="1:7" s="17" customFormat="1" x14ac:dyDescent="0.2">
      <c r="A60" s="189">
        <v>2010</v>
      </c>
      <c r="B60" s="123">
        <v>35</v>
      </c>
      <c r="C60" s="123">
        <v>30</v>
      </c>
      <c r="D60" s="124">
        <v>35341837</v>
      </c>
      <c r="E60" s="98">
        <v>20881837</v>
      </c>
      <c r="F60" s="98">
        <v>14460000</v>
      </c>
      <c r="G60" s="229">
        <v>10.50215519083895</v>
      </c>
    </row>
    <row r="61" spans="1:7" s="17" customFormat="1" x14ac:dyDescent="0.2">
      <c r="A61" s="189">
        <v>2011</v>
      </c>
      <c r="B61" s="123">
        <v>40</v>
      </c>
      <c r="C61" s="123">
        <v>37</v>
      </c>
      <c r="D61" s="124">
        <v>42950000</v>
      </c>
      <c r="E61" s="98">
        <v>23380000</v>
      </c>
      <c r="F61" s="98">
        <v>19570000</v>
      </c>
      <c r="G61" s="228">
        <v>10.867383187440632</v>
      </c>
    </row>
    <row r="62" spans="1:7" s="17" customFormat="1" x14ac:dyDescent="0.2">
      <c r="A62" s="189">
        <v>2012</v>
      </c>
      <c r="B62" s="123">
        <v>35</v>
      </c>
      <c r="C62" s="123">
        <v>32</v>
      </c>
      <c r="D62" s="124">
        <v>39175000</v>
      </c>
      <c r="E62" s="98">
        <v>20917500</v>
      </c>
      <c r="F62" s="98">
        <v>18257500</v>
      </c>
      <c r="G62" s="229">
        <v>11.236440019071459</v>
      </c>
    </row>
    <row r="63" spans="1:7" s="17" customFormat="1" x14ac:dyDescent="0.2">
      <c r="A63" s="189">
        <v>2013</v>
      </c>
      <c r="B63" s="123">
        <v>24</v>
      </c>
      <c r="C63" s="123">
        <v>22</v>
      </c>
      <c r="D63" s="124">
        <v>22960000</v>
      </c>
      <c r="E63" s="98">
        <v>11995000</v>
      </c>
      <c r="F63" s="98">
        <v>10965000</v>
      </c>
      <c r="G63" s="228">
        <v>12.571010536833782</v>
      </c>
    </row>
    <row r="64" spans="1:7" s="17" customFormat="1" x14ac:dyDescent="0.2">
      <c r="A64" s="189">
        <v>2014</v>
      </c>
      <c r="B64" s="123">
        <v>27</v>
      </c>
      <c r="C64" s="123">
        <v>25</v>
      </c>
      <c r="D64" s="124">
        <v>26850000</v>
      </c>
      <c r="E64" s="98">
        <v>13875000</v>
      </c>
      <c r="F64" s="98">
        <v>12975000</v>
      </c>
      <c r="G64" s="229">
        <v>15.362122033939693</v>
      </c>
    </row>
    <row r="65" spans="1:7" s="17" customFormat="1" x14ac:dyDescent="0.2">
      <c r="A65" s="189">
        <v>2015</v>
      </c>
      <c r="B65" s="123">
        <v>48</v>
      </c>
      <c r="C65" s="123">
        <v>45</v>
      </c>
      <c r="D65" s="124">
        <v>46550000</v>
      </c>
      <c r="E65" s="98">
        <v>23275000</v>
      </c>
      <c r="F65" s="98">
        <v>23275000</v>
      </c>
      <c r="G65" s="228">
        <v>14.821598468862332</v>
      </c>
    </row>
    <row r="66" spans="1:7" s="17" customFormat="1" x14ac:dyDescent="0.2">
      <c r="A66" s="189">
        <v>2016</v>
      </c>
      <c r="B66" s="123">
        <v>30</v>
      </c>
      <c r="C66" s="123">
        <v>30</v>
      </c>
      <c r="D66" s="124">
        <v>31050000</v>
      </c>
      <c r="E66" s="98">
        <v>16225000</v>
      </c>
      <c r="F66" s="98">
        <v>14825000</v>
      </c>
      <c r="G66" s="229">
        <v>14.689790165785849</v>
      </c>
    </row>
    <row r="67" spans="1:7" s="17" customFormat="1" x14ac:dyDescent="0.2">
      <c r="A67" s="189">
        <v>2017</v>
      </c>
      <c r="B67" s="123">
        <v>32</v>
      </c>
      <c r="C67" s="123">
        <v>32</v>
      </c>
      <c r="D67" s="124">
        <v>38917000</v>
      </c>
      <c r="E67" s="98">
        <v>21917000</v>
      </c>
      <c r="F67" s="98">
        <v>17000000</v>
      </c>
      <c r="G67" s="229">
        <v>14.372848774596367</v>
      </c>
    </row>
    <row r="68" spans="1:7" s="17" customFormat="1" x14ac:dyDescent="0.2">
      <c r="A68" s="189">
        <v>2018</v>
      </c>
      <c r="B68" s="123">
        <v>36</v>
      </c>
      <c r="C68" s="123">
        <v>33</v>
      </c>
      <c r="D68" s="124">
        <v>32700000</v>
      </c>
      <c r="E68" s="98">
        <v>16350000</v>
      </c>
      <c r="F68" s="98">
        <v>16350000</v>
      </c>
      <c r="G68" s="229">
        <v>11.35006294894163</v>
      </c>
    </row>
    <row r="69" spans="1:7" s="17" customFormat="1" x14ac:dyDescent="0.2">
      <c r="A69" s="189">
        <v>2019</v>
      </c>
      <c r="B69" s="123">
        <v>35</v>
      </c>
      <c r="C69" s="123">
        <v>35</v>
      </c>
      <c r="D69" s="124">
        <v>33184000</v>
      </c>
      <c r="E69" s="98">
        <v>17007000</v>
      </c>
      <c r="F69" s="98">
        <v>16177000</v>
      </c>
      <c r="G69" s="229">
        <v>13.810032310123718</v>
      </c>
    </row>
    <row r="70" spans="1:7" s="17" customFormat="1" x14ac:dyDescent="0.2">
      <c r="A70" s="189">
        <v>2020</v>
      </c>
      <c r="B70" s="123">
        <v>30</v>
      </c>
      <c r="C70" s="123">
        <v>30</v>
      </c>
      <c r="D70" s="124">
        <v>33058000</v>
      </c>
      <c r="E70" s="98">
        <v>17985000</v>
      </c>
      <c r="F70" s="98">
        <v>15073000</v>
      </c>
      <c r="G70" s="229">
        <v>16.075086183916142</v>
      </c>
    </row>
    <row r="71" spans="1:7" s="17" customFormat="1" x14ac:dyDescent="0.2">
      <c r="A71" s="189">
        <v>2021</v>
      </c>
      <c r="B71" s="123">
        <v>40</v>
      </c>
      <c r="C71" s="123">
        <v>39</v>
      </c>
      <c r="D71" s="124">
        <v>38714000</v>
      </c>
      <c r="E71" s="98">
        <v>20599000</v>
      </c>
      <c r="F71" s="98">
        <v>18115000</v>
      </c>
      <c r="G71" s="229">
        <v>17.234196540257081</v>
      </c>
    </row>
    <row r="72" spans="1:7" s="17" customFormat="1" x14ac:dyDescent="0.2">
      <c r="A72" s="189">
        <v>2022</v>
      </c>
      <c r="B72" s="123">
        <v>36</v>
      </c>
      <c r="C72" s="123">
        <v>35</v>
      </c>
      <c r="D72" s="124">
        <v>40246150</v>
      </c>
      <c r="E72" s="98">
        <v>22561150</v>
      </c>
      <c r="F72" s="98">
        <v>17685000</v>
      </c>
      <c r="G72" s="229">
        <v>15.565157905610189</v>
      </c>
    </row>
    <row r="73" spans="1:7" s="17" customFormat="1" x14ac:dyDescent="0.2">
      <c r="A73" s="189">
        <v>2023</v>
      </c>
      <c r="B73" s="123">
        <v>39</v>
      </c>
      <c r="C73" s="123">
        <v>36</v>
      </c>
      <c r="D73" s="124">
        <v>50431022</v>
      </c>
      <c r="E73" s="191">
        <v>27584022</v>
      </c>
      <c r="F73" s="191">
        <v>22847000</v>
      </c>
      <c r="G73" s="229">
        <v>16.399999999999999</v>
      </c>
    </row>
    <row r="74" spans="1:7" x14ac:dyDescent="0.2">
      <c r="A74" s="85" t="s">
        <v>56</v>
      </c>
      <c r="B74" s="32"/>
      <c r="C74" s="32"/>
      <c r="D74" s="32"/>
      <c r="E74" s="32"/>
      <c r="F74" s="32"/>
    </row>
    <row r="75" spans="1:7" s="17" customFormat="1" x14ac:dyDescent="0.2"/>
    <row r="76" spans="1:7" s="17" customFormat="1" x14ac:dyDescent="0.2"/>
    <row r="77" spans="1:7" s="22" customFormat="1" ht="12.75" x14ac:dyDescent="0.2">
      <c r="A77" s="35" t="s">
        <v>73</v>
      </c>
      <c r="B77" s="37"/>
      <c r="C77" s="37"/>
      <c r="D77" s="37"/>
      <c r="E77" s="37"/>
      <c r="F77" s="37"/>
      <c r="G77" s="37"/>
    </row>
    <row r="78" spans="1:7" s="17" customFormat="1" ht="3" customHeight="1" x14ac:dyDescent="0.2"/>
    <row r="79" spans="1:7" s="132" customFormat="1" ht="24" x14ac:dyDescent="0.2">
      <c r="A79" s="178"/>
      <c r="B79" s="128" t="s">
        <v>9</v>
      </c>
      <c r="C79" s="128" t="s">
        <v>79</v>
      </c>
      <c r="D79" s="129" t="s">
        <v>69</v>
      </c>
      <c r="E79" s="38" t="s">
        <v>71</v>
      </c>
      <c r="F79" s="38" t="s">
        <v>70</v>
      </c>
      <c r="G79" s="227" t="s">
        <v>41</v>
      </c>
    </row>
    <row r="80" spans="1:7" s="17" customFormat="1" x14ac:dyDescent="0.2">
      <c r="A80" s="189">
        <v>1994</v>
      </c>
      <c r="B80" s="123">
        <v>9</v>
      </c>
      <c r="C80" s="123">
        <v>9</v>
      </c>
      <c r="D80" s="124">
        <f t="shared" ref="D80:D93" si="2">F80+E80</f>
        <v>8506655.1600000001</v>
      </c>
      <c r="E80" s="98">
        <v>4588715.42</v>
      </c>
      <c r="F80" s="98">
        <v>3917939.74</v>
      </c>
      <c r="G80" s="228">
        <v>15.241712329300938</v>
      </c>
    </row>
    <row r="81" spans="1:7" s="17" customFormat="1" x14ac:dyDescent="0.2">
      <c r="A81" s="189">
        <v>1995</v>
      </c>
      <c r="B81" s="123">
        <v>9</v>
      </c>
      <c r="C81" s="123">
        <v>9</v>
      </c>
      <c r="D81" s="124">
        <f t="shared" si="2"/>
        <v>9345124.7599999998</v>
      </c>
      <c r="E81" s="98">
        <v>5533899.3300000001</v>
      </c>
      <c r="F81" s="98">
        <v>3811225.43</v>
      </c>
      <c r="G81" s="228">
        <v>16.435081318701297</v>
      </c>
    </row>
    <row r="82" spans="1:7" s="17" customFormat="1" x14ac:dyDescent="0.2">
      <c r="A82" s="189">
        <v>1996</v>
      </c>
      <c r="B82" s="123">
        <v>15</v>
      </c>
      <c r="C82" s="123">
        <v>14</v>
      </c>
      <c r="D82" s="124">
        <f t="shared" si="2"/>
        <v>15092452.710000001</v>
      </c>
      <c r="E82" s="98">
        <v>8270359.1900000004</v>
      </c>
      <c r="F82" s="98">
        <v>6822093.5199999996</v>
      </c>
      <c r="G82" s="228">
        <v>18.515011614232982</v>
      </c>
    </row>
    <row r="83" spans="1:7" s="17" customFormat="1" x14ac:dyDescent="0.2">
      <c r="A83" s="189">
        <v>1997</v>
      </c>
      <c r="B83" s="123">
        <v>14</v>
      </c>
      <c r="C83" s="123">
        <v>13</v>
      </c>
      <c r="D83" s="124">
        <f t="shared" si="2"/>
        <v>15702248.780000001</v>
      </c>
      <c r="E83" s="98">
        <v>8803930.75</v>
      </c>
      <c r="F83" s="98">
        <v>6898318.0300000003</v>
      </c>
      <c r="G83" s="228">
        <v>15.738708472402374</v>
      </c>
    </row>
    <row r="84" spans="1:7" s="17" customFormat="1" x14ac:dyDescent="0.2">
      <c r="A84" s="189">
        <v>1998</v>
      </c>
      <c r="B84" s="123">
        <v>17</v>
      </c>
      <c r="C84" s="123">
        <v>14</v>
      </c>
      <c r="D84" s="124">
        <f t="shared" si="2"/>
        <v>17836535.02</v>
      </c>
      <c r="E84" s="98">
        <v>9909186.1199999992</v>
      </c>
      <c r="F84" s="98">
        <v>7927348.9000000004</v>
      </c>
      <c r="G84" s="228">
        <v>16.135214245079499</v>
      </c>
    </row>
    <row r="85" spans="1:7" s="17" customFormat="1" x14ac:dyDescent="0.2">
      <c r="A85" s="189">
        <v>1999</v>
      </c>
      <c r="B85" s="123">
        <v>17</v>
      </c>
      <c r="C85" s="123">
        <v>16</v>
      </c>
      <c r="D85" s="124">
        <f t="shared" si="2"/>
        <v>12813339.899999999</v>
      </c>
      <c r="E85" s="98">
        <v>7359476.3099999996</v>
      </c>
      <c r="F85" s="98">
        <v>5453863.5899999999</v>
      </c>
      <c r="G85" s="228">
        <v>14.390308483320799</v>
      </c>
    </row>
    <row r="86" spans="1:7" s="17" customFormat="1" x14ac:dyDescent="0.2">
      <c r="A86" s="189">
        <v>2000</v>
      </c>
      <c r="B86" s="123">
        <v>16</v>
      </c>
      <c r="C86" s="123">
        <v>15</v>
      </c>
      <c r="D86" s="124">
        <f t="shared" si="2"/>
        <v>13110615.809999999</v>
      </c>
      <c r="E86" s="98">
        <v>7470001.7199999997</v>
      </c>
      <c r="F86" s="98">
        <v>5640614.0899999999</v>
      </c>
      <c r="G86" s="228">
        <v>14.183397367848844</v>
      </c>
    </row>
    <row r="87" spans="1:7" s="17" customFormat="1" x14ac:dyDescent="0.2">
      <c r="A87" s="189">
        <v>2001</v>
      </c>
      <c r="B87" s="123">
        <v>15</v>
      </c>
      <c r="C87" s="123">
        <v>14</v>
      </c>
      <c r="D87" s="124">
        <f t="shared" si="2"/>
        <v>12805717.449999999</v>
      </c>
      <c r="E87" s="98">
        <v>7698675.3700000001</v>
      </c>
      <c r="F87" s="98">
        <v>5107042.08</v>
      </c>
      <c r="G87" s="228">
        <v>13.91287919847734</v>
      </c>
    </row>
    <row r="88" spans="1:7" s="17" customFormat="1" x14ac:dyDescent="0.2">
      <c r="A88" s="189">
        <v>2002</v>
      </c>
      <c r="B88" s="123">
        <v>27</v>
      </c>
      <c r="C88" s="123">
        <v>26</v>
      </c>
      <c r="D88" s="124">
        <f t="shared" si="2"/>
        <v>23990531.059999999</v>
      </c>
      <c r="E88" s="98">
        <v>14038612.029999999</v>
      </c>
      <c r="F88" s="98">
        <v>9951919.0299999993</v>
      </c>
      <c r="G88" s="228">
        <v>12.756919367304006</v>
      </c>
    </row>
    <row r="89" spans="1:7" s="17" customFormat="1" x14ac:dyDescent="0.2">
      <c r="A89" s="189">
        <v>2003</v>
      </c>
      <c r="B89" s="123">
        <v>27</v>
      </c>
      <c r="C89" s="123">
        <v>24</v>
      </c>
      <c r="D89" s="124">
        <f t="shared" si="2"/>
        <v>20186000</v>
      </c>
      <c r="E89" s="98">
        <v>11351000</v>
      </c>
      <c r="F89" s="98">
        <v>8835000</v>
      </c>
      <c r="G89" s="228">
        <v>6.4253658802784042</v>
      </c>
    </row>
    <row r="90" spans="1:7" s="17" customFormat="1" x14ac:dyDescent="0.2">
      <c r="A90" s="189">
        <v>2004</v>
      </c>
      <c r="B90" s="123">
        <v>20</v>
      </c>
      <c r="C90" s="123">
        <v>19</v>
      </c>
      <c r="D90" s="124">
        <f t="shared" si="2"/>
        <v>16134000</v>
      </c>
      <c r="E90" s="98">
        <v>9196000</v>
      </c>
      <c r="F90" s="98">
        <v>6938000</v>
      </c>
      <c r="G90" s="228">
        <v>11.334389116153904</v>
      </c>
    </row>
    <row r="91" spans="1:7" s="17" customFormat="1" x14ac:dyDescent="0.2">
      <c r="A91" s="189">
        <v>2005</v>
      </c>
      <c r="B91" s="123">
        <v>27</v>
      </c>
      <c r="C91" s="123">
        <v>25</v>
      </c>
      <c r="D91" s="124">
        <f t="shared" si="2"/>
        <v>24212000</v>
      </c>
      <c r="E91" s="98">
        <v>13506000</v>
      </c>
      <c r="F91" s="98">
        <v>10706000</v>
      </c>
      <c r="G91" s="228">
        <v>12.33675059252656</v>
      </c>
    </row>
    <row r="92" spans="1:7" s="17" customFormat="1" x14ac:dyDescent="0.2">
      <c r="A92" s="189">
        <v>2006</v>
      </c>
      <c r="B92" s="123">
        <v>15</v>
      </c>
      <c r="C92" s="123">
        <v>15</v>
      </c>
      <c r="D92" s="124">
        <f t="shared" si="2"/>
        <v>14600000</v>
      </c>
      <c r="E92" s="98">
        <v>8025000</v>
      </c>
      <c r="F92" s="98">
        <v>6575000</v>
      </c>
      <c r="G92" s="228">
        <v>10.52638872285193</v>
      </c>
    </row>
    <row r="93" spans="1:7" s="17" customFormat="1" x14ac:dyDescent="0.2">
      <c r="A93" s="189">
        <v>2007</v>
      </c>
      <c r="B93" s="123">
        <v>25</v>
      </c>
      <c r="C93" s="123">
        <v>24</v>
      </c>
      <c r="D93" s="124">
        <f t="shared" si="2"/>
        <v>23490000</v>
      </c>
      <c r="E93" s="98">
        <v>13095000</v>
      </c>
      <c r="F93" s="98">
        <v>10395000</v>
      </c>
      <c r="G93" s="228">
        <v>11.020876453568098</v>
      </c>
    </row>
    <row r="94" spans="1:7" s="17" customFormat="1" x14ac:dyDescent="0.2">
      <c r="A94" s="189">
        <v>2008</v>
      </c>
      <c r="B94" s="123">
        <v>28</v>
      </c>
      <c r="C94" s="123">
        <v>26</v>
      </c>
      <c r="D94" s="124">
        <v>26600000</v>
      </c>
      <c r="E94" s="98">
        <v>14840000</v>
      </c>
      <c r="F94" s="98">
        <v>11760000</v>
      </c>
      <c r="G94" s="228">
        <v>9.1836210408745096</v>
      </c>
    </row>
    <row r="95" spans="1:7" s="17" customFormat="1" x14ac:dyDescent="0.2">
      <c r="A95" s="189">
        <v>2009</v>
      </c>
      <c r="B95" s="123">
        <v>19</v>
      </c>
      <c r="C95" s="123">
        <v>19</v>
      </c>
      <c r="D95" s="124">
        <v>18350000</v>
      </c>
      <c r="E95" s="98">
        <v>10325000</v>
      </c>
      <c r="F95" s="98">
        <v>8025000</v>
      </c>
      <c r="G95" s="228">
        <v>11.254250043333462</v>
      </c>
    </row>
    <row r="96" spans="1:7" s="17" customFormat="1" x14ac:dyDescent="0.2">
      <c r="A96" s="189">
        <v>2010</v>
      </c>
      <c r="B96" s="123">
        <v>31</v>
      </c>
      <c r="C96" s="123">
        <v>29</v>
      </c>
      <c r="D96" s="124">
        <v>26270000</v>
      </c>
      <c r="E96" s="98">
        <v>14020000</v>
      </c>
      <c r="F96" s="98">
        <v>12250000</v>
      </c>
      <c r="G96" s="229">
        <v>11.234571462938012</v>
      </c>
    </row>
    <row r="97" spans="1:7" s="17" customFormat="1" x14ac:dyDescent="0.2">
      <c r="A97" s="189">
        <v>2011</v>
      </c>
      <c r="B97" s="123">
        <v>31</v>
      </c>
      <c r="C97" s="123">
        <v>29</v>
      </c>
      <c r="D97" s="124">
        <v>27550000</v>
      </c>
      <c r="E97" s="98">
        <v>15400000</v>
      </c>
      <c r="F97" s="98">
        <v>12150000</v>
      </c>
      <c r="G97" s="228">
        <v>11.182837320038516</v>
      </c>
    </row>
    <row r="98" spans="1:7" s="17" customFormat="1" x14ac:dyDescent="0.2">
      <c r="A98" s="189">
        <v>2012</v>
      </c>
      <c r="B98" s="123">
        <v>26</v>
      </c>
      <c r="C98" s="123">
        <v>25</v>
      </c>
      <c r="D98" s="124">
        <v>22210000</v>
      </c>
      <c r="E98" s="98">
        <v>12005000</v>
      </c>
      <c r="F98" s="98">
        <v>10205000</v>
      </c>
      <c r="G98" s="229">
        <v>12.696058497492531</v>
      </c>
    </row>
    <row r="99" spans="1:7" s="17" customFormat="1" x14ac:dyDescent="0.2">
      <c r="A99" s="189">
        <v>2013</v>
      </c>
      <c r="B99" s="123">
        <v>24</v>
      </c>
      <c r="C99" s="123">
        <v>22</v>
      </c>
      <c r="D99" s="124">
        <v>19042000</v>
      </c>
      <c r="E99" s="98">
        <v>10742000</v>
      </c>
      <c r="F99" s="98">
        <v>8300000</v>
      </c>
      <c r="G99" s="228">
        <v>13.596310628758394</v>
      </c>
    </row>
    <row r="100" spans="1:7" s="17" customFormat="1" x14ac:dyDescent="0.2">
      <c r="A100" s="189">
        <v>2014</v>
      </c>
      <c r="B100" s="123">
        <v>33</v>
      </c>
      <c r="C100" s="123">
        <v>30</v>
      </c>
      <c r="D100" s="124">
        <v>23665000</v>
      </c>
      <c r="E100" s="98">
        <v>12550000</v>
      </c>
      <c r="F100" s="98">
        <v>11115000</v>
      </c>
      <c r="G100" s="229">
        <v>16.933414394288082</v>
      </c>
    </row>
    <row r="101" spans="1:7" s="17" customFormat="1" x14ac:dyDescent="0.2">
      <c r="A101" s="189">
        <v>2015</v>
      </c>
      <c r="B101" s="123">
        <v>26</v>
      </c>
      <c r="C101" s="123">
        <v>25</v>
      </c>
      <c r="D101" s="124">
        <v>22955000</v>
      </c>
      <c r="E101" s="98">
        <v>12525000</v>
      </c>
      <c r="F101" s="98">
        <v>10430000</v>
      </c>
      <c r="G101" s="228">
        <v>16.114940955396897</v>
      </c>
    </row>
    <row r="102" spans="1:7" s="17" customFormat="1" x14ac:dyDescent="0.2">
      <c r="A102" s="189">
        <v>2016</v>
      </c>
      <c r="B102" s="123">
        <v>23</v>
      </c>
      <c r="C102" s="123">
        <v>23</v>
      </c>
      <c r="D102" s="124">
        <v>18015000</v>
      </c>
      <c r="E102" s="98">
        <v>9910000</v>
      </c>
      <c r="F102" s="98">
        <v>8105000</v>
      </c>
      <c r="G102" s="229">
        <v>12.305284077506801</v>
      </c>
    </row>
    <row r="103" spans="1:7" s="17" customFormat="1" x14ac:dyDescent="0.2">
      <c r="A103" s="189">
        <v>2017</v>
      </c>
      <c r="B103" s="123">
        <v>35</v>
      </c>
      <c r="C103" s="123">
        <v>32</v>
      </c>
      <c r="D103" s="124">
        <v>27479000</v>
      </c>
      <c r="E103" s="98">
        <v>15517000</v>
      </c>
      <c r="F103" s="98">
        <v>11962000</v>
      </c>
      <c r="G103" s="229">
        <v>11.550539087648058</v>
      </c>
    </row>
    <row r="104" spans="1:7" s="17" customFormat="1" x14ac:dyDescent="0.2">
      <c r="A104" s="189">
        <v>2018</v>
      </c>
      <c r="B104" s="123">
        <v>29</v>
      </c>
      <c r="C104" s="123">
        <v>29</v>
      </c>
      <c r="D104" s="124">
        <v>21511000</v>
      </c>
      <c r="E104" s="98">
        <v>11791000</v>
      </c>
      <c r="F104" s="98">
        <v>9720000</v>
      </c>
      <c r="G104" s="229">
        <v>11.057709750761555</v>
      </c>
    </row>
    <row r="105" spans="1:7" s="17" customFormat="1" x14ac:dyDescent="0.2">
      <c r="A105" s="189">
        <v>2019</v>
      </c>
      <c r="B105" s="123">
        <v>32</v>
      </c>
      <c r="C105" s="123">
        <v>31</v>
      </c>
      <c r="D105" s="124">
        <v>22377000</v>
      </c>
      <c r="E105" s="98">
        <v>11808500</v>
      </c>
      <c r="F105" s="98">
        <v>10568500</v>
      </c>
      <c r="G105" s="229">
        <v>10.727219941647318</v>
      </c>
    </row>
    <row r="106" spans="1:7" s="17" customFormat="1" x14ac:dyDescent="0.2">
      <c r="A106" s="189">
        <v>2020</v>
      </c>
      <c r="B106" s="123">
        <v>24</v>
      </c>
      <c r="C106" s="123">
        <v>23</v>
      </c>
      <c r="D106" s="124">
        <v>17612383</v>
      </c>
      <c r="E106" s="98">
        <v>8960883</v>
      </c>
      <c r="F106" s="98">
        <v>8651500</v>
      </c>
      <c r="G106" s="229">
        <v>11.876923117591613</v>
      </c>
    </row>
    <row r="107" spans="1:7" s="17" customFormat="1" x14ac:dyDescent="0.2">
      <c r="A107" s="189">
        <v>2021</v>
      </c>
      <c r="B107" s="123">
        <v>33</v>
      </c>
      <c r="C107" s="123">
        <v>32</v>
      </c>
      <c r="D107" s="124">
        <v>29514000</v>
      </c>
      <c r="E107" s="98">
        <v>15779718</v>
      </c>
      <c r="F107" s="98">
        <v>13734282</v>
      </c>
      <c r="G107" s="229">
        <v>15.279087568134731</v>
      </c>
    </row>
    <row r="108" spans="1:7" s="17" customFormat="1" x14ac:dyDescent="0.2">
      <c r="A108" s="189">
        <v>2022</v>
      </c>
      <c r="B108" s="123">
        <v>22</v>
      </c>
      <c r="C108" s="123">
        <v>20</v>
      </c>
      <c r="D108" s="124">
        <v>17288190</v>
      </c>
      <c r="E108" s="98">
        <v>9080190</v>
      </c>
      <c r="F108" s="98">
        <v>8208000</v>
      </c>
      <c r="G108" s="229">
        <v>12.211578875164191</v>
      </c>
    </row>
    <row r="109" spans="1:7" s="17" customFormat="1" x14ac:dyDescent="0.2">
      <c r="A109" s="189">
        <v>2023</v>
      </c>
      <c r="B109" s="123">
        <v>34</v>
      </c>
      <c r="C109" s="123">
        <v>30</v>
      </c>
      <c r="D109" s="124">
        <v>24398170</v>
      </c>
      <c r="E109" s="191">
        <v>12907604</v>
      </c>
      <c r="F109" s="191">
        <v>11490566</v>
      </c>
      <c r="G109" s="229">
        <v>12.5</v>
      </c>
    </row>
    <row r="110" spans="1:7" x14ac:dyDescent="0.2">
      <c r="A110" s="85" t="s">
        <v>56</v>
      </c>
      <c r="B110" s="32"/>
      <c r="C110" s="32"/>
      <c r="D110" s="32"/>
      <c r="E110" s="32"/>
      <c r="F110" s="32"/>
    </row>
    <row r="111" spans="1:7" s="17" customFormat="1" x14ac:dyDescent="0.2"/>
    <row r="112" spans="1:7" s="17" customFormat="1" x14ac:dyDescent="0.2"/>
    <row r="113" spans="1:7" s="22" customFormat="1" ht="12.75" x14ac:dyDescent="0.2">
      <c r="A113" s="35" t="s">
        <v>74</v>
      </c>
      <c r="B113" s="37"/>
      <c r="C113" s="37"/>
      <c r="D113" s="37"/>
      <c r="E113" s="37"/>
      <c r="F113" s="37"/>
      <c r="G113" s="37"/>
    </row>
    <row r="114" spans="1:7" s="17" customFormat="1" ht="3" customHeight="1" x14ac:dyDescent="0.2"/>
    <row r="115" spans="1:7" s="132" customFormat="1" ht="24" x14ac:dyDescent="0.2">
      <c r="A115" s="178"/>
      <c r="B115" s="128" t="s">
        <v>9</v>
      </c>
      <c r="C115" s="128" t="s">
        <v>79</v>
      </c>
      <c r="D115" s="129" t="s">
        <v>69</v>
      </c>
      <c r="E115" s="38" t="s">
        <v>71</v>
      </c>
      <c r="F115" s="38" t="s">
        <v>70</v>
      </c>
      <c r="G115" s="227" t="s">
        <v>41</v>
      </c>
    </row>
    <row r="116" spans="1:7" s="17" customFormat="1" x14ac:dyDescent="0.2">
      <c r="A116" s="189">
        <v>1994</v>
      </c>
      <c r="B116" s="123">
        <v>7</v>
      </c>
      <c r="C116" s="123">
        <v>7</v>
      </c>
      <c r="D116" s="124">
        <f t="shared" ref="D116:D129" si="3">F116+E116</f>
        <v>3879827.49</v>
      </c>
      <c r="E116" s="98">
        <v>2058061.73</v>
      </c>
      <c r="F116" s="98">
        <v>1821765.76</v>
      </c>
      <c r="G116" s="228">
        <v>14.436651489081214</v>
      </c>
    </row>
    <row r="117" spans="1:7" s="17" customFormat="1" x14ac:dyDescent="0.2">
      <c r="A117" s="189">
        <v>1995</v>
      </c>
      <c r="B117" s="123">
        <v>11</v>
      </c>
      <c r="C117" s="123">
        <v>11</v>
      </c>
      <c r="D117" s="124">
        <f t="shared" si="3"/>
        <v>7214649.7400000002</v>
      </c>
      <c r="E117" s="98">
        <v>4055143.86</v>
      </c>
      <c r="F117" s="98">
        <v>3159505.88</v>
      </c>
      <c r="G117" s="228">
        <v>14.483476176908763</v>
      </c>
    </row>
    <row r="118" spans="1:7" s="17" customFormat="1" x14ac:dyDescent="0.2">
      <c r="A118" s="189">
        <v>1996</v>
      </c>
      <c r="B118" s="123">
        <v>4</v>
      </c>
      <c r="C118" s="123">
        <v>4</v>
      </c>
      <c r="D118" s="124">
        <f t="shared" si="3"/>
        <v>2286735.25</v>
      </c>
      <c r="E118" s="98">
        <v>1189102.33</v>
      </c>
      <c r="F118" s="98">
        <v>1097632.92</v>
      </c>
      <c r="G118" s="228">
        <v>12.812598259968965</v>
      </c>
    </row>
    <row r="119" spans="1:7" s="17" customFormat="1" x14ac:dyDescent="0.2">
      <c r="A119" s="189">
        <v>1997</v>
      </c>
      <c r="B119" s="123">
        <v>11</v>
      </c>
      <c r="C119" s="123">
        <v>10</v>
      </c>
      <c r="D119" s="124">
        <f t="shared" si="3"/>
        <v>11235492.57</v>
      </c>
      <c r="E119" s="98">
        <v>6181807.6500000004</v>
      </c>
      <c r="F119" s="98">
        <v>5053684.92</v>
      </c>
      <c r="G119" s="228">
        <v>21.730813984084723</v>
      </c>
    </row>
    <row r="120" spans="1:7" s="17" customFormat="1" x14ac:dyDescent="0.2">
      <c r="A120" s="189">
        <v>1998</v>
      </c>
      <c r="B120" s="123">
        <v>17</v>
      </c>
      <c r="C120" s="123">
        <v>17</v>
      </c>
      <c r="D120" s="124">
        <f t="shared" si="3"/>
        <v>10679053.65</v>
      </c>
      <c r="E120" s="98">
        <v>5960756.5700000003</v>
      </c>
      <c r="F120" s="98">
        <v>4718297.08</v>
      </c>
      <c r="G120" s="228">
        <v>15.163698984972127</v>
      </c>
    </row>
    <row r="121" spans="1:7" s="17" customFormat="1" x14ac:dyDescent="0.2">
      <c r="A121" s="189">
        <v>1999</v>
      </c>
      <c r="B121" s="123">
        <v>13</v>
      </c>
      <c r="C121" s="123">
        <v>12</v>
      </c>
      <c r="D121" s="124">
        <f t="shared" si="3"/>
        <v>7291636.5</v>
      </c>
      <c r="E121" s="98">
        <v>4654268.5</v>
      </c>
      <c r="F121" s="98">
        <v>2637368</v>
      </c>
      <c r="G121" s="228">
        <v>15.643371058563257</v>
      </c>
    </row>
    <row r="122" spans="1:7" s="17" customFormat="1" x14ac:dyDescent="0.2">
      <c r="A122" s="189">
        <v>2000</v>
      </c>
      <c r="B122" s="123">
        <v>9</v>
      </c>
      <c r="C122" s="123">
        <v>9</v>
      </c>
      <c r="D122" s="124">
        <f t="shared" si="3"/>
        <v>5618660.8499999996</v>
      </c>
      <c r="E122" s="98">
        <v>3841715.11</v>
      </c>
      <c r="F122" s="98">
        <v>1776945.74</v>
      </c>
      <c r="G122" s="228">
        <v>13.573959697051732</v>
      </c>
    </row>
    <row r="123" spans="1:7" s="17" customFormat="1" x14ac:dyDescent="0.2">
      <c r="A123" s="189">
        <v>2001</v>
      </c>
      <c r="B123" s="123">
        <v>12</v>
      </c>
      <c r="C123" s="123">
        <v>11</v>
      </c>
      <c r="D123" s="124">
        <f t="shared" si="3"/>
        <v>13339289</v>
      </c>
      <c r="E123" s="98">
        <v>10473247.48</v>
      </c>
      <c r="F123" s="98">
        <v>2866041.52</v>
      </c>
      <c r="G123" s="228">
        <v>17.815403225063374</v>
      </c>
    </row>
    <row r="124" spans="1:7" s="17" customFormat="1" x14ac:dyDescent="0.2">
      <c r="A124" s="189">
        <v>2002</v>
      </c>
      <c r="B124" s="123">
        <v>13</v>
      </c>
      <c r="C124" s="123">
        <v>13</v>
      </c>
      <c r="D124" s="124">
        <f t="shared" si="3"/>
        <v>17133679.620000001</v>
      </c>
      <c r="E124" s="98">
        <v>13385434.560000001</v>
      </c>
      <c r="F124" s="98">
        <v>3748245.06</v>
      </c>
      <c r="G124" s="228">
        <v>24.261976041650723</v>
      </c>
    </row>
    <row r="125" spans="1:7" s="17" customFormat="1" x14ac:dyDescent="0.2">
      <c r="A125" s="189">
        <v>2003</v>
      </c>
      <c r="B125" s="123">
        <v>8</v>
      </c>
      <c r="C125" s="123">
        <v>7</v>
      </c>
      <c r="D125" s="124">
        <f t="shared" si="3"/>
        <v>12907142.139999999</v>
      </c>
      <c r="E125" s="98">
        <v>10533393.119999999</v>
      </c>
      <c r="F125" s="98">
        <v>2373749.02</v>
      </c>
      <c r="G125" s="228">
        <v>19.473564659292713</v>
      </c>
    </row>
    <row r="126" spans="1:7" s="17" customFormat="1" x14ac:dyDescent="0.2">
      <c r="A126" s="189">
        <v>2004</v>
      </c>
      <c r="B126" s="123">
        <v>9</v>
      </c>
      <c r="C126" s="123">
        <v>9</v>
      </c>
      <c r="D126" s="124">
        <f t="shared" si="3"/>
        <v>19594225</v>
      </c>
      <c r="E126" s="98">
        <v>16351225</v>
      </c>
      <c r="F126" s="98">
        <v>3243000</v>
      </c>
      <c r="G126" s="228">
        <v>18.170653509313453</v>
      </c>
    </row>
    <row r="127" spans="1:7" s="17" customFormat="1" x14ac:dyDescent="0.2">
      <c r="A127" s="189">
        <v>2005</v>
      </c>
      <c r="B127" s="123">
        <v>9</v>
      </c>
      <c r="C127" s="123">
        <v>8</v>
      </c>
      <c r="D127" s="124">
        <f t="shared" si="3"/>
        <v>12625000</v>
      </c>
      <c r="E127" s="98">
        <v>9825000</v>
      </c>
      <c r="F127" s="98">
        <v>2800000</v>
      </c>
      <c r="G127" s="228">
        <v>14.163610739102083</v>
      </c>
    </row>
    <row r="128" spans="1:7" s="17" customFormat="1" x14ac:dyDescent="0.2">
      <c r="A128" s="189">
        <v>2006</v>
      </c>
      <c r="B128" s="123">
        <v>7</v>
      </c>
      <c r="C128" s="123">
        <v>7</v>
      </c>
      <c r="D128" s="124">
        <f t="shared" si="3"/>
        <v>9000000</v>
      </c>
      <c r="E128" s="98">
        <v>7350000</v>
      </c>
      <c r="F128" s="98">
        <v>1650000</v>
      </c>
      <c r="G128" s="228">
        <v>20.316276111465655</v>
      </c>
    </row>
    <row r="129" spans="1:7" s="17" customFormat="1" x14ac:dyDescent="0.2">
      <c r="A129" s="189">
        <v>2007</v>
      </c>
      <c r="B129" s="123">
        <v>15</v>
      </c>
      <c r="C129" s="123">
        <v>14</v>
      </c>
      <c r="D129" s="124">
        <f t="shared" si="3"/>
        <v>22675000</v>
      </c>
      <c r="E129" s="98">
        <v>17665000</v>
      </c>
      <c r="F129" s="98">
        <v>5010000</v>
      </c>
      <c r="G129" s="228">
        <v>10.520564588198098</v>
      </c>
    </row>
    <row r="130" spans="1:7" s="17" customFormat="1" x14ac:dyDescent="0.2">
      <c r="A130" s="189">
        <v>2008</v>
      </c>
      <c r="B130" s="123">
        <v>10</v>
      </c>
      <c r="C130" s="123">
        <v>10</v>
      </c>
      <c r="D130" s="124">
        <v>21160000</v>
      </c>
      <c r="E130" s="98">
        <v>16610000</v>
      </c>
      <c r="F130" s="98">
        <v>4550000</v>
      </c>
      <c r="G130" s="228">
        <v>13.824957173340371</v>
      </c>
    </row>
    <row r="131" spans="1:7" s="17" customFormat="1" x14ac:dyDescent="0.2">
      <c r="A131" s="189">
        <v>2009</v>
      </c>
      <c r="B131" s="123">
        <v>8</v>
      </c>
      <c r="C131" s="123">
        <v>7</v>
      </c>
      <c r="D131" s="124">
        <v>16965000</v>
      </c>
      <c r="E131" s="98">
        <v>12925000</v>
      </c>
      <c r="F131" s="98">
        <v>4040000</v>
      </c>
      <c r="G131" s="228">
        <v>19.357665532857826</v>
      </c>
    </row>
    <row r="132" spans="1:7" s="17" customFormat="1" x14ac:dyDescent="0.2">
      <c r="A132" s="189">
        <v>2010</v>
      </c>
      <c r="B132" s="123">
        <v>6</v>
      </c>
      <c r="C132" s="123">
        <v>5</v>
      </c>
      <c r="D132" s="124">
        <v>14515000</v>
      </c>
      <c r="E132" s="98">
        <v>11965000</v>
      </c>
      <c r="F132" s="98">
        <v>2550000</v>
      </c>
      <c r="G132" s="229">
        <v>16.793595511575784</v>
      </c>
    </row>
    <row r="133" spans="1:7" s="17" customFormat="1" x14ac:dyDescent="0.2">
      <c r="A133" s="189">
        <v>2011</v>
      </c>
      <c r="B133" s="123">
        <v>9</v>
      </c>
      <c r="C133" s="123">
        <v>9</v>
      </c>
      <c r="D133" s="124">
        <v>13705000</v>
      </c>
      <c r="E133" s="98">
        <v>11270000</v>
      </c>
      <c r="F133" s="98">
        <v>2435000</v>
      </c>
      <c r="G133" s="228">
        <v>13.274930612698055</v>
      </c>
    </row>
    <row r="134" spans="1:7" s="17" customFormat="1" x14ac:dyDescent="0.2">
      <c r="A134" s="189">
        <v>2012</v>
      </c>
      <c r="B134" s="123">
        <v>12</v>
      </c>
      <c r="C134" s="123">
        <v>11</v>
      </c>
      <c r="D134" s="124">
        <v>22025000</v>
      </c>
      <c r="E134" s="98">
        <v>16095000</v>
      </c>
      <c r="F134" s="98">
        <v>5930000</v>
      </c>
      <c r="G134" s="229">
        <v>11.757222143944539</v>
      </c>
    </row>
    <row r="135" spans="1:7" s="17" customFormat="1" x14ac:dyDescent="0.2">
      <c r="A135" s="189">
        <v>2013</v>
      </c>
      <c r="B135" s="123">
        <v>5</v>
      </c>
      <c r="C135" s="123">
        <v>5</v>
      </c>
      <c r="D135" s="124">
        <v>10480000</v>
      </c>
      <c r="E135" s="98">
        <v>8250000</v>
      </c>
      <c r="F135" s="98">
        <v>2230000</v>
      </c>
      <c r="G135" s="228">
        <v>10.273734942716526</v>
      </c>
    </row>
    <row r="136" spans="1:7" s="17" customFormat="1" x14ac:dyDescent="0.2">
      <c r="A136" s="189">
        <v>2014</v>
      </c>
      <c r="B136" s="123">
        <v>11</v>
      </c>
      <c r="C136" s="123">
        <v>10</v>
      </c>
      <c r="D136" s="124">
        <v>23080997</v>
      </c>
      <c r="E136" s="98">
        <v>18280997</v>
      </c>
      <c r="F136" s="98">
        <v>4800000</v>
      </c>
      <c r="G136" s="229">
        <v>13.258624898609362</v>
      </c>
    </row>
    <row r="137" spans="1:7" s="17" customFormat="1" x14ac:dyDescent="0.2">
      <c r="A137" s="189">
        <v>2015</v>
      </c>
      <c r="B137" s="123">
        <v>10</v>
      </c>
      <c r="C137" s="123">
        <v>10</v>
      </c>
      <c r="D137" s="124">
        <v>24446000</v>
      </c>
      <c r="E137" s="98">
        <v>19226000</v>
      </c>
      <c r="F137" s="98">
        <v>5220000</v>
      </c>
      <c r="G137" s="228">
        <v>21.054242397976751</v>
      </c>
    </row>
    <row r="138" spans="1:7" s="17" customFormat="1" x14ac:dyDescent="0.2">
      <c r="A138" s="189">
        <v>2016</v>
      </c>
      <c r="B138" s="123">
        <v>5</v>
      </c>
      <c r="C138" s="123">
        <v>5</v>
      </c>
      <c r="D138" s="124">
        <v>12250000</v>
      </c>
      <c r="E138" s="98">
        <v>10350000</v>
      </c>
      <c r="F138" s="98">
        <v>1900000</v>
      </c>
      <c r="G138" s="229">
        <v>17.423395552397377</v>
      </c>
    </row>
    <row r="139" spans="1:7" s="17" customFormat="1" x14ac:dyDescent="0.2">
      <c r="A139" s="189">
        <v>2017</v>
      </c>
      <c r="B139" s="123">
        <v>10</v>
      </c>
      <c r="C139" s="123">
        <v>10</v>
      </c>
      <c r="D139" s="124">
        <v>15250000</v>
      </c>
      <c r="E139" s="98">
        <v>12700000</v>
      </c>
      <c r="F139" s="98">
        <v>2550000</v>
      </c>
      <c r="G139" s="229">
        <v>20.72164958679604</v>
      </c>
    </row>
    <row r="140" spans="1:7" s="17" customFormat="1" x14ac:dyDescent="0.2">
      <c r="A140" s="189">
        <v>2018</v>
      </c>
      <c r="B140" s="123">
        <v>14</v>
      </c>
      <c r="C140" s="123">
        <v>14</v>
      </c>
      <c r="D140" s="124">
        <v>26410000</v>
      </c>
      <c r="E140" s="98">
        <v>19700000</v>
      </c>
      <c r="F140" s="98">
        <v>6710000</v>
      </c>
      <c r="G140" s="229">
        <v>17.14281011070867</v>
      </c>
    </row>
    <row r="141" spans="1:7" s="17" customFormat="1" x14ac:dyDescent="0.2">
      <c r="A141" s="189">
        <v>2019</v>
      </c>
      <c r="B141" s="123">
        <v>12</v>
      </c>
      <c r="C141" s="123">
        <v>11</v>
      </c>
      <c r="D141" s="124">
        <v>25940000</v>
      </c>
      <c r="E141" s="98">
        <v>20540000</v>
      </c>
      <c r="F141" s="98">
        <v>5400000</v>
      </c>
      <c r="G141" s="229">
        <v>17.812740129075895</v>
      </c>
    </row>
    <row r="142" spans="1:7" s="17" customFormat="1" x14ac:dyDescent="0.2">
      <c r="A142" s="189">
        <v>2020</v>
      </c>
      <c r="B142" s="123">
        <v>6</v>
      </c>
      <c r="C142" s="123">
        <v>6</v>
      </c>
      <c r="D142" s="124">
        <v>10900000</v>
      </c>
      <c r="E142" s="98">
        <v>8200000</v>
      </c>
      <c r="F142" s="98">
        <v>2700000</v>
      </c>
      <c r="G142" s="229">
        <v>19.021906150661806</v>
      </c>
    </row>
    <row r="143" spans="1:7" s="17" customFormat="1" x14ac:dyDescent="0.2">
      <c r="A143" s="189">
        <v>2021</v>
      </c>
      <c r="B143" s="123">
        <v>12</v>
      </c>
      <c r="C143" s="123">
        <v>12</v>
      </c>
      <c r="D143" s="124">
        <v>28197000</v>
      </c>
      <c r="E143" s="98">
        <v>21847000</v>
      </c>
      <c r="F143" s="98">
        <v>6350000</v>
      </c>
      <c r="G143" s="229">
        <v>16.788278734225347</v>
      </c>
    </row>
    <row r="144" spans="1:7" s="17" customFormat="1" x14ac:dyDescent="0.2">
      <c r="A144" s="189">
        <v>2022</v>
      </c>
      <c r="B144" s="123">
        <v>6</v>
      </c>
      <c r="C144" s="123">
        <v>6</v>
      </c>
      <c r="D144" s="124">
        <v>13200000</v>
      </c>
      <c r="E144" s="98">
        <v>11100000</v>
      </c>
      <c r="F144" s="98">
        <v>2100000</v>
      </c>
      <c r="G144" s="229">
        <v>20.122693857344949</v>
      </c>
    </row>
    <row r="145" spans="1:7" s="17" customFormat="1" x14ac:dyDescent="0.2">
      <c r="A145" s="189">
        <v>2023</v>
      </c>
      <c r="B145" s="123">
        <v>8</v>
      </c>
      <c r="C145" s="123">
        <v>8</v>
      </c>
      <c r="D145" s="124">
        <v>15250000</v>
      </c>
      <c r="E145" s="191">
        <v>12200000</v>
      </c>
      <c r="F145" s="191">
        <v>3050000</v>
      </c>
      <c r="G145" s="229">
        <v>18.3</v>
      </c>
    </row>
    <row r="146" spans="1:7" x14ac:dyDescent="0.2">
      <c r="A146" s="85" t="s">
        <v>56</v>
      </c>
      <c r="B146" s="32"/>
      <c r="C146" s="32"/>
      <c r="D146" s="32"/>
      <c r="E146" s="32"/>
      <c r="F146" s="32"/>
    </row>
    <row r="147" spans="1:7" s="17" customFormat="1" x14ac:dyDescent="0.2"/>
    <row r="148" spans="1:7" s="17" customFormat="1" x14ac:dyDescent="0.2"/>
    <row r="149" spans="1:7" s="22" customFormat="1" ht="12.75" x14ac:dyDescent="0.2">
      <c r="A149" s="35" t="s">
        <v>75</v>
      </c>
      <c r="B149" s="37"/>
      <c r="C149" s="37"/>
      <c r="D149" s="37"/>
      <c r="E149" s="37"/>
      <c r="F149" s="37"/>
      <c r="G149" s="37"/>
    </row>
    <row r="150" spans="1:7" s="17" customFormat="1" ht="3" customHeight="1" x14ac:dyDescent="0.2"/>
    <row r="151" spans="1:7" s="132" customFormat="1" ht="24" x14ac:dyDescent="0.2">
      <c r="A151" s="178"/>
      <c r="B151" s="128" t="s">
        <v>9</v>
      </c>
      <c r="C151" s="128" t="s">
        <v>79</v>
      </c>
      <c r="D151" s="129" t="s">
        <v>69</v>
      </c>
      <c r="E151" s="38" t="s">
        <v>71</v>
      </c>
      <c r="F151" s="38" t="s">
        <v>70</v>
      </c>
      <c r="G151" s="227" t="s">
        <v>41</v>
      </c>
    </row>
    <row r="152" spans="1:7" s="17" customFormat="1" x14ac:dyDescent="0.2">
      <c r="A152" s="189">
        <v>1999</v>
      </c>
      <c r="B152" s="123">
        <v>22</v>
      </c>
      <c r="C152" s="123">
        <v>19</v>
      </c>
      <c r="D152" s="98">
        <f t="shared" ref="D152:D160" si="4">F152+E152</f>
        <v>7866369.290000001</v>
      </c>
      <c r="E152" s="98">
        <v>3087092.6</v>
      </c>
      <c r="F152" s="98">
        <v>4779276.6900000004</v>
      </c>
      <c r="G152" s="228">
        <v>10.739409421845641</v>
      </c>
    </row>
    <row r="153" spans="1:7" s="17" customFormat="1" x14ac:dyDescent="0.2">
      <c r="A153" s="189">
        <v>2000</v>
      </c>
      <c r="B153" s="123">
        <v>22</v>
      </c>
      <c r="C153" s="123">
        <v>19</v>
      </c>
      <c r="D153" s="98">
        <f t="shared" si="4"/>
        <v>7066011.9199999999</v>
      </c>
      <c r="E153" s="98">
        <v>2965133.37</v>
      </c>
      <c r="F153" s="98">
        <v>4100878.55</v>
      </c>
      <c r="G153" s="228">
        <v>10.186417315823608</v>
      </c>
    </row>
    <row r="154" spans="1:7" s="17" customFormat="1" x14ac:dyDescent="0.2">
      <c r="A154" s="189">
        <v>2001</v>
      </c>
      <c r="B154" s="123">
        <v>17</v>
      </c>
      <c r="C154" s="123">
        <v>14</v>
      </c>
      <c r="D154" s="98">
        <f t="shared" si="4"/>
        <v>5122430.21</v>
      </c>
      <c r="E154" s="98">
        <v>2150551.2599999998</v>
      </c>
      <c r="F154" s="98">
        <v>2971878.95</v>
      </c>
      <c r="G154" s="228">
        <v>12.082722323146625</v>
      </c>
    </row>
    <row r="155" spans="1:7" s="17" customFormat="1" x14ac:dyDescent="0.2">
      <c r="A155" s="189">
        <v>2002</v>
      </c>
      <c r="B155" s="123">
        <v>19</v>
      </c>
      <c r="C155" s="123">
        <v>16</v>
      </c>
      <c r="D155" s="98">
        <f t="shared" si="4"/>
        <v>6564901.0800000001</v>
      </c>
      <c r="E155" s="98">
        <v>3168328.04</v>
      </c>
      <c r="F155" s="98">
        <v>3396573.04</v>
      </c>
      <c r="G155" s="228">
        <v>10.014648076696345</v>
      </c>
    </row>
    <row r="156" spans="1:7" s="17" customFormat="1" x14ac:dyDescent="0.2">
      <c r="A156" s="189">
        <v>2003</v>
      </c>
      <c r="B156" s="123">
        <v>18</v>
      </c>
      <c r="C156" s="123">
        <v>13</v>
      </c>
      <c r="D156" s="98">
        <f t="shared" si="4"/>
        <v>5640000</v>
      </c>
      <c r="E156" s="98">
        <v>2452000</v>
      </c>
      <c r="F156" s="98">
        <v>3188000</v>
      </c>
      <c r="G156" s="228">
        <v>9.1063703985482114</v>
      </c>
    </row>
    <row r="157" spans="1:7" s="17" customFormat="1" x14ac:dyDescent="0.2">
      <c r="A157" s="189">
        <v>2004</v>
      </c>
      <c r="B157" s="123">
        <v>18</v>
      </c>
      <c r="C157" s="123">
        <v>14</v>
      </c>
      <c r="D157" s="98">
        <f t="shared" si="4"/>
        <v>7450000</v>
      </c>
      <c r="E157" s="98">
        <v>2430000</v>
      </c>
      <c r="F157" s="98">
        <v>5020000</v>
      </c>
      <c r="G157" s="228">
        <v>10.11501354217021</v>
      </c>
    </row>
    <row r="158" spans="1:7" s="17" customFormat="1" x14ac:dyDescent="0.2">
      <c r="A158" s="189">
        <v>2005</v>
      </c>
      <c r="B158" s="123">
        <v>17</v>
      </c>
      <c r="C158" s="123">
        <v>12</v>
      </c>
      <c r="D158" s="98">
        <f t="shared" si="4"/>
        <v>6250000</v>
      </c>
      <c r="E158" s="98">
        <v>2220000</v>
      </c>
      <c r="F158" s="98">
        <v>4030000</v>
      </c>
      <c r="G158" s="228">
        <v>11.81300165801621</v>
      </c>
    </row>
    <row r="159" spans="1:7" s="17" customFormat="1" x14ac:dyDescent="0.2">
      <c r="A159" s="189">
        <v>2006</v>
      </c>
      <c r="B159" s="123">
        <v>16</v>
      </c>
      <c r="C159" s="123">
        <v>12</v>
      </c>
      <c r="D159" s="98">
        <f t="shared" si="4"/>
        <v>5225000</v>
      </c>
      <c r="E159" s="98">
        <v>2050000</v>
      </c>
      <c r="F159" s="98">
        <v>3175000</v>
      </c>
      <c r="G159" s="228">
        <v>10.231393989736493</v>
      </c>
    </row>
    <row r="160" spans="1:7" s="17" customFormat="1" x14ac:dyDescent="0.2">
      <c r="A160" s="189">
        <v>2007</v>
      </c>
      <c r="B160" s="123">
        <v>22</v>
      </c>
      <c r="C160" s="123">
        <v>18</v>
      </c>
      <c r="D160" s="98">
        <f t="shared" si="4"/>
        <v>6555000</v>
      </c>
      <c r="E160" s="98">
        <v>2740000</v>
      </c>
      <c r="F160" s="98">
        <v>3815000</v>
      </c>
      <c r="G160" s="228">
        <v>11.409973904667309</v>
      </c>
    </row>
    <row r="161" spans="1:7" s="17" customFormat="1" x14ac:dyDescent="0.2">
      <c r="A161" s="189">
        <v>2008</v>
      </c>
      <c r="B161" s="123">
        <v>14</v>
      </c>
      <c r="C161" s="123">
        <v>11</v>
      </c>
      <c r="D161" s="98">
        <v>4270000</v>
      </c>
      <c r="E161" s="98">
        <v>1685000</v>
      </c>
      <c r="F161" s="98">
        <v>2585000</v>
      </c>
      <c r="G161" s="228">
        <v>12.688251154868574</v>
      </c>
    </row>
    <row r="162" spans="1:7" s="17" customFormat="1" x14ac:dyDescent="0.2">
      <c r="A162" s="189">
        <v>2009</v>
      </c>
      <c r="B162" s="123">
        <v>22</v>
      </c>
      <c r="C162" s="123">
        <v>13</v>
      </c>
      <c r="D162" s="98">
        <v>7840000</v>
      </c>
      <c r="E162" s="98">
        <v>2675000</v>
      </c>
      <c r="F162" s="98">
        <v>5165000</v>
      </c>
      <c r="G162" s="228">
        <v>12.456350342733938</v>
      </c>
    </row>
    <row r="163" spans="1:7" s="17" customFormat="1" x14ac:dyDescent="0.2">
      <c r="A163" s="189">
        <v>2010</v>
      </c>
      <c r="B163" s="123">
        <v>30</v>
      </c>
      <c r="C163" s="123">
        <v>20</v>
      </c>
      <c r="D163" s="98">
        <v>10270000</v>
      </c>
      <c r="E163" s="98">
        <v>3855000</v>
      </c>
      <c r="F163" s="98">
        <v>6415000</v>
      </c>
      <c r="G163" s="229">
        <v>11.78521359856207</v>
      </c>
    </row>
    <row r="164" spans="1:7" s="17" customFormat="1" x14ac:dyDescent="0.2">
      <c r="A164" s="189">
        <v>2011</v>
      </c>
      <c r="B164" s="123">
        <v>21</v>
      </c>
      <c r="C164" s="123">
        <v>17</v>
      </c>
      <c r="D164" s="98">
        <v>7550000</v>
      </c>
      <c r="E164" s="98">
        <v>2750000</v>
      </c>
      <c r="F164" s="98">
        <v>4800000</v>
      </c>
      <c r="G164" s="228">
        <v>13.331712809196192</v>
      </c>
    </row>
    <row r="165" spans="1:7" s="17" customFormat="1" x14ac:dyDescent="0.2">
      <c r="A165" s="189">
        <v>2012</v>
      </c>
      <c r="B165" s="123">
        <v>19</v>
      </c>
      <c r="C165" s="123">
        <v>10</v>
      </c>
      <c r="D165" s="98">
        <v>6550000</v>
      </c>
      <c r="E165" s="98">
        <v>2300000</v>
      </c>
      <c r="F165" s="98">
        <v>4250000</v>
      </c>
      <c r="G165" s="229">
        <v>10.325491330228791</v>
      </c>
    </row>
    <row r="166" spans="1:7" s="17" customFormat="1" x14ac:dyDescent="0.2">
      <c r="A166" s="189">
        <v>2013</v>
      </c>
      <c r="B166" s="123">
        <v>25</v>
      </c>
      <c r="C166" s="123">
        <v>17</v>
      </c>
      <c r="D166" s="98">
        <v>7672500</v>
      </c>
      <c r="E166" s="98">
        <v>2977500</v>
      </c>
      <c r="F166" s="98">
        <v>4695000</v>
      </c>
      <c r="G166" s="228">
        <v>10.303385519919441</v>
      </c>
    </row>
    <row r="167" spans="1:7" s="17" customFormat="1" x14ac:dyDescent="0.2">
      <c r="A167" s="189">
        <v>2014</v>
      </c>
      <c r="B167" s="123">
        <v>15</v>
      </c>
      <c r="C167" s="123">
        <v>10</v>
      </c>
      <c r="D167" s="98">
        <v>6600000</v>
      </c>
      <c r="E167" s="98">
        <v>2100000</v>
      </c>
      <c r="F167" s="98">
        <v>4500000</v>
      </c>
      <c r="G167" s="229">
        <v>10.338102796173292</v>
      </c>
    </row>
    <row r="168" spans="1:7" s="17" customFormat="1" x14ac:dyDescent="0.2">
      <c r="A168" s="189">
        <v>2015</v>
      </c>
      <c r="B168" s="123">
        <v>26</v>
      </c>
      <c r="C168" s="123">
        <v>20</v>
      </c>
      <c r="D168" s="98">
        <v>9910000</v>
      </c>
      <c r="E168" s="98">
        <v>3650000</v>
      </c>
      <c r="F168" s="98">
        <v>6260000</v>
      </c>
      <c r="G168" s="228">
        <v>15.37260177329399</v>
      </c>
    </row>
    <row r="169" spans="1:7" s="17" customFormat="1" x14ac:dyDescent="0.2">
      <c r="A169" s="189">
        <v>2016</v>
      </c>
      <c r="B169" s="123">
        <v>21</v>
      </c>
      <c r="C169" s="123">
        <v>14</v>
      </c>
      <c r="D169" s="98">
        <v>6740000</v>
      </c>
      <c r="E169" s="98">
        <v>2430000</v>
      </c>
      <c r="F169" s="98">
        <v>4310000</v>
      </c>
      <c r="G169" s="229">
        <v>9.8990565009505378</v>
      </c>
    </row>
    <row r="170" spans="1:7" s="17" customFormat="1" x14ac:dyDescent="0.2">
      <c r="A170" s="189">
        <v>2017</v>
      </c>
      <c r="B170" s="123">
        <v>24</v>
      </c>
      <c r="C170" s="123">
        <v>17</v>
      </c>
      <c r="D170" s="124">
        <v>9990000</v>
      </c>
      <c r="E170" s="98">
        <v>3200000</v>
      </c>
      <c r="F170" s="98">
        <v>6790000</v>
      </c>
      <c r="G170" s="229">
        <v>12.861800252405429</v>
      </c>
    </row>
    <row r="171" spans="1:7" s="17" customFormat="1" x14ac:dyDescent="0.2">
      <c r="A171" s="189">
        <v>2018</v>
      </c>
      <c r="B171" s="123">
        <v>23</v>
      </c>
      <c r="C171" s="123">
        <v>17</v>
      </c>
      <c r="D171" s="124">
        <v>8330000</v>
      </c>
      <c r="E171" s="98">
        <v>2930000</v>
      </c>
      <c r="F171" s="98">
        <v>5400000</v>
      </c>
      <c r="G171" s="229">
        <v>11.769970743780764</v>
      </c>
    </row>
    <row r="172" spans="1:7" s="17" customFormat="1" x14ac:dyDescent="0.2">
      <c r="A172" s="189">
        <v>2019</v>
      </c>
      <c r="B172" s="123">
        <v>23</v>
      </c>
      <c r="C172" s="123">
        <v>16</v>
      </c>
      <c r="D172" s="124">
        <v>8995000</v>
      </c>
      <c r="E172" s="98">
        <v>2740000</v>
      </c>
      <c r="F172" s="98">
        <v>6255000</v>
      </c>
      <c r="G172" s="229">
        <v>10.058364681437332</v>
      </c>
    </row>
    <row r="173" spans="1:7" s="17" customFormat="1" x14ac:dyDescent="0.2">
      <c r="A173" s="189">
        <v>2020</v>
      </c>
      <c r="B173" s="123">
        <v>18</v>
      </c>
      <c r="C173" s="123">
        <v>14</v>
      </c>
      <c r="D173" s="124">
        <v>7040000</v>
      </c>
      <c r="E173" s="98">
        <v>2390000</v>
      </c>
      <c r="F173" s="98">
        <v>4650000</v>
      </c>
      <c r="G173" s="229">
        <v>10.302599192115245</v>
      </c>
    </row>
    <row r="174" spans="1:7" s="17" customFormat="1" x14ac:dyDescent="0.2">
      <c r="A174" s="189">
        <v>2021</v>
      </c>
      <c r="B174" s="123">
        <v>26</v>
      </c>
      <c r="C174" s="123">
        <v>17</v>
      </c>
      <c r="D174" s="124">
        <v>10650000</v>
      </c>
      <c r="E174" s="98">
        <v>3320000</v>
      </c>
      <c r="F174" s="98">
        <v>7330000</v>
      </c>
      <c r="G174" s="229">
        <v>10.960181239615228</v>
      </c>
    </row>
    <row r="175" spans="1:7" s="17" customFormat="1" x14ac:dyDescent="0.2">
      <c r="A175" s="189">
        <v>2022</v>
      </c>
      <c r="B175" s="123">
        <v>16</v>
      </c>
      <c r="C175" s="123">
        <v>12</v>
      </c>
      <c r="D175" s="124">
        <v>6545000</v>
      </c>
      <c r="E175" s="98">
        <v>2060000</v>
      </c>
      <c r="F175" s="98">
        <v>4485000</v>
      </c>
      <c r="G175" s="229">
        <v>8.5473204078695098</v>
      </c>
    </row>
    <row r="176" spans="1:7" s="17" customFormat="1" x14ac:dyDescent="0.2">
      <c r="A176" s="189">
        <v>2023</v>
      </c>
      <c r="B176" s="123">
        <v>23</v>
      </c>
      <c r="C176" s="123">
        <v>17</v>
      </c>
      <c r="D176" s="124">
        <v>9185000</v>
      </c>
      <c r="E176" s="191">
        <v>3550000</v>
      </c>
      <c r="F176" s="191">
        <v>5635000</v>
      </c>
      <c r="G176" s="229">
        <v>12.1</v>
      </c>
    </row>
    <row r="177" spans="1:7" x14ac:dyDescent="0.2">
      <c r="A177" s="85" t="s">
        <v>56</v>
      </c>
      <c r="B177" s="32"/>
      <c r="C177" s="32"/>
      <c r="D177" s="32"/>
      <c r="E177" s="32"/>
      <c r="F177" s="32"/>
    </row>
    <row r="178" spans="1:7" s="17" customFormat="1" x14ac:dyDescent="0.2"/>
    <row r="179" spans="1:7" s="17" customFormat="1" x14ac:dyDescent="0.2"/>
    <row r="180" spans="1:7" s="22" customFormat="1" ht="12.75" x14ac:dyDescent="0.2">
      <c r="A180" s="35" t="s">
        <v>76</v>
      </c>
      <c r="B180" s="37"/>
      <c r="C180" s="37"/>
      <c r="D180" s="37"/>
      <c r="E180" s="37"/>
      <c r="F180" s="37"/>
      <c r="G180" s="37"/>
    </row>
    <row r="181" spans="1:7" s="17" customFormat="1" ht="3" customHeight="1" x14ac:dyDescent="0.2"/>
    <row r="182" spans="1:7" s="132" customFormat="1" ht="24" x14ac:dyDescent="0.2">
      <c r="A182" s="178"/>
      <c r="B182" s="128" t="s">
        <v>9</v>
      </c>
      <c r="C182" s="128" t="s">
        <v>79</v>
      </c>
      <c r="D182" s="129" t="s">
        <v>69</v>
      </c>
      <c r="E182" s="38" t="s">
        <v>71</v>
      </c>
      <c r="F182" s="38" t="s">
        <v>70</v>
      </c>
      <c r="G182" s="227" t="s">
        <v>41</v>
      </c>
    </row>
    <row r="183" spans="1:7" s="17" customFormat="1" x14ac:dyDescent="0.2">
      <c r="A183" s="189">
        <v>2009</v>
      </c>
      <c r="B183" s="123">
        <v>7</v>
      </c>
      <c r="C183" s="123">
        <v>7</v>
      </c>
      <c r="D183" s="98">
        <v>480000</v>
      </c>
      <c r="E183" s="98">
        <v>480000</v>
      </c>
      <c r="F183" s="55" t="s">
        <v>12</v>
      </c>
      <c r="G183" s="228">
        <v>0.63708996839861209</v>
      </c>
    </row>
    <row r="184" spans="1:7" s="17" customFormat="1" x14ac:dyDescent="0.2">
      <c r="A184" s="189">
        <v>2010</v>
      </c>
      <c r="B184" s="123">
        <v>5</v>
      </c>
      <c r="C184" s="123">
        <v>5</v>
      </c>
      <c r="D184" s="98">
        <v>850000</v>
      </c>
      <c r="E184" s="98">
        <v>850000</v>
      </c>
      <c r="F184" s="55" t="s">
        <v>12</v>
      </c>
      <c r="G184" s="229">
        <v>1.5687126499899224</v>
      </c>
    </row>
    <row r="185" spans="1:7" s="17" customFormat="1" x14ac:dyDescent="0.2">
      <c r="A185" s="189">
        <v>2011</v>
      </c>
      <c r="B185" s="123">
        <v>17</v>
      </c>
      <c r="C185" s="123">
        <v>16</v>
      </c>
      <c r="D185" s="98">
        <v>1781700</v>
      </c>
      <c r="E185" s="98">
        <v>1781700</v>
      </c>
      <c r="F185" s="55" t="s">
        <v>12</v>
      </c>
      <c r="G185" s="228">
        <v>2.0728751081403947</v>
      </c>
    </row>
    <row r="186" spans="1:7" s="17" customFormat="1" x14ac:dyDescent="0.2">
      <c r="A186" s="189">
        <v>2012</v>
      </c>
      <c r="B186" s="123">
        <v>22</v>
      </c>
      <c r="C186" s="123">
        <v>21</v>
      </c>
      <c r="D186" s="98">
        <v>3751000</v>
      </c>
      <c r="E186" s="98">
        <v>3166000</v>
      </c>
      <c r="F186" s="98">
        <v>585000</v>
      </c>
      <c r="G186" s="229">
        <v>1.6069686523342686</v>
      </c>
    </row>
    <row r="187" spans="1:7" s="17" customFormat="1" x14ac:dyDescent="0.2">
      <c r="A187" s="189">
        <v>2013</v>
      </c>
      <c r="B187" s="123">
        <v>18</v>
      </c>
      <c r="C187" s="123">
        <v>18</v>
      </c>
      <c r="D187" s="98">
        <v>3990000</v>
      </c>
      <c r="E187" s="124">
        <v>3040000</v>
      </c>
      <c r="F187" s="124">
        <v>950000</v>
      </c>
      <c r="G187" s="228">
        <v>2.2437966361743138</v>
      </c>
    </row>
    <row r="188" spans="1:7" s="17" customFormat="1" x14ac:dyDescent="0.2">
      <c r="A188" s="189">
        <v>2014</v>
      </c>
      <c r="B188" s="123">
        <v>28</v>
      </c>
      <c r="C188" s="123">
        <v>28</v>
      </c>
      <c r="D188" s="98">
        <v>5301000</v>
      </c>
      <c r="E188" s="98">
        <v>4581000</v>
      </c>
      <c r="F188" s="98">
        <v>720000</v>
      </c>
      <c r="G188" s="229">
        <v>2.1355923821046852</v>
      </c>
    </row>
    <row r="189" spans="1:7" s="17" customFormat="1" x14ac:dyDescent="0.2">
      <c r="A189" s="189">
        <v>2015</v>
      </c>
      <c r="B189" s="123">
        <v>35</v>
      </c>
      <c r="C189" s="123">
        <v>33</v>
      </c>
      <c r="D189" s="98">
        <v>7162000</v>
      </c>
      <c r="E189" s="124">
        <v>6592000</v>
      </c>
      <c r="F189" s="124">
        <v>570000</v>
      </c>
      <c r="G189" s="228">
        <v>2.428904412888274</v>
      </c>
    </row>
    <row r="190" spans="1:7" s="17" customFormat="1" x14ac:dyDescent="0.2">
      <c r="A190" s="189">
        <v>2016</v>
      </c>
      <c r="B190" s="123">
        <v>33</v>
      </c>
      <c r="C190" s="123">
        <v>33</v>
      </c>
      <c r="D190" s="98">
        <v>7600000</v>
      </c>
      <c r="E190" s="98">
        <v>7100000</v>
      </c>
      <c r="F190" s="98">
        <v>500000</v>
      </c>
      <c r="G190" s="229">
        <v>2.875560628380827</v>
      </c>
    </row>
    <row r="191" spans="1:7" s="17" customFormat="1" x14ac:dyDescent="0.2">
      <c r="A191" s="189">
        <v>2017</v>
      </c>
      <c r="B191" s="123">
        <v>43</v>
      </c>
      <c r="C191" s="123">
        <v>42</v>
      </c>
      <c r="D191" s="124">
        <v>13230000</v>
      </c>
      <c r="E191" s="98">
        <v>11685000</v>
      </c>
      <c r="F191" s="98">
        <v>1545000</v>
      </c>
      <c r="G191" s="229">
        <v>3.3794816754847892</v>
      </c>
    </row>
    <row r="192" spans="1:7" s="17" customFormat="1" x14ac:dyDescent="0.2">
      <c r="A192" s="189">
        <v>2018</v>
      </c>
      <c r="B192" s="123">
        <v>38</v>
      </c>
      <c r="C192" s="123">
        <v>38</v>
      </c>
      <c r="D192" s="124">
        <v>9835000</v>
      </c>
      <c r="E192" s="98">
        <v>8685000</v>
      </c>
      <c r="F192" s="98">
        <v>1150000</v>
      </c>
      <c r="G192" s="229">
        <v>3.1676799683555372</v>
      </c>
    </row>
    <row r="193" spans="1:7" s="17" customFormat="1" x14ac:dyDescent="0.2">
      <c r="A193" s="189">
        <v>2019</v>
      </c>
      <c r="B193" s="123">
        <v>30</v>
      </c>
      <c r="C193" s="123">
        <v>29</v>
      </c>
      <c r="D193" s="124">
        <v>8395000</v>
      </c>
      <c r="E193" s="98">
        <v>8305000</v>
      </c>
      <c r="F193" s="98">
        <v>90000</v>
      </c>
      <c r="G193" s="229">
        <v>2.8528205706149516</v>
      </c>
    </row>
    <row r="194" spans="1:7" s="17" customFormat="1" x14ac:dyDescent="0.2">
      <c r="A194" s="189">
        <v>2020</v>
      </c>
      <c r="B194" s="123">
        <v>27</v>
      </c>
      <c r="C194" s="123">
        <v>27</v>
      </c>
      <c r="D194" s="124">
        <v>6530000</v>
      </c>
      <c r="E194" s="98">
        <v>6230000</v>
      </c>
      <c r="F194" s="98">
        <v>300000</v>
      </c>
      <c r="G194" s="229">
        <v>3.3470248519055548</v>
      </c>
    </row>
    <row r="195" spans="1:7" s="17" customFormat="1" x14ac:dyDescent="0.2">
      <c r="A195" s="189">
        <v>2021</v>
      </c>
      <c r="B195" s="123">
        <v>27</v>
      </c>
      <c r="C195" s="123">
        <v>27</v>
      </c>
      <c r="D195" s="124">
        <v>7470000</v>
      </c>
      <c r="E195" s="98">
        <v>7330000</v>
      </c>
      <c r="F195" s="98">
        <v>140000</v>
      </c>
      <c r="G195" s="229">
        <v>2.9645790193813939</v>
      </c>
    </row>
    <row r="196" spans="1:7" s="17" customFormat="1" x14ac:dyDescent="0.2">
      <c r="A196" s="189">
        <v>2022</v>
      </c>
      <c r="B196" s="123">
        <v>16</v>
      </c>
      <c r="C196" s="123">
        <v>16</v>
      </c>
      <c r="D196" s="124">
        <v>4420000</v>
      </c>
      <c r="E196" s="98">
        <v>4420000</v>
      </c>
      <c r="F196" s="55" t="s">
        <v>12</v>
      </c>
      <c r="G196" s="229">
        <v>2.7137073052030596</v>
      </c>
    </row>
    <row r="197" spans="1:7" s="17" customFormat="1" x14ac:dyDescent="0.2">
      <c r="A197" s="189">
        <v>2023</v>
      </c>
      <c r="B197" s="123">
        <v>37</v>
      </c>
      <c r="C197" s="123">
        <v>37</v>
      </c>
      <c r="D197" s="124">
        <v>9890000</v>
      </c>
      <c r="E197" s="124">
        <v>9890000</v>
      </c>
      <c r="F197" s="55" t="s">
        <v>12</v>
      </c>
      <c r="G197" s="229">
        <v>2.7</v>
      </c>
    </row>
    <row r="198" spans="1:7" x14ac:dyDescent="0.2">
      <c r="A198" s="85" t="s">
        <v>56</v>
      </c>
      <c r="B198" s="32"/>
      <c r="C198" s="32"/>
      <c r="D198" s="32"/>
      <c r="E198" s="32"/>
      <c r="F198" s="32"/>
    </row>
    <row r="199" spans="1:7" s="8" customFormat="1" x14ac:dyDescent="0.2">
      <c r="A199" s="16"/>
    </row>
    <row r="200" spans="1:7" s="17" customFormat="1" x14ac:dyDescent="0.2"/>
  </sheetData>
  <phoneticPr fontId="2" type="noConversion"/>
  <hyperlinks>
    <hyperlink ref="A2" location="Sommaire!A1" display="Retour au menu &quot;Production cinématographique&quot;" xr:uid="{00000000-0004-0000-0E00-000000000000}"/>
  </hyperlinks>
  <pageMargins left="0.74803149606299213" right="0.74803149606299213" top="0.78740157480314965" bottom="0.78740157480314965" header="0.39370078740157483" footer="0.39370078740157483"/>
  <pageSetup paperSize="9" pageOrder="overThenDown" orientation="portrait" r:id="rId1"/>
  <headerFooter alignWithMargins="0">
    <oddFooter>&amp;L&amp;"Arial,Gras italique"&amp;9&amp;G&amp;R&amp;"Arial,Gras italique"&amp;9Production cinématographique</oddFooter>
  </headerFooter>
  <rowBreaks count="2" manualBreakCount="2">
    <brk id="76" max="16383" man="1"/>
    <brk id="148"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9"/>
  <sheetViews>
    <sheetView workbookViewId="0"/>
  </sheetViews>
  <sheetFormatPr baseColWidth="10" defaultColWidth="11.42578125" defaultRowHeight="12" x14ac:dyDescent="0.2"/>
  <cols>
    <col min="1" max="1" width="7.85546875" style="31" customWidth="1"/>
    <col min="2" max="2" width="8.42578125" style="31" customWidth="1"/>
    <col min="3" max="3" width="7.85546875" style="31" bestFit="1" customWidth="1"/>
    <col min="4" max="4" width="7" style="31" bestFit="1" customWidth="1"/>
    <col min="5" max="5" width="11.7109375" style="31" bestFit="1" customWidth="1"/>
    <col min="6" max="6" width="14.42578125" style="31" bestFit="1" customWidth="1"/>
    <col min="7" max="8" width="5" style="31" bestFit="1" customWidth="1"/>
    <col min="9" max="16384" width="11.42578125" style="31"/>
  </cols>
  <sheetData>
    <row r="1" spans="1:8" s="1" customFormat="1" ht="12.75" x14ac:dyDescent="0.2">
      <c r="B1" s="3"/>
      <c r="C1" s="3"/>
      <c r="D1" s="3"/>
      <c r="E1" s="3"/>
      <c r="F1" s="3"/>
      <c r="G1" s="3"/>
      <c r="H1" s="3"/>
    </row>
    <row r="2" spans="1:8" s="5" customFormat="1" ht="12.75" x14ac:dyDescent="0.2">
      <c r="A2" s="6" t="s">
        <v>33</v>
      </c>
      <c r="B2" s="4"/>
      <c r="C2" s="4"/>
      <c r="D2" s="4"/>
      <c r="E2" s="4"/>
      <c r="F2" s="4"/>
      <c r="G2" s="4"/>
      <c r="H2" s="4"/>
    </row>
    <row r="3" spans="1:8" s="1" customFormat="1" ht="12.75" x14ac:dyDescent="0.2">
      <c r="B3" s="3"/>
      <c r="C3" s="3"/>
      <c r="D3" s="3"/>
      <c r="E3" s="3"/>
      <c r="F3" s="3"/>
      <c r="G3" s="3"/>
      <c r="H3" s="3"/>
    </row>
    <row r="4" spans="1:8" s="1" customFormat="1" ht="12.75" x14ac:dyDescent="0.2">
      <c r="B4" s="3"/>
      <c r="C4" s="3"/>
      <c r="D4" s="3"/>
      <c r="E4" s="3"/>
      <c r="F4" s="3"/>
      <c r="G4" s="3"/>
      <c r="H4" s="3"/>
    </row>
    <row r="5" spans="1:8" s="22" customFormat="1" ht="12.75" x14ac:dyDescent="0.2">
      <c r="A5" s="35" t="s">
        <v>140</v>
      </c>
      <c r="B5" s="37"/>
      <c r="C5" s="37"/>
      <c r="D5" s="37"/>
      <c r="E5" s="37"/>
      <c r="F5" s="37"/>
      <c r="G5" s="37"/>
      <c r="H5" s="37"/>
    </row>
    <row r="6" spans="1:8" s="17" customFormat="1" ht="3" customHeight="1" x14ac:dyDescent="0.2"/>
    <row r="7" spans="1:8" s="127" customFormat="1" ht="24" x14ac:dyDescent="0.2">
      <c r="A7" s="178"/>
      <c r="B7" s="128" t="s">
        <v>9</v>
      </c>
      <c r="C7" s="128" t="s">
        <v>79</v>
      </c>
      <c r="D7" s="129" t="s">
        <v>77</v>
      </c>
      <c r="E7" s="195" t="s">
        <v>78</v>
      </c>
    </row>
    <row r="8" spans="1:8" s="7" customFormat="1" x14ac:dyDescent="0.2">
      <c r="A8" s="189">
        <v>1994</v>
      </c>
      <c r="B8" s="123">
        <v>19</v>
      </c>
      <c r="C8" s="123">
        <v>10</v>
      </c>
      <c r="D8" s="124">
        <v>25870811.806261692</v>
      </c>
      <c r="E8" s="231">
        <f>D8/B8</f>
        <v>1361621.6740137732</v>
      </c>
      <c r="F8" s="8"/>
      <c r="G8" s="8"/>
      <c r="H8" s="8"/>
    </row>
    <row r="9" spans="1:8" s="7" customFormat="1" x14ac:dyDescent="0.2">
      <c r="A9" s="189">
        <v>1995</v>
      </c>
      <c r="B9" s="123">
        <v>38</v>
      </c>
      <c r="C9" s="123">
        <v>19</v>
      </c>
      <c r="D9" s="124">
        <v>56061435.734354541</v>
      </c>
      <c r="E9" s="231">
        <f t="shared" ref="E9:E26" si="0">D9/B9</f>
        <v>1475300.9403777511</v>
      </c>
      <c r="F9" s="121"/>
      <c r="G9" s="105"/>
      <c r="H9" s="121"/>
    </row>
    <row r="10" spans="1:8" s="7" customFormat="1" x14ac:dyDescent="0.2">
      <c r="A10" s="189">
        <v>1996</v>
      </c>
      <c r="B10" s="123">
        <v>22</v>
      </c>
      <c r="C10" s="123">
        <v>16</v>
      </c>
      <c r="D10" s="124">
        <v>36169157.277077615</v>
      </c>
      <c r="E10" s="231">
        <f t="shared" si="0"/>
        <v>1644052.6035035281</v>
      </c>
      <c r="F10" s="105"/>
      <c r="G10" s="105"/>
      <c r="H10" s="105"/>
    </row>
    <row r="11" spans="1:8" s="7" customFormat="1" x14ac:dyDescent="0.2">
      <c r="A11" s="189">
        <v>1997</v>
      </c>
      <c r="B11" s="123">
        <v>22</v>
      </c>
      <c r="C11" s="123">
        <v>13</v>
      </c>
      <c r="D11" s="98">
        <v>21534268.862135779</v>
      </c>
      <c r="E11" s="231">
        <f t="shared" si="0"/>
        <v>978830.40282435354</v>
      </c>
      <c r="F11" s="105"/>
      <c r="G11" s="105"/>
      <c r="H11" s="105"/>
    </row>
    <row r="12" spans="1:8" s="7" customFormat="1" x14ac:dyDescent="0.2">
      <c r="A12" s="189">
        <v>1998</v>
      </c>
      <c r="B12" s="123">
        <v>30</v>
      </c>
      <c r="C12" s="123">
        <v>22</v>
      </c>
      <c r="D12" s="98">
        <v>46423934.953053325</v>
      </c>
      <c r="E12" s="231">
        <f t="shared" si="0"/>
        <v>1547464.4984351108</v>
      </c>
      <c r="F12" s="122"/>
      <c r="G12" s="122"/>
      <c r="H12" s="122"/>
    </row>
    <row r="13" spans="1:8" s="7" customFormat="1" x14ac:dyDescent="0.2">
      <c r="A13" s="189">
        <v>1999</v>
      </c>
      <c r="B13" s="123">
        <v>19</v>
      </c>
      <c r="C13" s="123">
        <v>14</v>
      </c>
      <c r="D13" s="98">
        <v>24908443.99861576</v>
      </c>
      <c r="E13" s="231">
        <f t="shared" si="0"/>
        <v>1310970.7367692506</v>
      </c>
      <c r="F13" s="105"/>
      <c r="G13" s="105"/>
      <c r="H13" s="105"/>
    </row>
    <row r="14" spans="1:8" s="7" customFormat="1" x14ac:dyDescent="0.2">
      <c r="A14" s="189">
        <v>2000</v>
      </c>
      <c r="B14" s="123">
        <v>38</v>
      </c>
      <c r="C14" s="123">
        <v>27</v>
      </c>
      <c r="D14" s="98">
        <v>83437674.725629881</v>
      </c>
      <c r="E14" s="231">
        <f t="shared" si="0"/>
        <v>2195728.2822534181</v>
      </c>
      <c r="F14" s="105"/>
      <c r="G14" s="105"/>
      <c r="H14" s="105"/>
    </row>
    <row r="15" spans="1:8" s="7" customFormat="1" x14ac:dyDescent="0.2">
      <c r="A15" s="189">
        <v>2001</v>
      </c>
      <c r="B15" s="123">
        <v>62</v>
      </c>
      <c r="C15" s="123">
        <v>46</v>
      </c>
      <c r="D15" s="98">
        <v>114504044.47242731</v>
      </c>
      <c r="E15" s="231">
        <f t="shared" si="0"/>
        <v>1846839.4269746339</v>
      </c>
      <c r="F15" s="57"/>
      <c r="G15" s="57"/>
      <c r="H15" s="57"/>
    </row>
    <row r="16" spans="1:8" s="7" customFormat="1" x14ac:dyDescent="0.2">
      <c r="A16" s="189">
        <v>2002</v>
      </c>
      <c r="B16" s="123">
        <v>65</v>
      </c>
      <c r="C16" s="123">
        <v>43</v>
      </c>
      <c r="D16" s="98">
        <v>126517580.51000001</v>
      </c>
      <c r="E16" s="231">
        <f t="shared" si="0"/>
        <v>1946424.3155384616</v>
      </c>
      <c r="F16" s="41"/>
      <c r="G16" s="29"/>
      <c r="H16" s="41"/>
    </row>
    <row r="17" spans="1:8" s="7" customFormat="1" x14ac:dyDescent="0.2">
      <c r="A17" s="189">
        <v>2003</v>
      </c>
      <c r="B17" s="123">
        <v>78</v>
      </c>
      <c r="C17" s="123">
        <v>64</v>
      </c>
      <c r="D17" s="98">
        <v>128873620.77000001</v>
      </c>
      <c r="E17" s="231">
        <f t="shared" si="0"/>
        <v>1652225.9073076923</v>
      </c>
      <c r="F17" s="8"/>
      <c r="G17" s="8"/>
      <c r="H17" s="8"/>
    </row>
    <row r="18" spans="1:8" s="7" customFormat="1" x14ac:dyDescent="0.2">
      <c r="A18" s="189">
        <v>2004</v>
      </c>
      <c r="B18" s="123">
        <v>48</v>
      </c>
      <c r="C18" s="123">
        <v>30</v>
      </c>
      <c r="D18" s="98">
        <v>83640057</v>
      </c>
      <c r="E18" s="231">
        <f t="shared" si="0"/>
        <v>1742501.1875</v>
      </c>
      <c r="F18" s="121"/>
      <c r="G18" s="105"/>
      <c r="H18" s="121"/>
    </row>
    <row r="19" spans="1:8" s="7" customFormat="1" x14ac:dyDescent="0.2">
      <c r="A19" s="189">
        <v>2005</v>
      </c>
      <c r="B19" s="123">
        <v>81</v>
      </c>
      <c r="C19" s="123">
        <v>52</v>
      </c>
      <c r="D19" s="98">
        <v>263996469</v>
      </c>
      <c r="E19" s="231">
        <f t="shared" si="0"/>
        <v>3259215.6666666665</v>
      </c>
      <c r="F19" s="105"/>
      <c r="G19" s="105"/>
      <c r="H19" s="105"/>
    </row>
    <row r="20" spans="1:8" s="7" customFormat="1" x14ac:dyDescent="0.2">
      <c r="A20" s="189">
        <v>2006</v>
      </c>
      <c r="B20" s="123">
        <v>58</v>
      </c>
      <c r="C20" s="123">
        <v>39</v>
      </c>
      <c r="D20" s="98">
        <v>132222731</v>
      </c>
      <c r="E20" s="231">
        <f t="shared" si="0"/>
        <v>2279702.2586206896</v>
      </c>
      <c r="F20" s="121"/>
      <c r="G20" s="105"/>
      <c r="H20" s="121"/>
    </row>
    <row r="21" spans="1:8" s="7" customFormat="1" x14ac:dyDescent="0.2">
      <c r="A21" s="189">
        <v>2007</v>
      </c>
      <c r="B21" s="123">
        <v>63</v>
      </c>
      <c r="C21" s="123">
        <v>39</v>
      </c>
      <c r="D21" s="124">
        <v>117277197</v>
      </c>
      <c r="E21" s="231">
        <f t="shared" si="0"/>
        <v>1861542.8095238095</v>
      </c>
      <c r="F21" s="122"/>
      <c r="G21" s="122"/>
      <c r="H21" s="122"/>
    </row>
    <row r="22" spans="1:8" s="7" customFormat="1" x14ac:dyDescent="0.2">
      <c r="A22" s="189">
        <v>2008</v>
      </c>
      <c r="B22" s="83">
        <v>59</v>
      </c>
      <c r="C22" s="83">
        <v>39</v>
      </c>
      <c r="D22" s="98">
        <v>164985420.99959999</v>
      </c>
      <c r="E22" s="231">
        <f t="shared" si="0"/>
        <v>2796363.0677898303</v>
      </c>
      <c r="F22" s="121"/>
      <c r="G22" s="105"/>
      <c r="H22" s="121"/>
    </row>
    <row r="23" spans="1:8" s="7" customFormat="1" x14ac:dyDescent="0.2">
      <c r="A23" s="189">
        <v>2009</v>
      </c>
      <c r="B23" s="83">
        <v>61</v>
      </c>
      <c r="C23" s="83">
        <v>37</v>
      </c>
      <c r="D23" s="98">
        <v>114612760</v>
      </c>
      <c r="E23" s="231">
        <f t="shared" si="0"/>
        <v>1878897.7049180327</v>
      </c>
      <c r="F23" s="121"/>
      <c r="G23" s="105"/>
      <c r="H23" s="121"/>
    </row>
    <row r="24" spans="1:8" s="7" customFormat="1" x14ac:dyDescent="0.2">
      <c r="A24" s="189">
        <v>2010</v>
      </c>
      <c r="B24" s="83">
        <v>63</v>
      </c>
      <c r="C24" s="83">
        <v>38</v>
      </c>
      <c r="D24" s="98">
        <v>135543306</v>
      </c>
      <c r="E24" s="231">
        <f t="shared" si="0"/>
        <v>2151481.0476190476</v>
      </c>
      <c r="F24" s="57"/>
      <c r="G24" s="57"/>
      <c r="H24" s="57"/>
    </row>
    <row r="25" spans="1:8" s="7" customFormat="1" x14ac:dyDescent="0.2">
      <c r="A25" s="189">
        <v>2011</v>
      </c>
      <c r="B25" s="83">
        <v>98</v>
      </c>
      <c r="C25" s="83">
        <v>58</v>
      </c>
      <c r="D25" s="98">
        <v>176600312.97999999</v>
      </c>
      <c r="E25" s="231">
        <f t="shared" si="0"/>
        <v>1802044.0099999998</v>
      </c>
    </row>
    <row r="26" spans="1:8" s="7" customFormat="1" x14ac:dyDescent="0.2">
      <c r="A26" s="189">
        <v>2012</v>
      </c>
      <c r="B26" s="83">
        <v>112</v>
      </c>
      <c r="C26" s="83">
        <v>71</v>
      </c>
      <c r="D26" s="98">
        <v>165399759</v>
      </c>
      <c r="E26" s="231">
        <f t="shared" si="0"/>
        <v>1476783.5625</v>
      </c>
      <c r="F26" s="8"/>
      <c r="G26" s="8"/>
      <c r="H26" s="8"/>
    </row>
    <row r="27" spans="1:8" s="7" customFormat="1" x14ac:dyDescent="0.2">
      <c r="A27" s="189">
        <v>2013</v>
      </c>
      <c r="B27" s="83">
        <v>108</v>
      </c>
      <c r="C27" s="83">
        <v>68</v>
      </c>
      <c r="D27" s="98">
        <v>190377269</v>
      </c>
      <c r="E27" s="231">
        <v>1762752.4907407407</v>
      </c>
      <c r="F27" s="8"/>
    </row>
    <row r="28" spans="1:8" s="7" customFormat="1" x14ac:dyDescent="0.2">
      <c r="A28" s="189">
        <v>2014</v>
      </c>
      <c r="B28" s="83">
        <v>115</v>
      </c>
      <c r="C28" s="83">
        <v>77</v>
      </c>
      <c r="D28" s="98">
        <v>148565802</v>
      </c>
      <c r="E28" s="231">
        <v>1291876.5391304349</v>
      </c>
      <c r="F28" s="8"/>
    </row>
    <row r="29" spans="1:8" s="7" customFormat="1" x14ac:dyDescent="0.2">
      <c r="A29" s="189">
        <v>2015</v>
      </c>
      <c r="B29" s="83">
        <v>109</v>
      </c>
      <c r="C29" s="83">
        <v>66</v>
      </c>
      <c r="D29" s="98">
        <v>133080938</v>
      </c>
      <c r="E29" s="231">
        <v>1220926.0366972478</v>
      </c>
      <c r="F29" s="8"/>
    </row>
    <row r="30" spans="1:8" s="7" customFormat="1" x14ac:dyDescent="0.2">
      <c r="A30" s="189">
        <v>2016</v>
      </c>
      <c r="B30" s="166">
        <v>118</v>
      </c>
      <c r="C30" s="166">
        <v>71</v>
      </c>
      <c r="D30" s="98">
        <v>143204632.93444446</v>
      </c>
      <c r="E30" s="231">
        <v>1213598.5841902073</v>
      </c>
      <c r="F30" s="8"/>
    </row>
    <row r="31" spans="1:8" s="7" customFormat="1" x14ac:dyDescent="0.2">
      <c r="A31" s="189">
        <v>2017</v>
      </c>
      <c r="B31" s="166">
        <v>107</v>
      </c>
      <c r="C31" s="166">
        <v>57</v>
      </c>
      <c r="D31" s="98">
        <v>183058669</v>
      </c>
      <c r="E31" s="231">
        <v>1710828.6822429907</v>
      </c>
      <c r="F31" s="8"/>
    </row>
    <row r="32" spans="1:8" s="7" customFormat="1" x14ac:dyDescent="0.2">
      <c r="A32" s="189">
        <v>2018</v>
      </c>
      <c r="B32" s="166">
        <v>125</v>
      </c>
      <c r="C32" s="166">
        <v>78</v>
      </c>
      <c r="D32" s="98">
        <v>145580667</v>
      </c>
      <c r="E32" s="231">
        <v>1164645.3359999999</v>
      </c>
      <c r="F32" s="8"/>
    </row>
    <row r="33" spans="1:6" s="7" customFormat="1" x14ac:dyDescent="0.2">
      <c r="A33" s="189">
        <v>2019</v>
      </c>
      <c r="B33" s="166">
        <v>130</v>
      </c>
      <c r="C33" s="166">
        <v>87</v>
      </c>
      <c r="D33" s="98">
        <v>158242536</v>
      </c>
      <c r="E33" s="231">
        <v>1217250.2769230769</v>
      </c>
      <c r="F33" s="8"/>
    </row>
    <row r="34" spans="1:6" s="7" customFormat="1" x14ac:dyDescent="0.2">
      <c r="A34" s="189">
        <v>2020</v>
      </c>
      <c r="B34" s="166">
        <v>106</v>
      </c>
      <c r="C34" s="166">
        <v>71</v>
      </c>
      <c r="D34" s="98">
        <v>99928307</v>
      </c>
      <c r="E34" s="231">
        <v>942719.8773584906</v>
      </c>
      <c r="F34" s="8"/>
    </row>
    <row r="35" spans="1:6" s="7" customFormat="1" x14ac:dyDescent="0.2">
      <c r="A35" s="189">
        <v>2021</v>
      </c>
      <c r="B35" s="166">
        <v>119</v>
      </c>
      <c r="C35" s="166">
        <v>69</v>
      </c>
      <c r="D35" s="98">
        <v>173276926</v>
      </c>
      <c r="E35" s="231">
        <v>1456108.6218487395</v>
      </c>
      <c r="F35" s="8"/>
    </row>
    <row r="36" spans="1:6" s="7" customFormat="1" x14ac:dyDescent="0.2">
      <c r="A36" s="189">
        <v>2022</v>
      </c>
      <c r="B36" s="166">
        <v>128</v>
      </c>
      <c r="C36" s="166">
        <v>67</v>
      </c>
      <c r="D36" s="98">
        <v>309344769</v>
      </c>
      <c r="E36" s="231">
        <v>2416756.0078125</v>
      </c>
      <c r="F36" s="8"/>
    </row>
    <row r="37" spans="1:6" s="7" customFormat="1" x14ac:dyDescent="0.2">
      <c r="A37" s="189">
        <v>2023</v>
      </c>
      <c r="B37" s="166">
        <v>97</v>
      </c>
      <c r="C37" s="166">
        <v>52</v>
      </c>
      <c r="D37" s="98">
        <v>214055722</v>
      </c>
      <c r="E37" s="231">
        <v>2206760.0206185565</v>
      </c>
      <c r="F37" s="8"/>
    </row>
    <row r="38" spans="1:6" s="8" customFormat="1" x14ac:dyDescent="0.2">
      <c r="A38" s="85" t="s">
        <v>56</v>
      </c>
    </row>
    <row r="39" spans="1:6" s="17" customFormat="1" x14ac:dyDescent="0.2">
      <c r="A39" s="16"/>
    </row>
  </sheetData>
  <hyperlinks>
    <hyperlink ref="A2" location="Sommaire!A1" display="Retour au menu &quot;Production cinématographique&quot;" xr:uid="{00000000-0004-0000-0F00-000000000000}"/>
  </hyperlinks>
  <pageMargins left="0.74803149606299213" right="0.74803149606299213" top="0.78740157480314965" bottom="0.78740157480314965" header="0.39370078740157483" footer="0.39370078740157483"/>
  <pageSetup paperSize="9" pageOrder="overThenDown" orientation="portrait" r:id="rId1"/>
  <headerFooter alignWithMargins="0">
    <oddFooter>&amp;L&amp;"Arial,Gras italique"&amp;9&amp;G&amp;R&amp;"Arial,Gras italique"&amp;9Production cinématographique</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9"/>
  <dimension ref="A1:I38"/>
  <sheetViews>
    <sheetView workbookViewId="0">
      <selection activeCell="A2" sqref="A2"/>
    </sheetView>
  </sheetViews>
  <sheetFormatPr baseColWidth="10" defaultColWidth="11.42578125" defaultRowHeight="12" x14ac:dyDescent="0.2"/>
  <cols>
    <col min="1" max="1" width="6.28515625" style="59" customWidth="1"/>
    <col min="2" max="2" width="13" style="59" bestFit="1" customWidth="1"/>
    <col min="3" max="3" width="7.7109375" style="59" bestFit="1" customWidth="1"/>
    <col min="4" max="4" width="14.42578125" style="64" bestFit="1" customWidth="1"/>
    <col min="5" max="5" width="16.85546875" style="59" bestFit="1" customWidth="1"/>
    <col min="6" max="6" width="13.7109375" style="59" bestFit="1" customWidth="1"/>
    <col min="7" max="7" width="19.85546875" style="65" bestFit="1" customWidth="1"/>
    <col min="8" max="8" width="7" style="59" customWidth="1"/>
    <col min="9" max="16384" width="11.42578125" style="59"/>
  </cols>
  <sheetData>
    <row r="1" spans="1:9" s="1" customFormat="1" ht="12.75" x14ac:dyDescent="0.2">
      <c r="B1" s="3"/>
      <c r="C1" s="3"/>
      <c r="D1" s="3"/>
      <c r="E1" s="3"/>
      <c r="F1" s="3"/>
      <c r="G1" s="3"/>
      <c r="H1" s="3"/>
      <c r="I1" s="3"/>
    </row>
    <row r="2" spans="1:9" s="5" customFormat="1" ht="12.75" x14ac:dyDescent="0.2">
      <c r="A2" s="6" t="s">
        <v>33</v>
      </c>
      <c r="B2" s="4"/>
      <c r="C2" s="4"/>
      <c r="D2" s="4"/>
      <c r="E2" s="4"/>
      <c r="F2" s="4"/>
      <c r="G2" s="4"/>
      <c r="H2" s="4"/>
      <c r="I2" s="4"/>
    </row>
    <row r="3" spans="1:9" s="1" customFormat="1" ht="12.75" x14ac:dyDescent="0.2">
      <c r="B3" s="3"/>
      <c r="C3" s="3"/>
      <c r="D3" s="3"/>
      <c r="E3" s="3"/>
      <c r="F3" s="3"/>
      <c r="G3" s="3"/>
      <c r="H3" s="3"/>
      <c r="I3" s="3"/>
    </row>
    <row r="4" spans="1:9" s="1" customFormat="1" ht="12.75" x14ac:dyDescent="0.2">
      <c r="B4" s="3"/>
      <c r="C4" s="3"/>
      <c r="D4" s="3"/>
      <c r="E4" s="3"/>
      <c r="F4" s="3"/>
      <c r="G4" s="3"/>
      <c r="H4" s="3"/>
      <c r="I4" s="3"/>
    </row>
    <row r="5" spans="1:9" s="20" customFormat="1" ht="12.75" x14ac:dyDescent="0.2">
      <c r="A5" s="19" t="s">
        <v>13</v>
      </c>
      <c r="D5" s="60"/>
      <c r="G5" s="61"/>
    </row>
    <row r="6" spans="1:9" s="7" customFormat="1" ht="3" customHeight="1" x14ac:dyDescent="0.2">
      <c r="D6" s="62"/>
      <c r="G6" s="63"/>
    </row>
    <row r="7" spans="1:9" ht="36" x14ac:dyDescent="0.2">
      <c r="A7" s="232"/>
      <c r="B7" s="38" t="s">
        <v>14</v>
      </c>
      <c r="C7" s="128" t="s">
        <v>79</v>
      </c>
      <c r="D7" s="38" t="s">
        <v>25</v>
      </c>
      <c r="E7" s="79" t="s">
        <v>52</v>
      </c>
      <c r="F7" s="38" t="s">
        <v>83</v>
      </c>
      <c r="G7" s="233" t="s">
        <v>84</v>
      </c>
    </row>
    <row r="8" spans="1:9" x14ac:dyDescent="0.2">
      <c r="A8" s="189">
        <v>1994</v>
      </c>
      <c r="B8" s="56">
        <v>14</v>
      </c>
      <c r="C8" s="56">
        <v>12</v>
      </c>
      <c r="D8" s="66">
        <v>12699003.140000001</v>
      </c>
      <c r="E8" s="80">
        <f t="shared" ref="E8:E26" si="0">D8/B8</f>
        <v>907071.65285714285</v>
      </c>
      <c r="F8" s="66">
        <v>118228786.34</v>
      </c>
      <c r="G8" s="234">
        <f t="shared" ref="G8:G26" si="1">D8/F8*100</f>
        <v>10.741041613571554</v>
      </c>
    </row>
    <row r="9" spans="1:9" x14ac:dyDescent="0.2">
      <c r="A9" s="189">
        <v>1995</v>
      </c>
      <c r="B9" s="56">
        <v>38</v>
      </c>
      <c r="C9" s="56">
        <v>38</v>
      </c>
      <c r="D9" s="66">
        <v>23423791.5</v>
      </c>
      <c r="E9" s="80">
        <f t="shared" si="0"/>
        <v>616415.56578947371</v>
      </c>
      <c r="F9" s="67">
        <v>223994132.24000001</v>
      </c>
      <c r="G9" s="234">
        <f t="shared" si="1"/>
        <v>10.457323710115059</v>
      </c>
    </row>
    <row r="10" spans="1:9" x14ac:dyDescent="0.2">
      <c r="A10" s="189">
        <v>1996</v>
      </c>
      <c r="B10" s="12">
        <v>39</v>
      </c>
      <c r="C10" s="12">
        <v>34</v>
      </c>
      <c r="D10" s="42">
        <v>19597324</v>
      </c>
      <c r="E10" s="80">
        <f t="shared" si="0"/>
        <v>502495.48717948719</v>
      </c>
      <c r="F10" s="33">
        <v>173877912.12</v>
      </c>
      <c r="G10" s="234">
        <f t="shared" si="1"/>
        <v>11.270738048933502</v>
      </c>
    </row>
    <row r="11" spans="1:9" x14ac:dyDescent="0.2">
      <c r="A11" s="189">
        <v>1997</v>
      </c>
      <c r="B11" s="12">
        <v>48</v>
      </c>
      <c r="C11" s="12">
        <v>46</v>
      </c>
      <c r="D11" s="42">
        <v>27677121</v>
      </c>
      <c r="E11" s="80">
        <f t="shared" si="0"/>
        <v>576606.6875</v>
      </c>
      <c r="F11" s="33">
        <v>277115650.42000002</v>
      </c>
      <c r="G11" s="234">
        <f t="shared" si="1"/>
        <v>9.9875705172379128</v>
      </c>
    </row>
    <row r="12" spans="1:9" x14ac:dyDescent="0.2">
      <c r="A12" s="189">
        <v>1998</v>
      </c>
      <c r="B12" s="12">
        <v>59</v>
      </c>
      <c r="C12" s="12">
        <v>59</v>
      </c>
      <c r="D12" s="42">
        <v>27722860</v>
      </c>
      <c r="E12" s="80">
        <f t="shared" si="0"/>
        <v>469878.98305084748</v>
      </c>
      <c r="F12" s="33">
        <v>275240019.24000001</v>
      </c>
      <c r="G12" s="234">
        <f t="shared" si="1"/>
        <v>10.072248968935945</v>
      </c>
    </row>
    <row r="13" spans="1:9" x14ac:dyDescent="0.2">
      <c r="A13" s="189">
        <v>1999</v>
      </c>
      <c r="B13" s="12">
        <v>67</v>
      </c>
      <c r="C13" s="12">
        <v>67</v>
      </c>
      <c r="D13" s="42">
        <v>26091653</v>
      </c>
      <c r="E13" s="80">
        <f t="shared" si="0"/>
        <v>389427.65671641793</v>
      </c>
      <c r="F13" s="33">
        <v>266514758.13</v>
      </c>
      <c r="G13" s="234">
        <f t="shared" si="1"/>
        <v>9.7899467868391259</v>
      </c>
    </row>
    <row r="14" spans="1:9" x14ac:dyDescent="0.2">
      <c r="A14" s="189">
        <v>2000</v>
      </c>
      <c r="B14" s="12">
        <v>59</v>
      </c>
      <c r="C14" s="12">
        <v>58</v>
      </c>
      <c r="D14" s="42">
        <v>39034576</v>
      </c>
      <c r="E14" s="80">
        <f t="shared" si="0"/>
        <v>661602.98305084743</v>
      </c>
      <c r="F14" s="67">
        <v>298614697.61000001</v>
      </c>
      <c r="G14" s="234">
        <f t="shared" si="1"/>
        <v>13.071887054595136</v>
      </c>
    </row>
    <row r="15" spans="1:9" x14ac:dyDescent="0.2">
      <c r="A15" s="189">
        <v>2001</v>
      </c>
      <c r="B15" s="12">
        <v>59</v>
      </c>
      <c r="C15" s="12">
        <v>59</v>
      </c>
      <c r="D15" s="42">
        <v>24775894</v>
      </c>
      <c r="E15" s="80">
        <f t="shared" si="0"/>
        <v>419930.40677966102</v>
      </c>
      <c r="F15" s="33">
        <v>287360124.82999998</v>
      </c>
      <c r="G15" s="234">
        <f t="shared" si="1"/>
        <v>8.6218970062938372</v>
      </c>
    </row>
    <row r="16" spans="1:9" x14ac:dyDescent="0.2">
      <c r="A16" s="189">
        <v>2002</v>
      </c>
      <c r="B16" s="12">
        <v>56</v>
      </c>
      <c r="C16" s="12">
        <v>56</v>
      </c>
      <c r="D16" s="42">
        <v>33264806</v>
      </c>
      <c r="E16" s="80">
        <f t="shared" si="0"/>
        <v>594014.39285714284</v>
      </c>
      <c r="F16" s="67">
        <v>305759833.25</v>
      </c>
      <c r="G16" s="234">
        <f t="shared" si="1"/>
        <v>10.87939041777326</v>
      </c>
    </row>
    <row r="17" spans="1:7" x14ac:dyDescent="0.2">
      <c r="A17" s="189">
        <v>2003</v>
      </c>
      <c r="B17" s="12">
        <v>61</v>
      </c>
      <c r="C17" s="12">
        <v>58</v>
      </c>
      <c r="D17" s="42">
        <v>39230622</v>
      </c>
      <c r="E17" s="80">
        <f t="shared" si="0"/>
        <v>643124.95081967209</v>
      </c>
      <c r="F17" s="33">
        <v>511168143</v>
      </c>
      <c r="G17" s="234">
        <f t="shared" si="1"/>
        <v>7.6747001035234703</v>
      </c>
    </row>
    <row r="18" spans="1:7" x14ac:dyDescent="0.2">
      <c r="A18" s="189">
        <v>2004</v>
      </c>
      <c r="B18" s="12">
        <v>55</v>
      </c>
      <c r="C18" s="12">
        <v>53</v>
      </c>
      <c r="D18" s="42">
        <v>27673626</v>
      </c>
      <c r="E18" s="80">
        <f t="shared" si="0"/>
        <v>503156.83636363636</v>
      </c>
      <c r="F18" s="67">
        <v>408143677</v>
      </c>
      <c r="G18" s="234">
        <f t="shared" si="1"/>
        <v>6.7803637688107559</v>
      </c>
    </row>
    <row r="19" spans="1:7" x14ac:dyDescent="0.2">
      <c r="A19" s="189">
        <v>2005</v>
      </c>
      <c r="B19" s="12">
        <v>78</v>
      </c>
      <c r="C19" s="12">
        <v>70</v>
      </c>
      <c r="D19" s="42">
        <v>31631625</v>
      </c>
      <c r="E19" s="80">
        <f t="shared" si="0"/>
        <v>405533.65384615387</v>
      </c>
      <c r="F19" s="33">
        <v>457955538</v>
      </c>
      <c r="G19" s="234">
        <f t="shared" si="1"/>
        <v>6.9071388760015378</v>
      </c>
    </row>
    <row r="20" spans="1:7" x14ac:dyDescent="0.2">
      <c r="A20" s="189">
        <v>2006</v>
      </c>
      <c r="B20" s="12">
        <v>78</v>
      </c>
      <c r="C20" s="12">
        <v>72</v>
      </c>
      <c r="D20" s="42">
        <v>32781494</v>
      </c>
      <c r="E20" s="80">
        <f t="shared" si="0"/>
        <v>420275.56410256412</v>
      </c>
      <c r="F20" s="67">
        <v>485675009</v>
      </c>
      <c r="G20" s="234">
        <f t="shared" si="1"/>
        <v>6.749676922330587</v>
      </c>
    </row>
    <row r="21" spans="1:7" x14ac:dyDescent="0.2">
      <c r="A21" s="189">
        <v>2007</v>
      </c>
      <c r="B21" s="12">
        <v>88</v>
      </c>
      <c r="C21" s="12">
        <v>82</v>
      </c>
      <c r="D21" s="42">
        <v>40594459</v>
      </c>
      <c r="E21" s="80">
        <f t="shared" si="0"/>
        <v>461300.67045454547</v>
      </c>
      <c r="F21" s="33">
        <v>562948380</v>
      </c>
      <c r="G21" s="234">
        <f t="shared" si="1"/>
        <v>7.2110446432051196</v>
      </c>
    </row>
    <row r="22" spans="1:7" x14ac:dyDescent="0.2">
      <c r="A22" s="189">
        <v>2008</v>
      </c>
      <c r="B22" s="83">
        <v>97</v>
      </c>
      <c r="C22" s="83">
        <v>86</v>
      </c>
      <c r="D22" s="42">
        <v>38338003</v>
      </c>
      <c r="E22" s="80">
        <f t="shared" si="0"/>
        <v>395237.1443298969</v>
      </c>
      <c r="F22" s="67">
        <v>800068472</v>
      </c>
      <c r="G22" s="234">
        <f t="shared" si="1"/>
        <v>4.7918402413937393</v>
      </c>
    </row>
    <row r="23" spans="1:7" x14ac:dyDescent="0.2">
      <c r="A23" s="189">
        <v>2009</v>
      </c>
      <c r="B23" s="83">
        <v>98</v>
      </c>
      <c r="C23" s="83">
        <v>91</v>
      </c>
      <c r="D23" s="42">
        <v>36213093</v>
      </c>
      <c r="E23" s="80">
        <f t="shared" si="0"/>
        <v>369521.35714285716</v>
      </c>
      <c r="F23" s="67">
        <v>651263176</v>
      </c>
      <c r="G23" s="234">
        <f t="shared" si="1"/>
        <v>5.5604392102156872</v>
      </c>
    </row>
    <row r="24" spans="1:7" x14ac:dyDescent="0.2">
      <c r="A24" s="189">
        <v>2010</v>
      </c>
      <c r="B24" s="83">
        <v>108</v>
      </c>
      <c r="C24" s="83">
        <v>100</v>
      </c>
      <c r="D24" s="42">
        <v>50033832</v>
      </c>
      <c r="E24" s="80">
        <f t="shared" si="0"/>
        <v>463276.22222222225</v>
      </c>
      <c r="F24" s="67">
        <v>632492748</v>
      </c>
      <c r="G24" s="234">
        <f t="shared" si="1"/>
        <v>7.9105779723501275</v>
      </c>
    </row>
    <row r="25" spans="1:7" x14ac:dyDescent="0.2">
      <c r="A25" s="189">
        <v>2011</v>
      </c>
      <c r="B25" s="83">
        <v>104</v>
      </c>
      <c r="C25" s="83">
        <v>93</v>
      </c>
      <c r="D25" s="42">
        <v>36431333</v>
      </c>
      <c r="E25" s="80">
        <f t="shared" si="0"/>
        <v>350301.27884615387</v>
      </c>
      <c r="F25" s="67">
        <v>554694036</v>
      </c>
      <c r="G25" s="234">
        <f t="shared" si="1"/>
        <v>6.5678248972556101</v>
      </c>
    </row>
    <row r="26" spans="1:7" x14ac:dyDescent="0.2">
      <c r="A26" s="189">
        <v>2012</v>
      </c>
      <c r="B26" s="83">
        <v>118</v>
      </c>
      <c r="C26" s="83">
        <v>102</v>
      </c>
      <c r="D26" s="42">
        <v>44656150</v>
      </c>
      <c r="E26" s="80">
        <f t="shared" si="0"/>
        <v>378441.94915254239</v>
      </c>
      <c r="F26" s="67">
        <v>630658394</v>
      </c>
      <c r="G26" s="234">
        <f t="shared" si="1"/>
        <v>7.0808777659748401</v>
      </c>
    </row>
    <row r="27" spans="1:7" x14ac:dyDescent="0.2">
      <c r="A27" s="189">
        <v>2013</v>
      </c>
      <c r="B27" s="83">
        <v>99</v>
      </c>
      <c r="C27" s="83">
        <v>91</v>
      </c>
      <c r="D27" s="42">
        <v>32893161</v>
      </c>
      <c r="E27" s="80">
        <v>332254.15151515149</v>
      </c>
      <c r="F27" s="67">
        <v>443672177</v>
      </c>
      <c r="G27" s="234">
        <v>7.4138435324962924</v>
      </c>
    </row>
    <row r="28" spans="1:7" x14ac:dyDescent="0.2">
      <c r="A28" s="189">
        <v>2014</v>
      </c>
      <c r="B28" s="83">
        <v>103</v>
      </c>
      <c r="C28" s="83">
        <v>89</v>
      </c>
      <c r="D28" s="42">
        <v>33986327</v>
      </c>
      <c r="E28" s="80">
        <v>329964.33980582526</v>
      </c>
      <c r="F28" s="67">
        <v>465847640</v>
      </c>
      <c r="G28" s="234">
        <v>7.2955885319071268</v>
      </c>
    </row>
    <row r="29" spans="1:7" x14ac:dyDescent="0.2">
      <c r="A29" s="189">
        <v>2015</v>
      </c>
      <c r="B29" s="83">
        <v>112</v>
      </c>
      <c r="C29" s="83">
        <v>101</v>
      </c>
      <c r="D29" s="42">
        <v>36733804</v>
      </c>
      <c r="E29" s="80">
        <v>327980.39285714284</v>
      </c>
      <c r="F29" s="67">
        <v>574216211</v>
      </c>
      <c r="G29" s="234">
        <v>6.3972077583856297</v>
      </c>
    </row>
    <row r="30" spans="1:7" x14ac:dyDescent="0.2">
      <c r="A30" s="189">
        <v>2016</v>
      </c>
      <c r="B30" s="83">
        <v>97</v>
      </c>
      <c r="C30" s="83">
        <v>90</v>
      </c>
      <c r="D30" s="42">
        <v>31702955</v>
      </c>
      <c r="E30" s="80">
        <v>326834.58762886596</v>
      </c>
      <c r="F30" s="67">
        <v>475730607</v>
      </c>
      <c r="G30" s="234">
        <v>6.6640561976707122</v>
      </c>
    </row>
    <row r="31" spans="1:7" x14ac:dyDescent="0.2">
      <c r="A31" s="189">
        <v>2017</v>
      </c>
      <c r="B31" s="83">
        <v>116</v>
      </c>
      <c r="C31" s="83">
        <v>103</v>
      </c>
      <c r="D31" s="42">
        <v>44041207</v>
      </c>
      <c r="E31" s="80">
        <v>379665.5775862069</v>
      </c>
      <c r="F31" s="67">
        <v>620060608</v>
      </c>
      <c r="G31" s="234">
        <v>7.1027261580209915</v>
      </c>
    </row>
    <row r="32" spans="1:7" x14ac:dyDescent="0.2">
      <c r="A32" s="189">
        <v>2018</v>
      </c>
      <c r="B32" s="83">
        <v>106</v>
      </c>
      <c r="C32" s="83">
        <v>101</v>
      </c>
      <c r="D32" s="42">
        <v>34814016</v>
      </c>
      <c r="E32" s="80">
        <v>328434.11320754717</v>
      </c>
      <c r="F32" s="67">
        <v>472534891</v>
      </c>
      <c r="G32" s="234">
        <v>7.3675016730140248</v>
      </c>
    </row>
    <row r="33" spans="1:7" x14ac:dyDescent="0.2">
      <c r="A33" s="189">
        <v>2019</v>
      </c>
      <c r="B33" s="83">
        <v>116</v>
      </c>
      <c r="C33" s="83">
        <v>108</v>
      </c>
      <c r="D33" s="42">
        <v>34106775</v>
      </c>
      <c r="E33" s="80">
        <v>294023.9224137931</v>
      </c>
      <c r="F33" s="67">
        <v>535270427</v>
      </c>
      <c r="G33" s="234">
        <v>6.3718773314558623</v>
      </c>
    </row>
    <row r="34" spans="1:7" x14ac:dyDescent="0.2">
      <c r="A34" s="189">
        <v>2020</v>
      </c>
      <c r="B34" s="83">
        <v>96</v>
      </c>
      <c r="C34" s="83">
        <v>90</v>
      </c>
      <c r="D34" s="42">
        <v>29867332</v>
      </c>
      <c r="E34" s="80">
        <v>311118.04166666669</v>
      </c>
      <c r="F34" s="67">
        <v>405233313</v>
      </c>
      <c r="G34" s="234">
        <v>7.3704039233319403</v>
      </c>
    </row>
    <row r="35" spans="1:7" x14ac:dyDescent="0.2">
      <c r="A35" s="189">
        <v>2021</v>
      </c>
      <c r="B35" s="83">
        <v>129</v>
      </c>
      <c r="C35" s="83">
        <v>120</v>
      </c>
      <c r="D35" s="42">
        <v>37331831</v>
      </c>
      <c r="E35" s="80">
        <v>289394.03875968989</v>
      </c>
      <c r="F35" s="67">
        <v>501454942</v>
      </c>
      <c r="G35" s="234">
        <v>7.444702977919798</v>
      </c>
    </row>
    <row r="36" spans="1:7" x14ac:dyDescent="0.2">
      <c r="A36" s="189">
        <v>2022</v>
      </c>
      <c r="B36" s="83">
        <v>108</v>
      </c>
      <c r="C36" s="83">
        <v>93</v>
      </c>
      <c r="D36" s="42">
        <v>33164812</v>
      </c>
      <c r="E36" s="80">
        <v>307081.59259259258</v>
      </c>
      <c r="F36" s="67">
        <v>482509915</v>
      </c>
      <c r="G36" s="234">
        <v>6.8733949228794611</v>
      </c>
    </row>
    <row r="37" spans="1:7" x14ac:dyDescent="0.2">
      <c r="A37" s="189">
        <v>2023</v>
      </c>
      <c r="B37" s="83">
        <v>136</v>
      </c>
      <c r="C37" s="83">
        <v>125</v>
      </c>
      <c r="D37" s="42">
        <v>31699138.415598102</v>
      </c>
      <c r="E37" s="80">
        <v>265387.05147058825</v>
      </c>
      <c r="F37" s="67">
        <v>679301223</v>
      </c>
      <c r="G37" s="234">
        <v>5.3</v>
      </c>
    </row>
    <row r="38" spans="1:7" s="8" customFormat="1" x14ac:dyDescent="0.2">
      <c r="A38" s="85" t="s">
        <v>56</v>
      </c>
    </row>
  </sheetData>
  <phoneticPr fontId="2" type="noConversion"/>
  <hyperlinks>
    <hyperlink ref="A2" location="Sommaire!A1" display="Retour au menu &quot;Production cinématographique&quot;" xr:uid="{00000000-0004-0000-10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39"/>
  <sheetViews>
    <sheetView workbookViewId="0">
      <selection activeCell="A2" sqref="A2"/>
    </sheetView>
  </sheetViews>
  <sheetFormatPr baseColWidth="10" defaultColWidth="11.42578125" defaultRowHeight="12" x14ac:dyDescent="0.2"/>
  <cols>
    <col min="1" max="1" width="7.7109375" style="59" customWidth="1"/>
    <col min="2" max="2" width="14.7109375" style="59" customWidth="1"/>
    <col min="3" max="3" width="7.7109375" style="59" bestFit="1" customWidth="1"/>
    <col min="4" max="4" width="7.7109375" style="64" bestFit="1" customWidth="1"/>
    <col min="5" max="5" width="13.5703125" style="59" bestFit="1" customWidth="1"/>
    <col min="6" max="6" width="13.85546875" style="59" customWidth="1"/>
    <col min="7" max="7" width="20.42578125" style="65" customWidth="1"/>
    <col min="8" max="8" width="7" style="59" customWidth="1"/>
    <col min="9" max="16384" width="11.42578125" style="59"/>
  </cols>
  <sheetData>
    <row r="1" spans="1:9" s="1" customFormat="1" ht="12.75" x14ac:dyDescent="0.2">
      <c r="B1" s="3"/>
      <c r="C1" s="3"/>
      <c r="D1" s="3"/>
      <c r="E1" s="3"/>
      <c r="F1" s="3"/>
      <c r="G1" s="3"/>
      <c r="H1" s="3"/>
      <c r="I1" s="3"/>
    </row>
    <row r="2" spans="1:9" s="5" customFormat="1" ht="12.75" x14ac:dyDescent="0.2">
      <c r="A2" s="6" t="s">
        <v>33</v>
      </c>
      <c r="B2" s="4"/>
      <c r="C2" s="4"/>
      <c r="D2" s="4"/>
      <c r="E2" s="4"/>
      <c r="F2" s="4"/>
      <c r="G2" s="4"/>
      <c r="H2" s="4"/>
      <c r="I2" s="4"/>
    </row>
    <row r="3" spans="1:9" s="1" customFormat="1" ht="12.75" x14ac:dyDescent="0.2">
      <c r="B3" s="3"/>
      <c r="C3" s="3"/>
      <c r="D3" s="3"/>
      <c r="E3" s="3"/>
      <c r="F3" s="3"/>
      <c r="G3" s="3"/>
      <c r="H3" s="3"/>
      <c r="I3" s="3"/>
    </row>
    <row r="4" spans="1:9" s="1" customFormat="1" ht="12.75" x14ac:dyDescent="0.2">
      <c r="B4" s="3"/>
      <c r="C4" s="3"/>
      <c r="D4" s="3"/>
      <c r="E4" s="3"/>
      <c r="F4" s="3"/>
      <c r="G4" s="3"/>
      <c r="H4" s="3"/>
      <c r="I4" s="3"/>
    </row>
    <row r="5" spans="1:9" s="20" customFormat="1" ht="12.75" x14ac:dyDescent="0.2">
      <c r="A5" s="19" t="s">
        <v>80</v>
      </c>
      <c r="D5" s="60"/>
      <c r="G5" s="61"/>
    </row>
    <row r="6" spans="1:9" s="7" customFormat="1" ht="3" customHeight="1" x14ac:dyDescent="0.2">
      <c r="D6" s="62"/>
      <c r="G6" s="63"/>
    </row>
    <row r="7" spans="1:9" ht="36" x14ac:dyDescent="0.2">
      <c r="A7" s="232"/>
      <c r="B7" s="38" t="s">
        <v>14</v>
      </c>
      <c r="C7" s="128" t="s">
        <v>79</v>
      </c>
      <c r="D7" s="38" t="s">
        <v>81</v>
      </c>
      <c r="E7" s="79" t="s">
        <v>82</v>
      </c>
      <c r="F7" s="38" t="s">
        <v>83</v>
      </c>
      <c r="G7" s="233" t="s">
        <v>84</v>
      </c>
    </row>
    <row r="8" spans="1:9" x14ac:dyDescent="0.2">
      <c r="A8" s="189">
        <v>1994</v>
      </c>
      <c r="B8" s="56">
        <v>19</v>
      </c>
      <c r="C8" s="56">
        <v>18</v>
      </c>
      <c r="D8" s="66">
        <v>15816585.539999999</v>
      </c>
      <c r="E8" s="80">
        <f>D8/B8</f>
        <v>832451.87052631576</v>
      </c>
      <c r="F8" s="66">
        <v>136290945.90000001</v>
      </c>
      <c r="G8" s="234">
        <f>D8/F8*100</f>
        <v>11.605015605075494</v>
      </c>
    </row>
    <row r="9" spans="1:9" x14ac:dyDescent="0.2">
      <c r="A9" s="189">
        <v>1995</v>
      </c>
      <c r="B9" s="56">
        <v>36</v>
      </c>
      <c r="C9" s="56">
        <v>35</v>
      </c>
      <c r="D9" s="66">
        <v>16033063.140000001</v>
      </c>
      <c r="E9" s="80">
        <f t="shared" ref="E9:E14" si="0">D9/B9</f>
        <v>445362.86499999999</v>
      </c>
      <c r="F9" s="67">
        <v>192618523.16999999</v>
      </c>
      <c r="G9" s="234">
        <f t="shared" ref="G9:G14" si="1">D9/F9*100</f>
        <v>8.3237390029460698</v>
      </c>
    </row>
    <row r="10" spans="1:9" x14ac:dyDescent="0.2">
      <c r="A10" s="189">
        <v>1996</v>
      </c>
      <c r="B10" s="12">
        <v>45</v>
      </c>
      <c r="C10" s="12">
        <v>41</v>
      </c>
      <c r="D10" s="42">
        <v>21518178</v>
      </c>
      <c r="E10" s="80">
        <f t="shared" si="0"/>
        <v>478181.73333333334</v>
      </c>
      <c r="F10" s="33">
        <v>247391213.59999999</v>
      </c>
      <c r="G10" s="234">
        <f t="shared" si="1"/>
        <v>8.6980364770723622</v>
      </c>
    </row>
    <row r="11" spans="1:9" x14ac:dyDescent="0.2">
      <c r="A11" s="189">
        <v>1997</v>
      </c>
      <c r="B11" s="12">
        <v>51</v>
      </c>
      <c r="C11" s="12">
        <v>46</v>
      </c>
      <c r="D11" s="42">
        <v>21370630</v>
      </c>
      <c r="E11" s="80">
        <f t="shared" si="0"/>
        <v>419031.96078431373</v>
      </c>
      <c r="F11" s="33">
        <v>290709152.88999999</v>
      </c>
      <c r="G11" s="234">
        <f t="shared" si="1"/>
        <v>7.3512064506913983</v>
      </c>
    </row>
    <row r="12" spans="1:9" x14ac:dyDescent="0.2">
      <c r="A12" s="189">
        <v>1998</v>
      </c>
      <c r="B12" s="12">
        <v>67</v>
      </c>
      <c r="C12" s="12">
        <v>63</v>
      </c>
      <c r="D12" s="42">
        <v>43973923</v>
      </c>
      <c r="E12" s="80">
        <f t="shared" si="0"/>
        <v>656327.2089552239</v>
      </c>
      <c r="F12" s="33">
        <v>398997565.85000002</v>
      </c>
      <c r="G12" s="234">
        <f t="shared" si="1"/>
        <v>11.021100568952255</v>
      </c>
    </row>
    <row r="13" spans="1:9" x14ac:dyDescent="0.2">
      <c r="A13" s="189">
        <v>1999</v>
      </c>
      <c r="B13" s="12">
        <v>59</v>
      </c>
      <c r="C13" s="12">
        <v>54</v>
      </c>
      <c r="D13" s="42">
        <v>52140619</v>
      </c>
      <c r="E13" s="80">
        <f t="shared" si="0"/>
        <v>883739.30508474575</v>
      </c>
      <c r="F13" s="33">
        <v>338289174.13999999</v>
      </c>
      <c r="G13" s="234">
        <f t="shared" si="1"/>
        <v>15.413032099697569</v>
      </c>
    </row>
    <row r="14" spans="1:9" x14ac:dyDescent="0.2">
      <c r="A14" s="189">
        <v>2000</v>
      </c>
      <c r="B14" s="12">
        <v>60</v>
      </c>
      <c r="C14" s="12">
        <v>59</v>
      </c>
      <c r="D14" s="42">
        <v>37319522</v>
      </c>
      <c r="E14" s="80">
        <f t="shared" si="0"/>
        <v>621992.03333333333</v>
      </c>
      <c r="F14" s="67">
        <v>392831407.08999997</v>
      </c>
      <c r="G14" s="234">
        <f t="shared" si="1"/>
        <v>9.5001370375281322</v>
      </c>
    </row>
    <row r="15" spans="1:9" x14ac:dyDescent="0.2">
      <c r="A15" s="189">
        <v>2001</v>
      </c>
      <c r="B15" s="88" t="s">
        <v>92</v>
      </c>
      <c r="C15" s="88" t="s">
        <v>92</v>
      </c>
      <c r="D15" s="106" t="s">
        <v>92</v>
      </c>
      <c r="E15" s="139" t="s">
        <v>92</v>
      </c>
      <c r="F15" s="91" t="s">
        <v>92</v>
      </c>
      <c r="G15" s="229" t="s">
        <v>92</v>
      </c>
    </row>
    <row r="16" spans="1:9" x14ac:dyDescent="0.2">
      <c r="A16" s="189">
        <v>2002</v>
      </c>
      <c r="B16" s="12">
        <v>96</v>
      </c>
      <c r="C16" s="12">
        <v>86</v>
      </c>
      <c r="D16" s="42">
        <v>69288096</v>
      </c>
      <c r="E16" s="80">
        <f t="shared" ref="E16:E26" si="2">D16/B16</f>
        <v>721751</v>
      </c>
      <c r="F16" s="67">
        <v>521811038.55000001</v>
      </c>
      <c r="G16" s="234">
        <f t="shared" ref="G16:G26" si="3">D16/F16*100</f>
        <v>13.278388320901879</v>
      </c>
    </row>
    <row r="17" spans="1:7" x14ac:dyDescent="0.2">
      <c r="A17" s="189">
        <v>2003</v>
      </c>
      <c r="B17" s="12">
        <v>111</v>
      </c>
      <c r="C17" s="12">
        <v>100</v>
      </c>
      <c r="D17" s="42">
        <v>149743094.63999999</v>
      </c>
      <c r="E17" s="80">
        <f t="shared" si="2"/>
        <v>1349036.8886486485</v>
      </c>
      <c r="F17" s="33">
        <v>812053321.84000003</v>
      </c>
      <c r="G17" s="234">
        <f t="shared" si="3"/>
        <v>18.440056904231724</v>
      </c>
    </row>
    <row r="18" spans="1:7" x14ac:dyDescent="0.2">
      <c r="A18" s="189">
        <v>2004</v>
      </c>
      <c r="B18" s="12">
        <v>131</v>
      </c>
      <c r="C18" s="12">
        <v>114</v>
      </c>
      <c r="D18" s="42">
        <v>136863472</v>
      </c>
      <c r="E18" s="80">
        <f t="shared" si="2"/>
        <v>1044759.3282442748</v>
      </c>
      <c r="F18" s="67">
        <v>766355797</v>
      </c>
      <c r="G18" s="234">
        <f t="shared" si="3"/>
        <v>17.858998723017425</v>
      </c>
    </row>
    <row r="19" spans="1:7" x14ac:dyDescent="0.2">
      <c r="A19" s="189">
        <v>2005</v>
      </c>
      <c r="B19" s="12">
        <v>164</v>
      </c>
      <c r="C19" s="12">
        <v>137</v>
      </c>
      <c r="D19" s="42">
        <v>183583278</v>
      </c>
      <c r="E19" s="80">
        <f t="shared" si="2"/>
        <v>1119410.2317073171</v>
      </c>
      <c r="F19" s="33">
        <v>943462289</v>
      </c>
      <c r="G19" s="234">
        <f t="shared" si="3"/>
        <v>19.458464862923631</v>
      </c>
    </row>
    <row r="20" spans="1:7" x14ac:dyDescent="0.2">
      <c r="A20" s="189">
        <v>2006</v>
      </c>
      <c r="B20" s="12">
        <v>128</v>
      </c>
      <c r="C20" s="12">
        <v>111</v>
      </c>
      <c r="D20" s="42">
        <v>130341157</v>
      </c>
      <c r="E20" s="80">
        <f t="shared" si="2"/>
        <v>1018290.2890625</v>
      </c>
      <c r="F20" s="67">
        <v>743189389</v>
      </c>
      <c r="G20" s="234">
        <f t="shared" si="3"/>
        <v>17.53808099647128</v>
      </c>
    </row>
    <row r="21" spans="1:7" x14ac:dyDescent="0.2">
      <c r="A21" s="189">
        <v>2007</v>
      </c>
      <c r="B21" s="12">
        <v>167</v>
      </c>
      <c r="C21" s="12">
        <v>138</v>
      </c>
      <c r="D21" s="42">
        <v>209508115</v>
      </c>
      <c r="E21" s="80">
        <f t="shared" si="2"/>
        <v>1254539.610778443</v>
      </c>
      <c r="F21" s="33">
        <v>989825986</v>
      </c>
      <c r="G21" s="234">
        <f t="shared" si="3"/>
        <v>21.1661562702194</v>
      </c>
    </row>
    <row r="22" spans="1:7" x14ac:dyDescent="0.2">
      <c r="A22" s="189">
        <v>2008</v>
      </c>
      <c r="B22" s="83">
        <v>171</v>
      </c>
      <c r="C22" s="83">
        <v>144</v>
      </c>
      <c r="D22" s="42">
        <v>345197771</v>
      </c>
      <c r="E22" s="80">
        <f t="shared" si="2"/>
        <v>2018700.4152046784</v>
      </c>
      <c r="F22" s="67">
        <v>1258966571</v>
      </c>
      <c r="G22" s="234">
        <f t="shared" si="3"/>
        <v>27.419137167860512</v>
      </c>
    </row>
    <row r="23" spans="1:7" x14ac:dyDescent="0.2">
      <c r="A23" s="189">
        <v>2009</v>
      </c>
      <c r="B23" s="166">
        <v>154</v>
      </c>
      <c r="C23" s="166">
        <v>121</v>
      </c>
      <c r="D23" s="42">
        <v>159649964</v>
      </c>
      <c r="E23" s="80">
        <f t="shared" si="2"/>
        <v>1036688.077922078</v>
      </c>
      <c r="F23" s="67">
        <v>872508547</v>
      </c>
      <c r="G23" s="234">
        <f t="shared" si="3"/>
        <v>18.297810898120634</v>
      </c>
    </row>
    <row r="24" spans="1:7" x14ac:dyDescent="0.2">
      <c r="A24" s="189">
        <v>2010</v>
      </c>
      <c r="B24" s="166">
        <v>183</v>
      </c>
      <c r="C24" s="166">
        <v>150</v>
      </c>
      <c r="D24" s="42">
        <v>206251933</v>
      </c>
      <c r="E24" s="80">
        <f t="shared" si="2"/>
        <v>1127059.743169399</v>
      </c>
      <c r="F24" s="67">
        <v>1140236511</v>
      </c>
      <c r="G24" s="234">
        <f t="shared" si="3"/>
        <v>18.08852207504869</v>
      </c>
    </row>
    <row r="25" spans="1:7" x14ac:dyDescent="0.2">
      <c r="A25" s="189">
        <v>2011</v>
      </c>
      <c r="B25" s="166">
        <v>197</v>
      </c>
      <c r="C25" s="166">
        <v>157</v>
      </c>
      <c r="D25" s="42">
        <v>241362720</v>
      </c>
      <c r="E25" s="80">
        <f t="shared" si="2"/>
        <v>1225191.4720812184</v>
      </c>
      <c r="F25" s="67">
        <v>1204924997</v>
      </c>
      <c r="G25" s="234">
        <f t="shared" si="3"/>
        <v>20.031348059085872</v>
      </c>
    </row>
    <row r="26" spans="1:7" x14ac:dyDescent="0.2">
      <c r="A26" s="189">
        <v>2012</v>
      </c>
      <c r="B26" s="166">
        <v>198</v>
      </c>
      <c r="C26" s="166">
        <v>152</v>
      </c>
      <c r="D26" s="42">
        <v>223090458</v>
      </c>
      <c r="E26" s="80">
        <f t="shared" si="2"/>
        <v>1126719.4848484849</v>
      </c>
      <c r="F26" s="67">
        <v>1195009710</v>
      </c>
      <c r="G26" s="234">
        <f t="shared" si="3"/>
        <v>18.668505881847604</v>
      </c>
    </row>
    <row r="27" spans="1:7" x14ac:dyDescent="0.2">
      <c r="A27" s="189">
        <v>2013</v>
      </c>
      <c r="B27" s="166">
        <v>198</v>
      </c>
      <c r="C27" s="166">
        <v>157</v>
      </c>
      <c r="D27" s="42">
        <v>273756776</v>
      </c>
      <c r="E27" s="80">
        <v>1382609.9797979798</v>
      </c>
      <c r="F27" s="67">
        <v>1096478561</v>
      </c>
      <c r="G27" s="234">
        <v>24.966906398090533</v>
      </c>
    </row>
    <row r="28" spans="1:7" x14ac:dyDescent="0.2">
      <c r="A28" s="189">
        <v>2014</v>
      </c>
      <c r="B28" s="166">
        <v>189</v>
      </c>
      <c r="C28" s="166">
        <v>156</v>
      </c>
      <c r="D28" s="42">
        <v>156591261</v>
      </c>
      <c r="E28" s="80">
        <v>828525.19047619053</v>
      </c>
      <c r="F28" s="67">
        <v>855766025</v>
      </c>
      <c r="G28" s="234">
        <v>18.298373203119393</v>
      </c>
    </row>
    <row r="29" spans="1:7" x14ac:dyDescent="0.2">
      <c r="A29" s="189">
        <v>2015</v>
      </c>
      <c r="B29" s="166">
        <v>223</v>
      </c>
      <c r="C29" s="166">
        <v>182</v>
      </c>
      <c r="D29" s="42">
        <v>157911100</v>
      </c>
      <c r="E29" s="80">
        <v>708121.52466367709</v>
      </c>
      <c r="F29" s="67">
        <v>1081930852</v>
      </c>
      <c r="G29" s="234">
        <v>14.595304284751093</v>
      </c>
    </row>
    <row r="30" spans="1:7" x14ac:dyDescent="0.2">
      <c r="A30" s="189">
        <v>2016</v>
      </c>
      <c r="B30" s="166">
        <v>219</v>
      </c>
      <c r="C30" s="166">
        <v>176</v>
      </c>
      <c r="D30" s="42">
        <v>264628930</v>
      </c>
      <c r="E30" s="80">
        <v>1208351.2785388129</v>
      </c>
      <c r="F30" s="67">
        <v>1286940350</v>
      </c>
      <c r="G30" s="234">
        <v>20.562641461976074</v>
      </c>
    </row>
    <row r="31" spans="1:7" x14ac:dyDescent="0.2">
      <c r="A31" s="189">
        <v>2017</v>
      </c>
      <c r="B31" s="166">
        <v>241</v>
      </c>
      <c r="C31" s="166">
        <v>184</v>
      </c>
      <c r="D31" s="42">
        <v>207497942</v>
      </c>
      <c r="E31" s="80">
        <v>860987.31120331946</v>
      </c>
      <c r="F31" s="67">
        <v>1150322986</v>
      </c>
      <c r="G31" s="234">
        <v>18.038233133246283</v>
      </c>
    </row>
    <row r="32" spans="1:7" x14ac:dyDescent="0.2">
      <c r="A32" s="189">
        <v>2018</v>
      </c>
      <c r="B32" s="166">
        <v>246</v>
      </c>
      <c r="C32" s="166">
        <v>195</v>
      </c>
      <c r="D32" s="42">
        <v>146443445</v>
      </c>
      <c r="E32" s="80">
        <v>595298.55691056908</v>
      </c>
      <c r="F32" s="67">
        <v>1001760475</v>
      </c>
      <c r="G32" s="234">
        <v>14.618608804664607</v>
      </c>
    </row>
    <row r="33" spans="1:7" x14ac:dyDescent="0.2">
      <c r="A33" s="189">
        <v>2019</v>
      </c>
      <c r="B33" s="166">
        <v>238</v>
      </c>
      <c r="C33" s="166">
        <v>190</v>
      </c>
      <c r="D33" s="42">
        <v>129739155</v>
      </c>
      <c r="E33" s="80">
        <v>545122.5</v>
      </c>
      <c r="F33" s="67">
        <v>949017930</v>
      </c>
      <c r="G33" s="234">
        <v>13.670885543753636</v>
      </c>
    </row>
    <row r="34" spans="1:7" x14ac:dyDescent="0.2">
      <c r="A34" s="189">
        <v>2020</v>
      </c>
      <c r="B34" s="166">
        <v>176</v>
      </c>
      <c r="C34" s="166">
        <v>144</v>
      </c>
      <c r="D34" s="42">
        <v>95221264</v>
      </c>
      <c r="E34" s="80">
        <v>541029.90909090906</v>
      </c>
      <c r="F34" s="67">
        <v>667686857</v>
      </c>
      <c r="G34" s="234">
        <v>14.261365638952514</v>
      </c>
    </row>
    <row r="35" spans="1:7" x14ac:dyDescent="0.2">
      <c r="A35" s="189">
        <v>2021</v>
      </c>
      <c r="B35" s="166">
        <v>253</v>
      </c>
      <c r="C35" s="166">
        <v>209</v>
      </c>
      <c r="D35" s="42">
        <v>183153471</v>
      </c>
      <c r="E35" s="80">
        <v>723926.76284584985</v>
      </c>
      <c r="F35" s="67">
        <v>1132707965</v>
      </c>
      <c r="G35" s="234">
        <v>16.169522653617076</v>
      </c>
    </row>
    <row r="36" spans="1:7" x14ac:dyDescent="0.2">
      <c r="A36" s="189">
        <v>2022</v>
      </c>
      <c r="B36" s="166">
        <v>218</v>
      </c>
      <c r="C36" s="166">
        <v>168</v>
      </c>
      <c r="D36" s="42">
        <v>131690275</v>
      </c>
      <c r="E36" s="80">
        <v>604083.83027522941</v>
      </c>
      <c r="F36" s="67">
        <v>967700108</v>
      </c>
      <c r="G36" s="234">
        <v>13.60858326989047</v>
      </c>
    </row>
    <row r="37" spans="1:7" x14ac:dyDescent="0.2">
      <c r="A37" s="189">
        <v>2023</v>
      </c>
      <c r="B37" s="166">
        <v>229</v>
      </c>
      <c r="C37" s="166">
        <v>189</v>
      </c>
      <c r="D37" s="42">
        <v>120273795</v>
      </c>
      <c r="E37" s="80">
        <v>525213.07860262005</v>
      </c>
      <c r="F37" s="67">
        <v>1089902779</v>
      </c>
      <c r="G37" s="234">
        <v>11</v>
      </c>
    </row>
    <row r="38" spans="1:7" s="8" customFormat="1" x14ac:dyDescent="0.2">
      <c r="A38" s="85" t="s">
        <v>56</v>
      </c>
    </row>
    <row r="39" spans="1:7" s="8" customFormat="1" x14ac:dyDescent="0.2">
      <c r="A39" s="16"/>
    </row>
  </sheetData>
  <hyperlinks>
    <hyperlink ref="A2" location="Sommaire!A1" display="Retour au menu &quot;Production cinématographique&quot;" xr:uid="{00000000-0004-0000-11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P45"/>
  <sheetViews>
    <sheetView workbookViewId="0">
      <selection activeCell="A2" sqref="A2"/>
    </sheetView>
  </sheetViews>
  <sheetFormatPr baseColWidth="10" defaultColWidth="11.42578125" defaultRowHeight="12.75" x14ac:dyDescent="0.2"/>
  <cols>
    <col min="1" max="1" width="3.28515625" style="1" customWidth="1"/>
    <col min="2" max="12" width="11.42578125" style="1"/>
    <col min="13" max="13" width="9.85546875" style="1" customWidth="1"/>
    <col min="14" max="16384" width="11.42578125" style="1"/>
  </cols>
  <sheetData>
    <row r="1" spans="1:16" x14ac:dyDescent="0.2">
      <c r="B1" s="3"/>
      <c r="C1" s="3"/>
      <c r="D1" s="3"/>
      <c r="E1" s="3"/>
      <c r="F1" s="3"/>
      <c r="G1" s="3"/>
      <c r="H1" s="3"/>
      <c r="I1" s="3"/>
      <c r="J1" s="3"/>
      <c r="K1" s="3"/>
      <c r="L1" s="3"/>
      <c r="M1" s="3"/>
      <c r="N1" s="3"/>
      <c r="O1" s="3"/>
      <c r="P1" s="3"/>
    </row>
    <row r="2" spans="1:16" s="5" customFormat="1" x14ac:dyDescent="0.2">
      <c r="A2" s="6" t="s">
        <v>33</v>
      </c>
      <c r="B2" s="4"/>
      <c r="C2" s="4"/>
      <c r="D2" s="4"/>
      <c r="E2" s="4"/>
      <c r="F2" s="4"/>
      <c r="G2" s="4"/>
      <c r="H2" s="4"/>
      <c r="I2" s="4"/>
      <c r="J2" s="4"/>
      <c r="K2" s="4"/>
      <c r="L2" s="4"/>
      <c r="M2" s="4"/>
      <c r="N2" s="4"/>
      <c r="O2" s="4"/>
      <c r="P2" s="4"/>
    </row>
    <row r="3" spans="1:16" x14ac:dyDescent="0.2">
      <c r="B3" s="3"/>
      <c r="C3" s="3"/>
      <c r="D3" s="3"/>
      <c r="E3" s="3"/>
      <c r="F3" s="3"/>
      <c r="G3" s="3"/>
      <c r="H3" s="3"/>
      <c r="I3" s="3"/>
      <c r="J3" s="3"/>
      <c r="K3" s="3"/>
      <c r="L3" s="3"/>
      <c r="M3" s="3"/>
      <c r="N3" s="3"/>
      <c r="O3" s="3"/>
      <c r="P3" s="3"/>
    </row>
    <row r="4" spans="1:16" x14ac:dyDescent="0.2">
      <c r="B4" s="3"/>
      <c r="C4" s="3"/>
      <c r="D4" s="3"/>
      <c r="E4" s="3"/>
      <c r="F4" s="3"/>
      <c r="G4" s="3"/>
      <c r="H4" s="3"/>
      <c r="I4" s="3"/>
      <c r="J4" s="3"/>
      <c r="K4" s="3"/>
      <c r="L4" s="3"/>
      <c r="M4" s="3"/>
      <c r="N4" s="3"/>
      <c r="O4" s="3"/>
      <c r="P4" s="3"/>
    </row>
    <row r="5" spans="1:16" s="2" customFormat="1" ht="15.75" x14ac:dyDescent="0.25">
      <c r="A5" s="2" t="s">
        <v>34</v>
      </c>
    </row>
    <row r="6" spans="1:16" ht="3" customHeight="1" x14ac:dyDescent="0.2"/>
    <row r="36" spans="1:1" s="2" customFormat="1" ht="15.75" x14ac:dyDescent="0.25">
      <c r="A36" s="2" t="s">
        <v>35</v>
      </c>
    </row>
    <row r="37" spans="1:1" ht="3" customHeight="1" x14ac:dyDescent="0.2"/>
    <row r="44" spans="1:1" s="2" customFormat="1" ht="15.75" x14ac:dyDescent="0.25">
      <c r="A44" s="2" t="s">
        <v>36</v>
      </c>
    </row>
    <row r="45" spans="1:1" ht="3" customHeight="1" x14ac:dyDescent="0.2"/>
  </sheetData>
  <phoneticPr fontId="2" type="noConversion"/>
  <hyperlinks>
    <hyperlink ref="A2" location="Sommaire!A1" display="Retour au menu &quot;Production cinématographique&quot;" xr:uid="{00000000-0004-0000-0100-000000000000}"/>
  </hyperlinks>
  <printOptions verticalCentered="1"/>
  <pageMargins left="0.39370078740157483" right="0.39370078740157483" top="0.19685039370078741" bottom="0.19685039370078741" header="0.11811023622047245" footer="0.11811023622047245"/>
  <pageSetup paperSize="9" scale="95" orientation="landscape" r:id="rId1"/>
  <headerFooter alignWithMargins="0">
    <oddFooter>&amp;L&amp;"Arial,Gras italique"&amp;9&amp;G&amp;R&amp;"Arial,Gras italique"&amp;9Production cinématographique</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P52"/>
  <sheetViews>
    <sheetView topLeftCell="A15" workbookViewId="0">
      <selection activeCell="I45" sqref="I45"/>
    </sheetView>
  </sheetViews>
  <sheetFormatPr baseColWidth="10" defaultColWidth="11.42578125" defaultRowHeight="12" x14ac:dyDescent="0.2"/>
  <cols>
    <col min="1" max="1" width="18.7109375" style="17" customWidth="1"/>
    <col min="2" max="2" width="12.7109375" style="17" customWidth="1"/>
    <col min="3" max="3" width="4.7109375" style="17" customWidth="1"/>
    <col min="4" max="4" width="19.7109375" style="17" customWidth="1"/>
    <col min="5" max="5" width="12.7109375" style="25" customWidth="1"/>
    <col min="6" max="6" width="12.7109375" style="17" customWidth="1"/>
    <col min="7" max="7" width="11.7109375" style="17" customWidth="1"/>
    <col min="8" max="8" width="15.7109375" style="17" customWidth="1"/>
    <col min="9" max="9" width="10" style="17" bestFit="1" customWidth="1"/>
    <col min="10" max="11" width="7.7109375" style="17" customWidth="1"/>
    <col min="12" max="16384" width="11.42578125" style="17"/>
  </cols>
  <sheetData>
    <row r="1" spans="1:16" s="1" customFormat="1" ht="12.75" x14ac:dyDescent="0.2">
      <c r="B1" s="3"/>
      <c r="C1" s="3"/>
      <c r="D1" s="3"/>
      <c r="E1" s="81"/>
      <c r="F1" s="3"/>
      <c r="G1" s="3"/>
      <c r="H1" s="3"/>
      <c r="I1" s="3"/>
      <c r="J1" s="3"/>
      <c r="K1" s="3"/>
      <c r="L1" s="3"/>
      <c r="M1" s="3"/>
      <c r="N1" s="3"/>
      <c r="O1" s="3"/>
      <c r="P1" s="3"/>
    </row>
    <row r="2" spans="1:16" s="5" customFormat="1" ht="12.75" x14ac:dyDescent="0.2">
      <c r="A2" s="6" t="s">
        <v>33</v>
      </c>
      <c r="B2" s="4"/>
      <c r="C2" s="4"/>
      <c r="D2" s="4"/>
      <c r="E2" s="82"/>
      <c r="F2" s="4"/>
      <c r="G2" s="4"/>
      <c r="H2" s="4"/>
      <c r="I2" s="4"/>
      <c r="J2" s="4"/>
      <c r="K2" s="4"/>
      <c r="L2" s="4"/>
      <c r="M2" s="4"/>
      <c r="N2" s="4"/>
      <c r="O2" s="4"/>
      <c r="P2" s="4"/>
    </row>
    <row r="3" spans="1:16" s="1" customFormat="1" ht="12.75" x14ac:dyDescent="0.2">
      <c r="B3" s="3"/>
      <c r="C3" s="3"/>
      <c r="D3" s="3"/>
      <c r="E3" s="81"/>
      <c r="F3" s="3"/>
      <c r="G3" s="3"/>
      <c r="H3" s="3"/>
      <c r="I3" s="3"/>
      <c r="J3" s="3"/>
      <c r="K3" s="3"/>
      <c r="L3" s="3"/>
      <c r="M3" s="3"/>
      <c r="N3" s="3"/>
      <c r="O3" s="3"/>
      <c r="P3" s="3"/>
    </row>
    <row r="4" spans="1:16" s="1" customFormat="1" ht="12.75" x14ac:dyDescent="0.2">
      <c r="B4" s="3"/>
      <c r="C4" s="3"/>
      <c r="D4" s="3"/>
      <c r="E4" s="81"/>
      <c r="F4" s="3"/>
      <c r="G4" s="3"/>
      <c r="H4" s="3"/>
      <c r="I4" s="3"/>
      <c r="J4" s="3"/>
      <c r="K4" s="3"/>
      <c r="L4" s="3"/>
      <c r="M4" s="3"/>
      <c r="N4" s="3"/>
      <c r="O4" s="3"/>
      <c r="P4" s="3"/>
    </row>
    <row r="5" spans="1:16" s="68" customFormat="1" ht="12.75" x14ac:dyDescent="0.2">
      <c r="A5" s="35" t="s">
        <v>28</v>
      </c>
      <c r="B5" s="35"/>
      <c r="C5" s="35"/>
      <c r="D5" s="35"/>
      <c r="E5" s="158"/>
      <c r="F5" s="35"/>
    </row>
    <row r="6" spans="1:16" s="18" customFormat="1" ht="3" customHeight="1" x14ac:dyDescent="0.25">
      <c r="A6" s="69"/>
      <c r="B6" s="70"/>
      <c r="C6" s="70"/>
      <c r="D6" s="70"/>
      <c r="E6" s="159"/>
      <c r="F6" s="70"/>
    </row>
    <row r="7" spans="1:16" s="18" customFormat="1" ht="24" x14ac:dyDescent="0.2">
      <c r="A7" s="178" t="s">
        <v>111</v>
      </c>
      <c r="B7" s="195" t="s">
        <v>81</v>
      </c>
      <c r="C7" s="71"/>
      <c r="D7" s="235" t="s">
        <v>46</v>
      </c>
      <c r="E7" s="38" t="s">
        <v>116</v>
      </c>
      <c r="F7" s="195" t="s">
        <v>81</v>
      </c>
      <c r="G7" s="71"/>
    </row>
    <row r="8" spans="1:16" s="7" customFormat="1" ht="12.75" x14ac:dyDescent="0.2">
      <c r="A8" s="189">
        <v>1981</v>
      </c>
      <c r="B8" s="236">
        <v>26.7</v>
      </c>
      <c r="C8" s="20"/>
      <c r="D8" s="189">
        <v>1981</v>
      </c>
      <c r="E8" s="88">
        <v>27</v>
      </c>
      <c r="F8" s="236">
        <v>4.2228377774762675</v>
      </c>
      <c r="G8" s="20"/>
      <c r="H8" s="20"/>
    </row>
    <row r="9" spans="1:16" s="7" customFormat="1" ht="12.75" x14ac:dyDescent="0.2">
      <c r="A9" s="189">
        <v>1982</v>
      </c>
      <c r="B9" s="236">
        <v>25.1</v>
      </c>
      <c r="C9" s="20"/>
      <c r="D9" s="189">
        <v>1982</v>
      </c>
      <c r="E9" s="88">
        <v>49</v>
      </c>
      <c r="F9" s="236">
        <v>10.961084339369807</v>
      </c>
      <c r="G9" s="20"/>
      <c r="H9" s="20"/>
    </row>
    <row r="10" spans="1:16" s="7" customFormat="1" ht="12.75" x14ac:dyDescent="0.2">
      <c r="A10" s="189">
        <v>1983</v>
      </c>
      <c r="B10" s="236">
        <v>25.8</v>
      </c>
      <c r="C10" s="20"/>
      <c r="D10" s="189">
        <v>1983</v>
      </c>
      <c r="E10" s="88">
        <v>42</v>
      </c>
      <c r="F10" s="236">
        <v>7.7748998791079291</v>
      </c>
      <c r="G10" s="20"/>
      <c r="H10" s="20"/>
    </row>
    <row r="11" spans="1:16" s="7" customFormat="1" ht="12.75" x14ac:dyDescent="0.2">
      <c r="A11" s="189">
        <v>1984</v>
      </c>
      <c r="B11" s="236">
        <v>28.8</v>
      </c>
      <c r="C11" s="20"/>
      <c r="D11" s="189">
        <v>1984</v>
      </c>
      <c r="E11" s="88">
        <v>40</v>
      </c>
      <c r="F11" s="236">
        <v>8.1712673239251963</v>
      </c>
      <c r="G11" s="20"/>
      <c r="H11" s="20"/>
    </row>
    <row r="12" spans="1:16" s="7" customFormat="1" ht="12.75" x14ac:dyDescent="0.2">
      <c r="A12" s="189">
        <v>1985</v>
      </c>
      <c r="B12" s="236">
        <v>28.5</v>
      </c>
      <c r="C12" s="20"/>
      <c r="D12" s="189">
        <v>1985</v>
      </c>
      <c r="E12" s="88">
        <v>55</v>
      </c>
      <c r="F12" s="236">
        <v>13.354533909997148</v>
      </c>
      <c r="G12" s="20"/>
      <c r="H12" s="20"/>
    </row>
    <row r="13" spans="1:16" s="7" customFormat="1" ht="12.75" x14ac:dyDescent="0.2">
      <c r="A13" s="189">
        <v>1986</v>
      </c>
      <c r="B13" s="236">
        <v>24.8</v>
      </c>
      <c r="C13" s="20"/>
      <c r="D13" s="189">
        <v>1986</v>
      </c>
      <c r="E13" s="88">
        <v>52</v>
      </c>
      <c r="F13" s="236">
        <v>11.433676292805778</v>
      </c>
      <c r="G13" s="20"/>
      <c r="H13" s="20"/>
    </row>
    <row r="14" spans="1:16" s="7" customFormat="1" ht="12.75" x14ac:dyDescent="0.2">
      <c r="A14" s="189">
        <v>1987</v>
      </c>
      <c r="B14" s="236">
        <v>24.1</v>
      </c>
      <c r="C14" s="20"/>
      <c r="D14" s="189">
        <v>1987</v>
      </c>
      <c r="E14" s="88">
        <v>45</v>
      </c>
      <c r="F14" s="236">
        <v>10.046390235945346</v>
      </c>
      <c r="G14" s="20"/>
      <c r="H14" s="20"/>
    </row>
    <row r="15" spans="1:16" s="7" customFormat="1" ht="12.75" x14ac:dyDescent="0.2">
      <c r="A15" s="189">
        <v>1988</v>
      </c>
      <c r="B15" s="236">
        <v>27.7</v>
      </c>
      <c r="C15" s="20"/>
      <c r="D15" s="189">
        <v>1988</v>
      </c>
      <c r="E15" s="88">
        <v>58</v>
      </c>
      <c r="F15" s="236">
        <v>14.23873820997413</v>
      </c>
      <c r="G15" s="20"/>
      <c r="H15" s="20"/>
    </row>
    <row r="16" spans="1:16" s="7" customFormat="1" x14ac:dyDescent="0.2">
      <c r="A16" s="189">
        <v>1989</v>
      </c>
      <c r="B16" s="236">
        <v>36.9</v>
      </c>
      <c r="D16" s="189">
        <v>1989</v>
      </c>
      <c r="E16" s="88">
        <v>45</v>
      </c>
      <c r="F16" s="236">
        <v>11.723329425556859</v>
      </c>
    </row>
    <row r="17" spans="1:6" s="7" customFormat="1" x14ac:dyDescent="0.2">
      <c r="A17" s="189">
        <v>1990</v>
      </c>
      <c r="B17" s="236">
        <v>34.200000000000003</v>
      </c>
      <c r="D17" s="189">
        <v>1990</v>
      </c>
      <c r="E17" s="88">
        <v>48</v>
      </c>
      <c r="F17" s="236">
        <v>14.955248590989958</v>
      </c>
    </row>
    <row r="18" spans="1:6" s="7" customFormat="1" x14ac:dyDescent="0.2">
      <c r="A18" s="189">
        <v>1991</v>
      </c>
      <c r="B18" s="236">
        <v>34.9</v>
      </c>
      <c r="D18" s="189">
        <v>1991</v>
      </c>
      <c r="E18" s="88">
        <v>48</v>
      </c>
      <c r="F18" s="236">
        <v>13.811880961709379</v>
      </c>
    </row>
    <row r="19" spans="1:6" s="7" customFormat="1" x14ac:dyDescent="0.2">
      <c r="A19" s="189">
        <v>1992</v>
      </c>
      <c r="B19" s="236">
        <v>33.299999999999997</v>
      </c>
      <c r="D19" s="189">
        <v>1992</v>
      </c>
      <c r="E19" s="88">
        <v>56</v>
      </c>
      <c r="F19" s="236">
        <v>9.8329616118129692</v>
      </c>
    </row>
    <row r="20" spans="1:6" s="7" customFormat="1" x14ac:dyDescent="0.2">
      <c r="A20" s="189">
        <v>1993</v>
      </c>
      <c r="B20" s="236">
        <v>41.3</v>
      </c>
      <c r="D20" s="189">
        <v>1993</v>
      </c>
      <c r="E20" s="88">
        <v>55</v>
      </c>
      <c r="F20" s="236">
        <v>16.373024451297876</v>
      </c>
    </row>
    <row r="21" spans="1:6" s="7" customFormat="1" x14ac:dyDescent="0.2">
      <c r="A21" s="189">
        <v>1994</v>
      </c>
      <c r="B21" s="236">
        <v>29.4</v>
      </c>
      <c r="D21" s="189">
        <v>1994</v>
      </c>
      <c r="E21" s="88">
        <v>61</v>
      </c>
      <c r="F21" s="236">
        <v>20.2452294891281</v>
      </c>
    </row>
    <row r="22" spans="1:6" s="7" customFormat="1" x14ac:dyDescent="0.2">
      <c r="A22" s="189">
        <v>1995</v>
      </c>
      <c r="B22" s="236">
        <v>36.4</v>
      </c>
      <c r="D22" s="189">
        <v>1995</v>
      </c>
      <c r="E22" s="88">
        <v>50</v>
      </c>
      <c r="F22" s="236">
        <v>14.635105654791397</v>
      </c>
    </row>
    <row r="23" spans="1:6" s="7" customFormat="1" x14ac:dyDescent="0.2">
      <c r="A23" s="189">
        <v>1996</v>
      </c>
      <c r="B23" s="236">
        <v>45.1</v>
      </c>
      <c r="D23" s="189">
        <v>1996</v>
      </c>
      <c r="E23" s="88">
        <v>53</v>
      </c>
      <c r="F23" s="236">
        <v>15.168677215122333</v>
      </c>
    </row>
    <row r="24" spans="1:6" s="7" customFormat="1" x14ac:dyDescent="0.2">
      <c r="A24" s="189">
        <v>1997</v>
      </c>
      <c r="B24" s="236">
        <v>43</v>
      </c>
      <c r="D24" s="189">
        <v>1997</v>
      </c>
      <c r="E24" s="88">
        <v>71</v>
      </c>
      <c r="F24" s="236">
        <v>22.425250435623067</v>
      </c>
    </row>
    <row r="25" spans="1:6" s="7" customFormat="1" x14ac:dyDescent="0.2">
      <c r="A25" s="189">
        <v>1998</v>
      </c>
      <c r="B25" s="236">
        <v>52</v>
      </c>
      <c r="D25" s="189">
        <v>1998</v>
      </c>
      <c r="E25" s="88">
        <v>68</v>
      </c>
      <c r="F25" s="236">
        <v>20.077535570166944</v>
      </c>
    </row>
    <row r="26" spans="1:6" s="7" customFormat="1" x14ac:dyDescent="0.2">
      <c r="A26" s="189">
        <v>1999</v>
      </c>
      <c r="B26" s="236">
        <v>39.4</v>
      </c>
      <c r="D26" s="189">
        <v>1999</v>
      </c>
      <c r="E26" s="88">
        <v>62</v>
      </c>
      <c r="F26" s="236">
        <v>19.574453813283494</v>
      </c>
    </row>
    <row r="27" spans="1:6" s="7" customFormat="1" x14ac:dyDescent="0.2">
      <c r="A27" s="189">
        <v>2000</v>
      </c>
      <c r="B27" s="236">
        <v>50</v>
      </c>
      <c r="D27" s="189">
        <v>2000</v>
      </c>
      <c r="E27" s="88">
        <v>62</v>
      </c>
      <c r="F27" s="236">
        <v>17.821290115053273</v>
      </c>
    </row>
    <row r="28" spans="1:6" s="7" customFormat="1" x14ac:dyDescent="0.2">
      <c r="A28" s="189">
        <v>2001</v>
      </c>
      <c r="B28" s="236">
        <v>52.6</v>
      </c>
      <c r="D28" s="189">
        <v>2001</v>
      </c>
      <c r="E28" s="88">
        <v>80</v>
      </c>
      <c r="F28" s="236">
        <v>20.399999999999999</v>
      </c>
    </row>
    <row r="29" spans="1:6" s="7" customFormat="1" x14ac:dyDescent="0.2">
      <c r="A29" s="189">
        <v>2002</v>
      </c>
      <c r="B29" s="236">
        <v>55.1</v>
      </c>
      <c r="D29" s="189">
        <v>2002</v>
      </c>
      <c r="E29" s="88">
        <v>69</v>
      </c>
      <c r="F29" s="236">
        <v>18.100000000000001</v>
      </c>
    </row>
    <row r="30" spans="1:6" s="7" customFormat="1" x14ac:dyDescent="0.2">
      <c r="A30" s="189">
        <v>2003</v>
      </c>
      <c r="B30" s="236">
        <v>56</v>
      </c>
      <c r="D30" s="189">
        <v>2003</v>
      </c>
      <c r="E30" s="88">
        <v>78</v>
      </c>
      <c r="F30" s="236">
        <v>22.65</v>
      </c>
    </row>
    <row r="31" spans="1:6" s="7" customFormat="1" x14ac:dyDescent="0.2">
      <c r="A31" s="189">
        <v>2004</v>
      </c>
      <c r="B31" s="236">
        <v>53.7</v>
      </c>
      <c r="D31" s="189">
        <v>2004</v>
      </c>
      <c r="E31" s="88">
        <v>84</v>
      </c>
      <c r="F31" s="236">
        <v>23.16</v>
      </c>
    </row>
    <row r="32" spans="1:6" s="7" customFormat="1" x14ac:dyDescent="0.2">
      <c r="A32" s="189">
        <v>2005</v>
      </c>
      <c r="B32" s="236">
        <v>58.5</v>
      </c>
      <c r="D32" s="189">
        <v>2005</v>
      </c>
      <c r="E32" s="88">
        <v>70</v>
      </c>
      <c r="F32" s="236">
        <v>20.399999999999999</v>
      </c>
    </row>
    <row r="33" spans="1:6" s="7" customFormat="1" x14ac:dyDescent="0.2">
      <c r="A33" s="189">
        <v>2006</v>
      </c>
      <c r="B33" s="236">
        <v>57.24</v>
      </c>
      <c r="D33" s="189">
        <v>2006</v>
      </c>
      <c r="E33" s="88">
        <v>77</v>
      </c>
      <c r="F33" s="236">
        <v>19.7</v>
      </c>
    </row>
    <row r="34" spans="1:6" s="7" customFormat="1" x14ac:dyDescent="0.2">
      <c r="A34" s="189">
        <v>2007</v>
      </c>
      <c r="B34" s="236">
        <v>53.77</v>
      </c>
      <c r="D34" s="189">
        <v>2007</v>
      </c>
      <c r="E34" s="88">
        <v>66</v>
      </c>
      <c r="F34" s="236">
        <v>21.4</v>
      </c>
    </row>
    <row r="35" spans="1:6" x14ac:dyDescent="0.2">
      <c r="A35" s="189">
        <v>2008</v>
      </c>
      <c r="B35" s="236">
        <v>58.54</v>
      </c>
      <c r="C35" s="7"/>
      <c r="D35" s="189">
        <v>2008</v>
      </c>
      <c r="E35" s="88">
        <v>78</v>
      </c>
      <c r="F35" s="236">
        <v>22.9</v>
      </c>
    </row>
    <row r="36" spans="1:6" x14ac:dyDescent="0.2">
      <c r="A36" s="189">
        <v>2009</v>
      </c>
      <c r="B36" s="236">
        <v>55.33</v>
      </c>
      <c r="C36" s="7"/>
      <c r="D36" s="189">
        <v>2009</v>
      </c>
      <c r="E36" s="88">
        <v>77</v>
      </c>
      <c r="F36" s="236">
        <v>21.4</v>
      </c>
    </row>
    <row r="37" spans="1:6" x14ac:dyDescent="0.2">
      <c r="A37" s="189">
        <v>2010</v>
      </c>
      <c r="B37" s="234">
        <v>55.7</v>
      </c>
      <c r="C37" s="7"/>
      <c r="D37" s="189">
        <v>2010</v>
      </c>
      <c r="E37" s="87">
        <v>78</v>
      </c>
      <c r="F37" s="234">
        <v>26.9</v>
      </c>
    </row>
    <row r="38" spans="1:6" x14ac:dyDescent="0.2">
      <c r="A38" s="189">
        <v>2011</v>
      </c>
      <c r="B38" s="236">
        <v>52.18</v>
      </c>
      <c r="C38" s="7"/>
      <c r="D38" s="189">
        <v>2011</v>
      </c>
      <c r="E38" s="88">
        <v>85</v>
      </c>
      <c r="F38" s="236">
        <v>19.399999999999999</v>
      </c>
    </row>
    <row r="39" spans="1:6" x14ac:dyDescent="0.2">
      <c r="A39" s="189">
        <v>2012</v>
      </c>
      <c r="B39" s="234">
        <v>45.08</v>
      </c>
      <c r="C39" s="7"/>
      <c r="D39" s="189">
        <v>2012</v>
      </c>
      <c r="E39" s="87">
        <v>78</v>
      </c>
      <c r="F39" s="234">
        <v>23.8</v>
      </c>
    </row>
    <row r="40" spans="1:6" x14ac:dyDescent="0.2">
      <c r="A40" s="189">
        <v>2013</v>
      </c>
      <c r="B40" s="236">
        <v>45.63</v>
      </c>
      <c r="C40" s="7"/>
      <c r="D40" s="189">
        <v>2013</v>
      </c>
      <c r="E40" s="88">
        <v>79</v>
      </c>
      <c r="F40" s="236">
        <v>29.1</v>
      </c>
    </row>
    <row r="41" spans="1:6" x14ac:dyDescent="0.2">
      <c r="A41" s="189">
        <v>2014</v>
      </c>
      <c r="B41" s="234">
        <v>51.47</v>
      </c>
      <c r="C41" s="7"/>
      <c r="D41" s="189">
        <v>2014</v>
      </c>
      <c r="E41" s="87">
        <v>78</v>
      </c>
      <c r="F41" s="234">
        <v>27.5</v>
      </c>
    </row>
    <row r="42" spans="1:6" x14ac:dyDescent="0.2">
      <c r="A42" s="189">
        <v>2015</v>
      </c>
      <c r="B42" s="236">
        <v>40.950000000000003</v>
      </c>
      <c r="C42" s="7"/>
      <c r="D42" s="189">
        <v>2015</v>
      </c>
      <c r="E42" s="88">
        <v>77</v>
      </c>
      <c r="F42" s="236">
        <v>26.5</v>
      </c>
    </row>
    <row r="43" spans="1:6" x14ac:dyDescent="0.2">
      <c r="A43" s="189">
        <v>2016</v>
      </c>
      <c r="B43" s="234">
        <v>48.06</v>
      </c>
      <c r="C43" s="7"/>
      <c r="D43" s="189">
        <v>2016</v>
      </c>
      <c r="E43" s="87">
        <v>77</v>
      </c>
      <c r="F43" s="234">
        <v>26.323</v>
      </c>
    </row>
    <row r="44" spans="1:6" x14ac:dyDescent="0.2">
      <c r="A44" s="189">
        <v>2017</v>
      </c>
      <c r="B44" s="234">
        <v>61.62</v>
      </c>
      <c r="C44" s="7"/>
      <c r="D44" s="189">
        <v>2017</v>
      </c>
      <c r="E44" s="87">
        <v>70</v>
      </c>
      <c r="F44" s="234">
        <v>25.2</v>
      </c>
    </row>
    <row r="45" spans="1:6" x14ac:dyDescent="0.2">
      <c r="A45" s="189">
        <v>2018</v>
      </c>
      <c r="B45" s="234">
        <v>62.48</v>
      </c>
      <c r="C45" s="7"/>
      <c r="D45" s="189">
        <v>2018</v>
      </c>
      <c r="E45" s="87">
        <v>72</v>
      </c>
      <c r="F45" s="234">
        <v>22.4</v>
      </c>
    </row>
    <row r="46" spans="1:6" x14ac:dyDescent="0.2">
      <c r="A46" s="189">
        <v>2019</v>
      </c>
      <c r="B46" s="234">
        <v>62.5</v>
      </c>
      <c r="C46" s="7"/>
      <c r="D46" s="189">
        <v>2019</v>
      </c>
      <c r="E46" s="87">
        <v>87</v>
      </c>
      <c r="F46" s="234">
        <v>25.2</v>
      </c>
    </row>
    <row r="47" spans="1:6" x14ac:dyDescent="0.2">
      <c r="A47" s="189">
        <v>2020</v>
      </c>
      <c r="B47" s="234">
        <v>45.3</v>
      </c>
      <c r="C47" s="7"/>
      <c r="D47" s="189">
        <v>2020</v>
      </c>
      <c r="E47" s="87">
        <v>55</v>
      </c>
      <c r="F47" s="234">
        <v>14.2</v>
      </c>
    </row>
    <row r="48" spans="1:6" x14ac:dyDescent="0.2">
      <c r="A48" s="189">
        <v>2021</v>
      </c>
      <c r="B48" s="234">
        <v>63.2</v>
      </c>
      <c r="C48" s="7"/>
      <c r="D48" s="189">
        <v>2021</v>
      </c>
      <c r="E48" s="87">
        <v>97</v>
      </c>
      <c r="F48" s="234">
        <v>35.503</v>
      </c>
    </row>
    <row r="49" spans="1:6" x14ac:dyDescent="0.2">
      <c r="A49" s="189">
        <v>2022</v>
      </c>
      <c r="B49" s="234">
        <v>59.8</v>
      </c>
      <c r="C49" s="7"/>
      <c r="D49" s="189">
        <v>2022</v>
      </c>
      <c r="E49" s="87">
        <v>74</v>
      </c>
      <c r="F49" s="234">
        <v>23.9</v>
      </c>
    </row>
    <row r="50" spans="1:6" x14ac:dyDescent="0.2">
      <c r="A50" s="189">
        <v>2023</v>
      </c>
      <c r="B50" s="234">
        <v>52.49</v>
      </c>
      <c r="C50" s="7"/>
      <c r="D50" s="189">
        <v>2023</v>
      </c>
      <c r="E50" s="87">
        <v>62</v>
      </c>
      <c r="F50" s="234">
        <v>28.08</v>
      </c>
    </row>
    <row r="51" spans="1:6" ht="24" customHeight="1" x14ac:dyDescent="0.2">
      <c r="A51" s="253" t="s">
        <v>85</v>
      </c>
      <c r="B51" s="253"/>
      <c r="C51" s="253"/>
      <c r="D51" s="253"/>
      <c r="E51" s="253"/>
      <c r="F51" s="253"/>
    </row>
    <row r="52" spans="1:6" s="8" customFormat="1" x14ac:dyDescent="0.2">
      <c r="A52" s="16"/>
      <c r="E52" s="97"/>
    </row>
  </sheetData>
  <mergeCells count="1">
    <mergeCell ref="A51:F51"/>
  </mergeCells>
  <phoneticPr fontId="2" type="noConversion"/>
  <hyperlinks>
    <hyperlink ref="A2" location="Sommaire!A1" display="Retour au menu &quot;Production cinématographique&quot;" xr:uid="{00000000-0004-0000-1300-000000000000}"/>
  </hyperlinks>
  <pageMargins left="0.59055118110236227" right="0.59055118110236227" top="0.78740157480314965" bottom="0.78740157480314965" header="0.39370078740157483" footer="0.39370078740157483"/>
  <pageSetup paperSize="9" orientation="portrait" horizontalDpi="4294967292" verticalDpi="4294967292" r:id="rId1"/>
  <headerFooter alignWithMargins="0">
    <oddFooter>&amp;L&amp;"Arial,Gras italique"&amp;9&amp;G&amp;R&amp;"Arial,Gras italique"&amp;9Production cinématographique</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1"/>
  <sheetViews>
    <sheetView workbookViewId="0">
      <selection activeCell="A2" sqref="A2"/>
    </sheetView>
  </sheetViews>
  <sheetFormatPr baseColWidth="10" defaultColWidth="11.42578125" defaultRowHeight="12" x14ac:dyDescent="0.2"/>
  <cols>
    <col min="1" max="1" width="7.7109375" style="59" customWidth="1"/>
    <col min="2" max="2" width="14.7109375" style="59" customWidth="1"/>
    <col min="3" max="3" width="7.7109375" style="59" bestFit="1" customWidth="1"/>
    <col min="4" max="4" width="7.7109375" style="64" bestFit="1" customWidth="1"/>
    <col min="5" max="5" width="13.5703125" style="59" bestFit="1" customWidth="1"/>
    <col min="6" max="6" width="13.85546875" style="59" customWidth="1"/>
    <col min="7" max="7" width="20.42578125" style="65" customWidth="1"/>
    <col min="8" max="8" width="7" style="59" customWidth="1"/>
    <col min="9" max="16384" width="11.42578125" style="59"/>
  </cols>
  <sheetData>
    <row r="1" spans="1:9" s="1" customFormat="1" ht="12.75" x14ac:dyDescent="0.2">
      <c r="B1" s="3"/>
      <c r="C1" s="3"/>
      <c r="D1" s="3"/>
      <c r="E1" s="3"/>
      <c r="F1" s="3"/>
      <c r="G1" s="3"/>
      <c r="H1" s="3"/>
      <c r="I1" s="3"/>
    </row>
    <row r="2" spans="1:9" s="5" customFormat="1" ht="12.75" x14ac:dyDescent="0.2">
      <c r="A2" s="6" t="s">
        <v>33</v>
      </c>
      <c r="B2" s="4"/>
      <c r="C2" s="4"/>
      <c r="D2" s="4"/>
      <c r="E2" s="4"/>
      <c r="F2" s="4"/>
      <c r="G2" s="4"/>
      <c r="H2" s="4"/>
      <c r="I2" s="4"/>
    </row>
    <row r="3" spans="1:9" s="1" customFormat="1" ht="12.75" x14ac:dyDescent="0.2">
      <c r="B3" s="3"/>
      <c r="C3" s="3"/>
      <c r="D3" s="3"/>
      <c r="E3" s="3"/>
      <c r="F3" s="3"/>
      <c r="G3" s="3"/>
      <c r="H3" s="3"/>
      <c r="I3" s="3"/>
    </row>
    <row r="4" spans="1:9" s="1" customFormat="1" ht="12.75" x14ac:dyDescent="0.2">
      <c r="B4" s="3"/>
      <c r="C4" s="3"/>
      <c r="D4" s="3"/>
      <c r="E4" s="3"/>
      <c r="F4" s="3"/>
      <c r="G4" s="3"/>
      <c r="H4" s="3"/>
      <c r="I4" s="3"/>
    </row>
    <row r="5" spans="1:9" s="20" customFormat="1" ht="12.75" x14ac:dyDescent="0.2">
      <c r="A5" s="19" t="s">
        <v>109</v>
      </c>
      <c r="D5" s="60"/>
      <c r="G5" s="61"/>
    </row>
    <row r="6" spans="1:9" s="7" customFormat="1" ht="3" customHeight="1" x14ac:dyDescent="0.2">
      <c r="D6" s="62"/>
      <c r="G6" s="63"/>
    </row>
    <row r="7" spans="1:9" ht="36" x14ac:dyDescent="0.2">
      <c r="A7" s="232"/>
      <c r="B7" s="38" t="s">
        <v>14</v>
      </c>
      <c r="C7" s="128" t="s">
        <v>79</v>
      </c>
      <c r="D7" s="38" t="s">
        <v>81</v>
      </c>
      <c r="E7" s="79" t="s">
        <v>82</v>
      </c>
      <c r="F7" s="38" t="s">
        <v>83</v>
      </c>
      <c r="G7" s="233" t="s">
        <v>84</v>
      </c>
    </row>
    <row r="8" spans="1:9" x14ac:dyDescent="0.2">
      <c r="A8" s="189">
        <v>2002</v>
      </c>
      <c r="B8" s="12">
        <v>31</v>
      </c>
      <c r="C8" s="12">
        <v>30</v>
      </c>
      <c r="D8" s="42">
        <v>7216341.3799999999</v>
      </c>
      <c r="E8" s="80">
        <f t="shared" ref="E8:E18" si="0">D8/B8</f>
        <v>232785.20580645162</v>
      </c>
      <c r="F8" s="67">
        <v>157829266.41</v>
      </c>
      <c r="G8" s="234">
        <f t="shared" ref="G8:G18" si="1">D8/F8*100</f>
        <v>4.5722454042546161</v>
      </c>
    </row>
    <row r="9" spans="1:9" x14ac:dyDescent="0.2">
      <c r="A9" s="189">
        <v>2003</v>
      </c>
      <c r="B9" s="12">
        <v>40</v>
      </c>
      <c r="C9" s="12">
        <v>39</v>
      </c>
      <c r="D9" s="42">
        <v>9937045</v>
      </c>
      <c r="E9" s="80">
        <f t="shared" si="0"/>
        <v>248426.125</v>
      </c>
      <c r="F9" s="33">
        <v>197163822</v>
      </c>
      <c r="G9" s="234">
        <f t="shared" si="1"/>
        <v>5.0399941019605512</v>
      </c>
    </row>
    <row r="10" spans="1:9" x14ac:dyDescent="0.2">
      <c r="A10" s="189">
        <v>2004</v>
      </c>
      <c r="B10" s="12">
        <v>49</v>
      </c>
      <c r="C10" s="12">
        <v>48</v>
      </c>
      <c r="D10" s="42">
        <v>11263270</v>
      </c>
      <c r="E10" s="80">
        <f t="shared" si="0"/>
        <v>229862.6530612245</v>
      </c>
      <c r="F10" s="67">
        <v>197420709</v>
      </c>
      <c r="G10" s="234">
        <f t="shared" si="1"/>
        <v>5.7052120099518033</v>
      </c>
    </row>
    <row r="11" spans="1:9" x14ac:dyDescent="0.2">
      <c r="A11" s="189">
        <v>2005</v>
      </c>
      <c r="B11" s="12">
        <v>55</v>
      </c>
      <c r="C11" s="12">
        <v>54</v>
      </c>
      <c r="D11" s="42">
        <v>12070500</v>
      </c>
      <c r="E11" s="80">
        <f t="shared" si="0"/>
        <v>219463.63636363635</v>
      </c>
      <c r="F11" s="33">
        <v>209998461</v>
      </c>
      <c r="G11" s="234">
        <f t="shared" si="1"/>
        <v>5.7478992667474831</v>
      </c>
    </row>
    <row r="12" spans="1:9" x14ac:dyDescent="0.2">
      <c r="A12" s="189">
        <v>2006</v>
      </c>
      <c r="B12" s="12">
        <v>59</v>
      </c>
      <c r="C12" s="12">
        <v>55</v>
      </c>
      <c r="D12" s="66">
        <v>13434100</v>
      </c>
      <c r="E12" s="80">
        <f t="shared" si="0"/>
        <v>227696.61016949153</v>
      </c>
      <c r="F12" s="67">
        <v>231327711</v>
      </c>
      <c r="G12" s="234">
        <f t="shared" si="1"/>
        <v>5.8073889815993551</v>
      </c>
    </row>
    <row r="13" spans="1:9" x14ac:dyDescent="0.2">
      <c r="A13" s="189">
        <v>2007</v>
      </c>
      <c r="B13" s="12">
        <v>65</v>
      </c>
      <c r="C13" s="12">
        <v>62</v>
      </c>
      <c r="D13" s="66">
        <v>15863100</v>
      </c>
      <c r="E13" s="80">
        <f t="shared" si="0"/>
        <v>244047.69230769231</v>
      </c>
      <c r="F13" s="33">
        <v>274909486</v>
      </c>
      <c r="G13" s="234">
        <f t="shared" si="1"/>
        <v>5.7702992467855401</v>
      </c>
    </row>
    <row r="14" spans="1:9" x14ac:dyDescent="0.2">
      <c r="A14" s="189">
        <v>2008</v>
      </c>
      <c r="B14" s="83">
        <v>96</v>
      </c>
      <c r="C14" s="83">
        <v>92</v>
      </c>
      <c r="D14" s="66">
        <v>23859100</v>
      </c>
      <c r="E14" s="80">
        <f t="shared" si="0"/>
        <v>248532.29166666666</v>
      </c>
      <c r="F14" s="67">
        <v>527471675</v>
      </c>
      <c r="G14" s="234">
        <f t="shared" si="1"/>
        <v>4.5232950186377305</v>
      </c>
    </row>
    <row r="15" spans="1:9" x14ac:dyDescent="0.2">
      <c r="A15" s="189">
        <v>2009</v>
      </c>
      <c r="B15" s="166">
        <v>90</v>
      </c>
      <c r="C15" s="166">
        <v>85</v>
      </c>
      <c r="D15" s="66">
        <v>19355390</v>
      </c>
      <c r="E15" s="80">
        <f t="shared" si="0"/>
        <v>215059.88888888888</v>
      </c>
      <c r="F15" s="67">
        <v>372338352</v>
      </c>
      <c r="G15" s="234">
        <f t="shared" si="1"/>
        <v>5.1983336919319019</v>
      </c>
    </row>
    <row r="16" spans="1:9" x14ac:dyDescent="0.2">
      <c r="A16" s="189">
        <v>2010</v>
      </c>
      <c r="B16" s="166">
        <v>99</v>
      </c>
      <c r="C16" s="166">
        <v>92</v>
      </c>
      <c r="D16" s="66">
        <v>22009900</v>
      </c>
      <c r="E16" s="80">
        <f t="shared" si="0"/>
        <v>222322.22222222222</v>
      </c>
      <c r="F16" s="67">
        <v>374776112</v>
      </c>
      <c r="G16" s="234">
        <f t="shared" si="1"/>
        <v>5.8728129395824462</v>
      </c>
    </row>
    <row r="17" spans="1:9" x14ac:dyDescent="0.2">
      <c r="A17" s="189">
        <v>2011</v>
      </c>
      <c r="B17" s="83">
        <v>93</v>
      </c>
      <c r="C17" s="83">
        <v>83</v>
      </c>
      <c r="D17" s="66">
        <v>20902687</v>
      </c>
      <c r="E17" s="80">
        <f t="shared" si="0"/>
        <v>224760.07526881719</v>
      </c>
      <c r="F17" s="67">
        <v>377876187</v>
      </c>
      <c r="G17" s="234">
        <f t="shared" si="1"/>
        <v>5.5316232456849681</v>
      </c>
    </row>
    <row r="18" spans="1:9" x14ac:dyDescent="0.2">
      <c r="A18" s="189">
        <v>2012</v>
      </c>
      <c r="B18" s="166">
        <v>84</v>
      </c>
      <c r="C18" s="166">
        <v>79</v>
      </c>
      <c r="D18" s="42">
        <v>16223250</v>
      </c>
      <c r="E18" s="80">
        <f t="shared" si="0"/>
        <v>193133.92857142858</v>
      </c>
      <c r="F18" s="67">
        <v>307357827</v>
      </c>
      <c r="G18" s="234">
        <f t="shared" si="1"/>
        <v>5.2782940842433792</v>
      </c>
    </row>
    <row r="19" spans="1:9" x14ac:dyDescent="0.2">
      <c r="A19" s="189">
        <v>2013</v>
      </c>
      <c r="B19" s="83">
        <v>96</v>
      </c>
      <c r="C19" s="83">
        <v>92</v>
      </c>
      <c r="D19" s="42">
        <v>21555615</v>
      </c>
      <c r="E19" s="80">
        <v>224537.65625</v>
      </c>
      <c r="F19" s="67">
        <v>317570006</v>
      </c>
      <c r="G19" s="234">
        <v>6.787673455534085</v>
      </c>
    </row>
    <row r="20" spans="1:9" x14ac:dyDescent="0.2">
      <c r="A20" s="189">
        <v>2014</v>
      </c>
      <c r="B20" s="166">
        <v>80</v>
      </c>
      <c r="C20" s="166">
        <v>74</v>
      </c>
      <c r="D20" s="42">
        <v>16044500</v>
      </c>
      <c r="E20" s="80">
        <v>200556.25</v>
      </c>
      <c r="F20" s="67">
        <v>245341822</v>
      </c>
      <c r="G20" s="234">
        <v>6.5396514418972567</v>
      </c>
    </row>
    <row r="21" spans="1:9" x14ac:dyDescent="0.2">
      <c r="A21" s="189">
        <v>2015</v>
      </c>
      <c r="B21" s="83">
        <v>112</v>
      </c>
      <c r="C21" s="83">
        <v>99</v>
      </c>
      <c r="D21" s="42">
        <v>21388000</v>
      </c>
      <c r="E21" s="80">
        <v>190964.28571428571</v>
      </c>
      <c r="F21" s="67">
        <v>373823392</v>
      </c>
      <c r="G21" s="234">
        <v>5.7214183108156051</v>
      </c>
    </row>
    <row r="22" spans="1:9" x14ac:dyDescent="0.2">
      <c r="A22" s="189">
        <v>2016</v>
      </c>
      <c r="B22" s="166">
        <v>101</v>
      </c>
      <c r="C22" s="166">
        <v>98</v>
      </c>
      <c r="D22" s="42">
        <v>20873300</v>
      </c>
      <c r="E22" s="80">
        <v>206666.33663366336</v>
      </c>
      <c r="F22" s="67">
        <v>423521814</v>
      </c>
      <c r="G22" s="234">
        <v>4.9285064688545184</v>
      </c>
    </row>
    <row r="23" spans="1:9" x14ac:dyDescent="0.2">
      <c r="A23" s="189">
        <v>2017</v>
      </c>
      <c r="B23" s="166">
        <v>96</v>
      </c>
      <c r="C23" s="166">
        <v>91</v>
      </c>
      <c r="D23" s="42">
        <v>20390000</v>
      </c>
      <c r="E23" s="80">
        <v>212395.83333333334</v>
      </c>
      <c r="F23" s="67">
        <v>441267750</v>
      </c>
      <c r="G23" s="234">
        <v>4.6207772945110994</v>
      </c>
    </row>
    <row r="24" spans="1:9" x14ac:dyDescent="0.2">
      <c r="A24" s="189">
        <v>2018</v>
      </c>
      <c r="B24" s="166">
        <v>118</v>
      </c>
      <c r="C24" s="166">
        <v>108</v>
      </c>
      <c r="D24" s="42">
        <v>25722300</v>
      </c>
      <c r="E24" s="80">
        <v>217985.59322033898</v>
      </c>
      <c r="F24" s="67">
        <v>453271865</v>
      </c>
      <c r="G24" s="234">
        <v>5.6748062225304894</v>
      </c>
    </row>
    <row r="25" spans="1:9" x14ac:dyDescent="0.2">
      <c r="A25" s="189">
        <v>2019</v>
      </c>
      <c r="B25" s="166">
        <v>109</v>
      </c>
      <c r="C25" s="166">
        <v>102</v>
      </c>
      <c r="D25" s="42">
        <v>22982132</v>
      </c>
      <c r="E25" s="80">
        <v>210845.24770642203</v>
      </c>
      <c r="F25" s="67">
        <v>390290091</v>
      </c>
      <c r="G25" s="234">
        <v>5.8884743758457345</v>
      </c>
    </row>
    <row r="26" spans="1:9" x14ac:dyDescent="0.2">
      <c r="A26" s="189">
        <v>2020</v>
      </c>
      <c r="B26" s="166">
        <v>98</v>
      </c>
      <c r="C26" s="166">
        <v>89</v>
      </c>
      <c r="D26" s="42">
        <v>19241100</v>
      </c>
      <c r="E26" s="80">
        <v>196337.75510204083</v>
      </c>
      <c r="F26" s="67">
        <v>298553663</v>
      </c>
      <c r="G26" s="234">
        <v>6.4447710360197457</v>
      </c>
    </row>
    <row r="27" spans="1:9" x14ac:dyDescent="0.2">
      <c r="A27" s="189">
        <v>2021</v>
      </c>
      <c r="B27" s="166">
        <v>142</v>
      </c>
      <c r="C27" s="166">
        <v>128</v>
      </c>
      <c r="D27" s="42">
        <v>33849800</v>
      </c>
      <c r="E27" s="80">
        <v>238378.87323943662</v>
      </c>
      <c r="F27" s="67">
        <v>631453295</v>
      </c>
      <c r="G27" s="234">
        <v>5.3606181594158908</v>
      </c>
    </row>
    <row r="28" spans="1:9" x14ac:dyDescent="0.2">
      <c r="A28" s="189">
        <v>2022</v>
      </c>
      <c r="B28" s="166">
        <v>116</v>
      </c>
      <c r="C28" s="166">
        <v>104</v>
      </c>
      <c r="D28" s="42">
        <v>22219313</v>
      </c>
      <c r="E28" s="80">
        <v>191545.80172413794</v>
      </c>
      <c r="F28" s="67">
        <v>385036968</v>
      </c>
      <c r="G28" s="234">
        <v>5.7706960231413422</v>
      </c>
    </row>
    <row r="29" spans="1:9" x14ac:dyDescent="0.2">
      <c r="A29" s="189">
        <v>2023</v>
      </c>
      <c r="B29" s="166">
        <v>131</v>
      </c>
      <c r="C29" s="166">
        <v>119</v>
      </c>
      <c r="D29" s="42">
        <v>31811253</v>
      </c>
      <c r="E29" s="80">
        <v>242833.99236641222</v>
      </c>
      <c r="F29" s="67">
        <v>612948223</v>
      </c>
      <c r="G29" s="234">
        <v>5.2</v>
      </c>
    </row>
    <row r="30" spans="1:9" s="8" customFormat="1" x14ac:dyDescent="0.2">
      <c r="A30" s="85" t="s">
        <v>56</v>
      </c>
      <c r="I30" s="59"/>
    </row>
    <row r="31" spans="1:9" s="8" customFormat="1" x14ac:dyDescent="0.2">
      <c r="A31" s="16"/>
    </row>
  </sheetData>
  <hyperlinks>
    <hyperlink ref="A2" location="Sommaire!A1" display="Retour au menu &quot;Production cinématographique&quot;" xr:uid="{00000000-0004-0000-12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90"/>
  <sheetViews>
    <sheetView workbookViewId="0">
      <selection activeCell="A2" sqref="A2"/>
    </sheetView>
  </sheetViews>
  <sheetFormatPr baseColWidth="10" defaultColWidth="11.42578125" defaultRowHeight="12" x14ac:dyDescent="0.2"/>
  <cols>
    <col min="1" max="1" width="7.7109375" style="17" customWidth="1"/>
    <col min="2" max="2" width="12.85546875" style="17" bestFit="1" customWidth="1"/>
    <col min="3" max="3" width="12" style="17" bestFit="1" customWidth="1"/>
    <col min="4" max="4" width="10.140625" style="17" bestFit="1" customWidth="1"/>
    <col min="5" max="5" width="19.42578125" style="17" bestFit="1" customWidth="1"/>
    <col min="6" max="6" width="13.140625" style="17" bestFit="1" customWidth="1"/>
    <col min="7" max="7" width="7.7109375" style="18" customWidth="1"/>
    <col min="8" max="16384" width="11.42578125" style="17"/>
  </cols>
  <sheetData>
    <row r="1" spans="1:11" s="1" customFormat="1" ht="12.75" x14ac:dyDescent="0.2">
      <c r="B1" s="3"/>
      <c r="C1" s="3"/>
      <c r="D1" s="3"/>
      <c r="E1" s="3"/>
      <c r="F1" s="3"/>
      <c r="G1" s="3"/>
      <c r="H1" s="3"/>
      <c r="I1" s="3"/>
      <c r="J1" s="3"/>
      <c r="K1" s="3"/>
    </row>
    <row r="2" spans="1:11" s="5" customFormat="1" ht="12.75" x14ac:dyDescent="0.2">
      <c r="A2" s="6" t="s">
        <v>33</v>
      </c>
      <c r="B2" s="4"/>
      <c r="C2" s="4"/>
      <c r="D2" s="4"/>
      <c r="E2" s="4"/>
      <c r="F2" s="4"/>
      <c r="G2" s="4"/>
      <c r="H2" s="4"/>
      <c r="I2" s="4"/>
      <c r="J2" s="4"/>
      <c r="K2" s="4"/>
    </row>
    <row r="3" spans="1:11" s="1" customFormat="1" ht="12.75" x14ac:dyDescent="0.2">
      <c r="B3" s="3"/>
      <c r="C3" s="3"/>
      <c r="D3" s="3"/>
      <c r="E3" s="3"/>
      <c r="F3" s="3"/>
      <c r="G3" s="3"/>
      <c r="H3" s="3"/>
      <c r="I3" s="3"/>
      <c r="J3" s="3"/>
      <c r="K3" s="3"/>
    </row>
    <row r="4" spans="1:11" s="1" customFormat="1" ht="12.75" x14ac:dyDescent="0.2">
      <c r="B4" s="3"/>
      <c r="C4" s="3"/>
      <c r="D4" s="3"/>
      <c r="E4" s="3"/>
      <c r="F4" s="3"/>
      <c r="G4" s="3"/>
      <c r="H4" s="3"/>
      <c r="I4" s="3"/>
      <c r="J4" s="3"/>
      <c r="K4" s="3"/>
    </row>
    <row r="5" spans="1:11" s="20" customFormat="1" ht="12.75" x14ac:dyDescent="0.2">
      <c r="A5" s="19" t="s">
        <v>89</v>
      </c>
      <c r="G5" s="19"/>
    </row>
    <row r="6" spans="1:11" s="7" customFormat="1" ht="3" customHeight="1" x14ac:dyDescent="0.2">
      <c r="A6" s="8"/>
      <c r="G6" s="8"/>
    </row>
    <row r="7" spans="1:11" s="7" customFormat="1" ht="37.5" x14ac:dyDescent="0.2">
      <c r="A7" s="186" t="s">
        <v>0</v>
      </c>
      <c r="B7" s="10" t="s">
        <v>1</v>
      </c>
      <c r="C7" s="11" t="s">
        <v>2</v>
      </c>
      <c r="D7" s="11" t="s">
        <v>3</v>
      </c>
      <c r="E7" s="10" t="s">
        <v>4</v>
      </c>
      <c r="F7" s="10" t="s">
        <v>54</v>
      </c>
      <c r="G7" s="179" t="s">
        <v>5</v>
      </c>
    </row>
    <row r="8" spans="1:11" customFormat="1" ht="12.75" x14ac:dyDescent="0.2">
      <c r="A8" s="187">
        <v>1952</v>
      </c>
      <c r="B8" s="160">
        <v>100</v>
      </c>
      <c r="C8" s="161">
        <v>88</v>
      </c>
      <c r="D8" s="161">
        <v>12</v>
      </c>
      <c r="E8" s="160">
        <v>9</v>
      </c>
      <c r="F8" s="160"/>
      <c r="G8" s="188">
        <v>109</v>
      </c>
      <c r="H8" s="162"/>
      <c r="I8" s="162"/>
      <c r="J8" s="162"/>
      <c r="K8" s="162"/>
    </row>
    <row r="9" spans="1:11" customFormat="1" ht="12.75" x14ac:dyDescent="0.2">
      <c r="A9" s="187">
        <v>1953</v>
      </c>
      <c r="B9" s="160">
        <v>95</v>
      </c>
      <c r="C9" s="161">
        <v>67</v>
      </c>
      <c r="D9" s="161">
        <v>28</v>
      </c>
      <c r="E9" s="160">
        <v>17</v>
      </c>
      <c r="F9" s="160"/>
      <c r="G9" s="188">
        <v>112</v>
      </c>
      <c r="H9" s="162"/>
      <c r="I9" s="162"/>
      <c r="J9" s="162"/>
      <c r="K9" s="162"/>
    </row>
    <row r="10" spans="1:11" customFormat="1" ht="12.75" x14ac:dyDescent="0.2">
      <c r="A10" s="187">
        <v>1954</v>
      </c>
      <c r="B10" s="160">
        <v>75</v>
      </c>
      <c r="C10" s="161">
        <v>53</v>
      </c>
      <c r="D10" s="161">
        <v>22</v>
      </c>
      <c r="E10" s="160">
        <v>23</v>
      </c>
      <c r="F10" s="160"/>
      <c r="G10" s="188">
        <v>98</v>
      </c>
      <c r="H10" s="162"/>
      <c r="I10" s="162"/>
      <c r="J10" s="162"/>
      <c r="K10" s="162"/>
    </row>
    <row r="11" spans="1:11" customFormat="1" ht="12.75" x14ac:dyDescent="0.2">
      <c r="A11" s="187">
        <v>1955</v>
      </c>
      <c r="B11" s="160">
        <v>95</v>
      </c>
      <c r="C11" s="161">
        <v>76</v>
      </c>
      <c r="D11" s="161">
        <v>19</v>
      </c>
      <c r="E11" s="160">
        <v>15</v>
      </c>
      <c r="F11" s="160"/>
      <c r="G11" s="188">
        <v>110</v>
      </c>
      <c r="H11" s="162"/>
      <c r="I11" s="162"/>
      <c r="J11" s="162"/>
      <c r="K11" s="162"/>
    </row>
    <row r="12" spans="1:11" customFormat="1" ht="12.75" x14ac:dyDescent="0.2">
      <c r="A12" s="187">
        <v>1956</v>
      </c>
      <c r="B12" s="160">
        <v>116</v>
      </c>
      <c r="C12" s="161">
        <v>90</v>
      </c>
      <c r="D12" s="161">
        <v>26</v>
      </c>
      <c r="E12" s="160">
        <v>13</v>
      </c>
      <c r="F12" s="160"/>
      <c r="G12" s="188">
        <v>129</v>
      </c>
      <c r="H12" s="162"/>
      <c r="I12" s="162"/>
      <c r="J12" s="162"/>
      <c r="K12" s="162"/>
    </row>
    <row r="13" spans="1:11" customFormat="1" ht="12.75" x14ac:dyDescent="0.2">
      <c r="A13" s="187">
        <v>1957</v>
      </c>
      <c r="B13" s="160">
        <v>115</v>
      </c>
      <c r="C13" s="161">
        <v>81</v>
      </c>
      <c r="D13" s="161">
        <v>34</v>
      </c>
      <c r="E13" s="160">
        <v>27</v>
      </c>
      <c r="F13" s="160"/>
      <c r="G13" s="188">
        <v>142</v>
      </c>
      <c r="H13" s="162"/>
      <c r="I13" s="162"/>
      <c r="J13" s="162"/>
      <c r="K13" s="162"/>
    </row>
    <row r="14" spans="1:11" customFormat="1" ht="12.75" x14ac:dyDescent="0.2">
      <c r="A14" s="187">
        <v>1958</v>
      </c>
      <c r="B14" s="160">
        <v>99</v>
      </c>
      <c r="C14" s="161">
        <v>75</v>
      </c>
      <c r="D14" s="161">
        <v>24</v>
      </c>
      <c r="E14" s="160">
        <v>27</v>
      </c>
      <c r="F14" s="160"/>
      <c r="G14" s="188">
        <v>126</v>
      </c>
      <c r="H14" s="162"/>
      <c r="I14" s="162"/>
      <c r="J14" s="162"/>
      <c r="K14" s="162"/>
    </row>
    <row r="15" spans="1:11" customFormat="1" ht="12.75" x14ac:dyDescent="0.2">
      <c r="A15" s="187">
        <v>1959</v>
      </c>
      <c r="B15" s="160">
        <v>103</v>
      </c>
      <c r="C15" s="161">
        <v>68</v>
      </c>
      <c r="D15" s="161">
        <v>35</v>
      </c>
      <c r="E15" s="160">
        <v>36</v>
      </c>
      <c r="F15" s="160"/>
      <c r="G15" s="188">
        <v>139</v>
      </c>
      <c r="H15" s="162"/>
      <c r="I15" s="162"/>
      <c r="J15" s="162"/>
      <c r="K15" s="162"/>
    </row>
    <row r="16" spans="1:11" customFormat="1" ht="12.75" x14ac:dyDescent="0.2">
      <c r="A16" s="187">
        <v>1960</v>
      </c>
      <c r="B16" s="160">
        <v>119</v>
      </c>
      <c r="C16" s="161">
        <v>79</v>
      </c>
      <c r="D16" s="161">
        <v>40</v>
      </c>
      <c r="E16" s="160">
        <v>39</v>
      </c>
      <c r="F16" s="160"/>
      <c r="G16" s="188">
        <v>158</v>
      </c>
      <c r="H16" s="162"/>
      <c r="I16" s="162"/>
      <c r="J16" s="162"/>
      <c r="K16" s="162"/>
    </row>
    <row r="17" spans="1:11" customFormat="1" ht="12.75" x14ac:dyDescent="0.2">
      <c r="A17" s="187">
        <v>1961</v>
      </c>
      <c r="B17" s="160">
        <v>108</v>
      </c>
      <c r="C17" s="161">
        <v>69</v>
      </c>
      <c r="D17" s="161">
        <v>39</v>
      </c>
      <c r="E17" s="160">
        <v>70</v>
      </c>
      <c r="F17" s="160"/>
      <c r="G17" s="188">
        <v>178</v>
      </c>
      <c r="H17" s="162"/>
      <c r="I17" s="162"/>
      <c r="J17" s="162"/>
      <c r="K17" s="162"/>
    </row>
    <row r="18" spans="1:11" customFormat="1" ht="12.75" x14ac:dyDescent="0.2">
      <c r="A18" s="187">
        <v>1962</v>
      </c>
      <c r="B18" s="160">
        <v>82</v>
      </c>
      <c r="C18" s="161">
        <v>45</v>
      </c>
      <c r="D18" s="161">
        <v>37</v>
      </c>
      <c r="E18" s="160">
        <v>68</v>
      </c>
      <c r="F18" s="160"/>
      <c r="G18" s="188">
        <v>150</v>
      </c>
      <c r="H18" s="162"/>
      <c r="I18" s="162"/>
      <c r="J18" s="162"/>
      <c r="K18" s="162"/>
    </row>
    <row r="19" spans="1:11" customFormat="1" ht="12.75" x14ac:dyDescent="0.2">
      <c r="A19" s="187">
        <v>1963</v>
      </c>
      <c r="B19" s="160">
        <v>87</v>
      </c>
      <c r="C19" s="161">
        <v>37</v>
      </c>
      <c r="D19" s="161">
        <v>50</v>
      </c>
      <c r="E19" s="160">
        <v>74</v>
      </c>
      <c r="F19" s="160"/>
      <c r="G19" s="188">
        <v>161</v>
      </c>
      <c r="H19" s="162"/>
      <c r="I19" s="162"/>
      <c r="J19" s="162"/>
      <c r="K19" s="162"/>
    </row>
    <row r="20" spans="1:11" customFormat="1" ht="12.75" x14ac:dyDescent="0.2">
      <c r="A20" s="187">
        <v>1964</v>
      </c>
      <c r="B20" s="160">
        <v>95</v>
      </c>
      <c r="C20" s="161">
        <v>45</v>
      </c>
      <c r="D20" s="161">
        <v>50</v>
      </c>
      <c r="E20" s="160">
        <v>66</v>
      </c>
      <c r="F20" s="160"/>
      <c r="G20" s="188">
        <v>161</v>
      </c>
      <c r="H20" s="162"/>
      <c r="I20" s="162"/>
      <c r="J20" s="162"/>
      <c r="K20" s="162"/>
    </row>
    <row r="21" spans="1:11" customFormat="1" ht="12.75" x14ac:dyDescent="0.2">
      <c r="A21" s="187">
        <v>1965</v>
      </c>
      <c r="B21" s="160">
        <v>90</v>
      </c>
      <c r="C21" s="161">
        <v>34</v>
      </c>
      <c r="D21" s="161">
        <v>56</v>
      </c>
      <c r="E21" s="160">
        <v>61</v>
      </c>
      <c r="F21" s="160"/>
      <c r="G21" s="188">
        <v>151</v>
      </c>
      <c r="H21" s="162"/>
      <c r="I21" s="162"/>
      <c r="J21" s="162"/>
      <c r="K21" s="162"/>
    </row>
    <row r="22" spans="1:11" customFormat="1" ht="12.75" x14ac:dyDescent="0.2">
      <c r="A22" s="187">
        <v>1966</v>
      </c>
      <c r="B22" s="160">
        <v>95</v>
      </c>
      <c r="C22" s="161">
        <v>45</v>
      </c>
      <c r="D22" s="161">
        <v>50</v>
      </c>
      <c r="E22" s="160">
        <v>35</v>
      </c>
      <c r="F22" s="160"/>
      <c r="G22" s="188">
        <v>130</v>
      </c>
      <c r="H22" s="162"/>
      <c r="I22" s="162"/>
      <c r="J22" s="162"/>
      <c r="K22" s="162"/>
    </row>
    <row r="23" spans="1:11" customFormat="1" ht="12.75" x14ac:dyDescent="0.2">
      <c r="A23" s="187">
        <v>1967</v>
      </c>
      <c r="B23" s="160">
        <v>87</v>
      </c>
      <c r="C23" s="161">
        <v>47</v>
      </c>
      <c r="D23" s="161">
        <v>40</v>
      </c>
      <c r="E23" s="160">
        <v>33</v>
      </c>
      <c r="F23" s="160"/>
      <c r="G23" s="188">
        <v>120</v>
      </c>
      <c r="H23" s="162"/>
      <c r="I23" s="162"/>
      <c r="J23" s="162"/>
      <c r="K23" s="162"/>
    </row>
    <row r="24" spans="1:11" customFormat="1" ht="12.75" x14ac:dyDescent="0.2">
      <c r="A24" s="187">
        <v>1968</v>
      </c>
      <c r="B24" s="160">
        <v>92</v>
      </c>
      <c r="C24" s="161">
        <v>49</v>
      </c>
      <c r="D24" s="161">
        <v>43</v>
      </c>
      <c r="E24" s="160">
        <v>26</v>
      </c>
      <c r="F24" s="160"/>
      <c r="G24" s="188">
        <v>118</v>
      </c>
      <c r="H24" s="162"/>
      <c r="I24" s="162"/>
      <c r="J24" s="162"/>
      <c r="K24" s="162"/>
    </row>
    <row r="25" spans="1:11" customFormat="1" ht="12.75" x14ac:dyDescent="0.2">
      <c r="A25" s="187">
        <v>1969</v>
      </c>
      <c r="B25" s="160">
        <v>119</v>
      </c>
      <c r="C25" s="161">
        <v>70</v>
      </c>
      <c r="D25" s="161">
        <v>49</v>
      </c>
      <c r="E25" s="160">
        <v>35</v>
      </c>
      <c r="F25" s="160"/>
      <c r="G25" s="188">
        <v>154</v>
      </c>
      <c r="H25" s="162"/>
      <c r="I25" s="162"/>
      <c r="J25" s="162"/>
      <c r="K25" s="162"/>
    </row>
    <row r="26" spans="1:11" customFormat="1" ht="12.75" x14ac:dyDescent="0.2">
      <c r="A26" s="187">
        <v>1970</v>
      </c>
      <c r="B26" s="160">
        <v>110</v>
      </c>
      <c r="C26" s="161">
        <v>66</v>
      </c>
      <c r="D26" s="161">
        <v>44</v>
      </c>
      <c r="E26" s="160">
        <v>28</v>
      </c>
      <c r="F26" s="160"/>
      <c r="G26" s="188">
        <v>138</v>
      </c>
      <c r="H26" s="162"/>
      <c r="I26" s="162"/>
      <c r="J26" s="162"/>
      <c r="K26" s="162"/>
    </row>
    <row r="27" spans="1:11" customFormat="1" ht="12.75" x14ac:dyDescent="0.2">
      <c r="A27" s="187">
        <v>1971</v>
      </c>
      <c r="B27" s="160">
        <v>102</v>
      </c>
      <c r="C27" s="161">
        <v>67</v>
      </c>
      <c r="D27" s="161">
        <v>35</v>
      </c>
      <c r="E27" s="160">
        <v>25</v>
      </c>
      <c r="F27" s="160"/>
      <c r="G27" s="188">
        <v>127</v>
      </c>
      <c r="H27" s="162"/>
      <c r="I27" s="162"/>
      <c r="J27" s="162"/>
      <c r="K27" s="162"/>
    </row>
    <row r="28" spans="1:11" customFormat="1" ht="12.75" x14ac:dyDescent="0.2">
      <c r="A28" s="187">
        <v>1972</v>
      </c>
      <c r="B28" s="160">
        <v>120</v>
      </c>
      <c r="C28" s="161">
        <v>71</v>
      </c>
      <c r="D28" s="161">
        <v>49</v>
      </c>
      <c r="E28" s="160">
        <v>49</v>
      </c>
      <c r="F28" s="160"/>
      <c r="G28" s="188">
        <v>169</v>
      </c>
      <c r="H28" s="162"/>
      <c r="I28" s="162"/>
      <c r="J28" s="162"/>
      <c r="K28" s="162"/>
    </row>
    <row r="29" spans="1:11" customFormat="1" ht="12.75" x14ac:dyDescent="0.2">
      <c r="A29" s="187">
        <v>1973</v>
      </c>
      <c r="B29" s="160">
        <v>153</v>
      </c>
      <c r="C29" s="161">
        <v>97</v>
      </c>
      <c r="D29" s="161">
        <v>56</v>
      </c>
      <c r="E29" s="160">
        <v>47</v>
      </c>
      <c r="F29" s="160"/>
      <c r="G29" s="188">
        <v>200</v>
      </c>
      <c r="H29" s="162"/>
      <c r="I29" s="162"/>
      <c r="J29" s="162"/>
      <c r="K29" s="162"/>
    </row>
    <row r="30" spans="1:11" customFormat="1" ht="12.75" x14ac:dyDescent="0.2">
      <c r="A30" s="187">
        <v>1974</v>
      </c>
      <c r="B30" s="160">
        <v>182</v>
      </c>
      <c r="C30" s="161">
        <v>137</v>
      </c>
      <c r="D30" s="161">
        <v>45</v>
      </c>
      <c r="E30" s="160">
        <v>52</v>
      </c>
      <c r="F30" s="160"/>
      <c r="G30" s="188">
        <v>234</v>
      </c>
      <c r="H30" s="162"/>
      <c r="I30" s="162"/>
      <c r="J30" s="162"/>
      <c r="K30" s="162"/>
    </row>
    <row r="31" spans="1:11" customFormat="1" ht="12.75" x14ac:dyDescent="0.2">
      <c r="A31" s="187">
        <v>1975</v>
      </c>
      <c r="B31" s="160">
        <v>197</v>
      </c>
      <c r="C31" s="161">
        <v>160</v>
      </c>
      <c r="D31" s="161">
        <v>37</v>
      </c>
      <c r="E31" s="160">
        <v>25</v>
      </c>
      <c r="F31" s="160"/>
      <c r="G31" s="188">
        <v>222</v>
      </c>
      <c r="H31" s="162"/>
      <c r="I31" s="162"/>
      <c r="J31" s="162"/>
      <c r="K31" s="162"/>
    </row>
    <row r="32" spans="1:11" customFormat="1" ht="12.75" x14ac:dyDescent="0.2">
      <c r="A32" s="187">
        <v>1976</v>
      </c>
      <c r="B32" s="160">
        <v>190</v>
      </c>
      <c r="C32" s="161">
        <v>170</v>
      </c>
      <c r="D32" s="161">
        <v>20</v>
      </c>
      <c r="E32" s="160">
        <v>24</v>
      </c>
      <c r="F32" s="160"/>
      <c r="G32" s="188">
        <v>214</v>
      </c>
      <c r="H32" s="162"/>
      <c r="I32" s="162"/>
      <c r="J32" s="162"/>
      <c r="K32" s="162"/>
    </row>
    <row r="33" spans="1:11" customFormat="1" ht="12.75" x14ac:dyDescent="0.2">
      <c r="A33" s="187">
        <v>1977</v>
      </c>
      <c r="B33" s="160">
        <v>209</v>
      </c>
      <c r="C33" s="161">
        <v>190</v>
      </c>
      <c r="D33" s="161">
        <v>19</v>
      </c>
      <c r="E33" s="160">
        <v>13</v>
      </c>
      <c r="F33" s="160"/>
      <c r="G33" s="188">
        <v>222</v>
      </c>
      <c r="H33" s="162"/>
      <c r="I33" s="162"/>
      <c r="J33" s="162"/>
      <c r="K33" s="162"/>
    </row>
    <row r="34" spans="1:11" customFormat="1" ht="12.75" x14ac:dyDescent="0.2">
      <c r="A34" s="187">
        <v>1978</v>
      </c>
      <c r="B34" s="160">
        <v>135</v>
      </c>
      <c r="C34" s="161">
        <v>116</v>
      </c>
      <c r="D34" s="161">
        <v>19</v>
      </c>
      <c r="E34" s="160">
        <v>25</v>
      </c>
      <c r="F34" s="160"/>
      <c r="G34" s="188">
        <v>160</v>
      </c>
      <c r="H34" s="162"/>
      <c r="I34" s="162"/>
      <c r="J34" s="162"/>
      <c r="K34" s="162"/>
    </row>
    <row r="35" spans="1:11" customFormat="1" ht="12.75" x14ac:dyDescent="0.2">
      <c r="A35" s="187">
        <v>1979</v>
      </c>
      <c r="B35" s="160">
        <v>152</v>
      </c>
      <c r="C35" s="161">
        <v>126</v>
      </c>
      <c r="D35" s="161">
        <v>26</v>
      </c>
      <c r="E35" s="160">
        <v>22</v>
      </c>
      <c r="F35" s="160"/>
      <c r="G35" s="188">
        <v>174</v>
      </c>
      <c r="H35" s="162"/>
      <c r="I35" s="162"/>
      <c r="J35" s="162"/>
      <c r="K35" s="162"/>
    </row>
    <row r="36" spans="1:11" s="7" customFormat="1" x14ac:dyDescent="0.2">
      <c r="A36" s="189">
        <v>1980</v>
      </c>
      <c r="B36" s="12">
        <v>160</v>
      </c>
      <c r="C36" s="13">
        <v>144</v>
      </c>
      <c r="D36" s="13">
        <v>16</v>
      </c>
      <c r="E36" s="12">
        <v>29</v>
      </c>
      <c r="F36" s="12"/>
      <c r="G36" s="190">
        <f t="shared" ref="G36:G54" si="0">B36+E36+F36</f>
        <v>189</v>
      </c>
    </row>
    <row r="37" spans="1:11" s="7" customFormat="1" x14ac:dyDescent="0.2">
      <c r="A37" s="189">
        <v>1981</v>
      </c>
      <c r="B37" s="12">
        <v>208</v>
      </c>
      <c r="C37" s="13">
        <v>186</v>
      </c>
      <c r="D37" s="13">
        <v>22</v>
      </c>
      <c r="E37" s="12">
        <v>23</v>
      </c>
      <c r="F37" s="12"/>
      <c r="G37" s="190">
        <f t="shared" si="0"/>
        <v>231</v>
      </c>
    </row>
    <row r="38" spans="1:11" s="7" customFormat="1" x14ac:dyDescent="0.2">
      <c r="A38" s="189">
        <v>1982</v>
      </c>
      <c r="B38" s="12">
        <f t="shared" ref="B38:B52" si="1">C38+D38</f>
        <v>149</v>
      </c>
      <c r="C38" s="13">
        <v>134</v>
      </c>
      <c r="D38" s="13">
        <v>15</v>
      </c>
      <c r="E38" s="12">
        <v>15</v>
      </c>
      <c r="F38" s="12"/>
      <c r="G38" s="190">
        <f t="shared" si="0"/>
        <v>164</v>
      </c>
    </row>
    <row r="39" spans="1:11" s="7" customFormat="1" x14ac:dyDescent="0.2">
      <c r="A39" s="189">
        <v>1983</v>
      </c>
      <c r="B39" s="12">
        <f t="shared" si="1"/>
        <v>118</v>
      </c>
      <c r="C39" s="13">
        <v>101</v>
      </c>
      <c r="D39" s="13">
        <v>17</v>
      </c>
      <c r="E39" s="12">
        <v>13</v>
      </c>
      <c r="F39" s="12"/>
      <c r="G39" s="190">
        <f t="shared" si="0"/>
        <v>131</v>
      </c>
    </row>
    <row r="40" spans="1:11" s="7" customFormat="1" x14ac:dyDescent="0.2">
      <c r="A40" s="189">
        <v>1984</v>
      </c>
      <c r="B40" s="12">
        <f t="shared" si="1"/>
        <v>136</v>
      </c>
      <c r="C40" s="13">
        <v>120</v>
      </c>
      <c r="D40" s="13">
        <v>16</v>
      </c>
      <c r="E40" s="12">
        <v>25</v>
      </c>
      <c r="F40" s="12"/>
      <c r="G40" s="190">
        <f t="shared" si="0"/>
        <v>161</v>
      </c>
    </row>
    <row r="41" spans="1:11" s="7" customFormat="1" x14ac:dyDescent="0.2">
      <c r="A41" s="189">
        <v>1985</v>
      </c>
      <c r="B41" s="12">
        <f t="shared" si="1"/>
        <v>131</v>
      </c>
      <c r="C41" s="13">
        <v>106</v>
      </c>
      <c r="D41" s="13">
        <v>25</v>
      </c>
      <c r="E41" s="12">
        <v>20</v>
      </c>
      <c r="F41" s="12"/>
      <c r="G41" s="190">
        <f t="shared" si="0"/>
        <v>151</v>
      </c>
    </row>
    <row r="42" spans="1:11" s="7" customFormat="1" x14ac:dyDescent="0.2">
      <c r="A42" s="189">
        <v>1986</v>
      </c>
      <c r="B42" s="12">
        <f t="shared" si="1"/>
        <v>112</v>
      </c>
      <c r="C42" s="13">
        <v>97</v>
      </c>
      <c r="D42" s="13">
        <v>15</v>
      </c>
      <c r="E42" s="12">
        <v>22</v>
      </c>
      <c r="F42" s="12"/>
      <c r="G42" s="190">
        <f t="shared" si="0"/>
        <v>134</v>
      </c>
    </row>
    <row r="43" spans="1:11" s="7" customFormat="1" x14ac:dyDescent="0.2">
      <c r="A43" s="189">
        <v>1987</v>
      </c>
      <c r="B43" s="12">
        <f t="shared" si="1"/>
        <v>113</v>
      </c>
      <c r="C43" s="13">
        <v>96</v>
      </c>
      <c r="D43" s="13">
        <v>17</v>
      </c>
      <c r="E43" s="12">
        <v>20</v>
      </c>
      <c r="F43" s="12"/>
      <c r="G43" s="190">
        <f t="shared" si="0"/>
        <v>133</v>
      </c>
    </row>
    <row r="44" spans="1:11" s="8" customFormat="1" x14ac:dyDescent="0.2">
      <c r="A44" s="189">
        <v>1988</v>
      </c>
      <c r="B44" s="12">
        <f t="shared" si="1"/>
        <v>115</v>
      </c>
      <c r="C44" s="13">
        <v>93</v>
      </c>
      <c r="D44" s="13">
        <v>22</v>
      </c>
      <c r="E44" s="12">
        <v>22</v>
      </c>
      <c r="F44" s="14"/>
      <c r="G44" s="190">
        <f t="shared" si="0"/>
        <v>137</v>
      </c>
    </row>
    <row r="45" spans="1:11" s="7" customFormat="1" x14ac:dyDescent="0.2">
      <c r="A45" s="189">
        <v>1989</v>
      </c>
      <c r="B45" s="12">
        <f t="shared" si="1"/>
        <v>101</v>
      </c>
      <c r="C45" s="13">
        <v>66</v>
      </c>
      <c r="D45" s="13">
        <v>35</v>
      </c>
      <c r="E45" s="12">
        <v>35</v>
      </c>
      <c r="F45" s="14"/>
      <c r="G45" s="190">
        <f t="shared" si="0"/>
        <v>136</v>
      </c>
    </row>
    <row r="46" spans="1:11" s="7" customFormat="1" x14ac:dyDescent="0.2">
      <c r="A46" s="189">
        <v>1990</v>
      </c>
      <c r="B46" s="12">
        <f t="shared" si="1"/>
        <v>106</v>
      </c>
      <c r="C46" s="13">
        <v>81</v>
      </c>
      <c r="D46" s="13">
        <v>25</v>
      </c>
      <c r="E46" s="12">
        <v>37</v>
      </c>
      <c r="F46" s="12">
        <v>3</v>
      </c>
      <c r="G46" s="190">
        <f t="shared" si="0"/>
        <v>146</v>
      </c>
    </row>
    <row r="47" spans="1:11" s="7" customFormat="1" x14ac:dyDescent="0.2">
      <c r="A47" s="189">
        <v>1991</v>
      </c>
      <c r="B47" s="12">
        <f t="shared" si="1"/>
        <v>108</v>
      </c>
      <c r="C47" s="13">
        <v>73</v>
      </c>
      <c r="D47" s="13">
        <v>35</v>
      </c>
      <c r="E47" s="12">
        <v>36</v>
      </c>
      <c r="F47" s="12">
        <v>12</v>
      </c>
      <c r="G47" s="190">
        <f t="shared" si="0"/>
        <v>156</v>
      </c>
    </row>
    <row r="48" spans="1:11" s="7" customFormat="1" x14ac:dyDescent="0.2">
      <c r="A48" s="189">
        <v>1992</v>
      </c>
      <c r="B48" s="12">
        <f t="shared" si="1"/>
        <v>113</v>
      </c>
      <c r="C48" s="13">
        <v>72</v>
      </c>
      <c r="D48" s="13">
        <v>41</v>
      </c>
      <c r="E48" s="12">
        <v>31</v>
      </c>
      <c r="F48" s="12">
        <v>11</v>
      </c>
      <c r="G48" s="190">
        <f t="shared" si="0"/>
        <v>155</v>
      </c>
    </row>
    <row r="49" spans="1:7" s="7" customFormat="1" x14ac:dyDescent="0.2">
      <c r="A49" s="189">
        <v>1993</v>
      </c>
      <c r="B49" s="12">
        <f t="shared" si="1"/>
        <v>101</v>
      </c>
      <c r="C49" s="13">
        <v>67</v>
      </c>
      <c r="D49" s="13">
        <v>34</v>
      </c>
      <c r="E49" s="12">
        <v>36</v>
      </c>
      <c r="F49" s="12">
        <v>15</v>
      </c>
      <c r="G49" s="190">
        <f t="shared" si="0"/>
        <v>152</v>
      </c>
    </row>
    <row r="50" spans="1:7" s="7" customFormat="1" x14ac:dyDescent="0.2">
      <c r="A50" s="189">
        <v>1994</v>
      </c>
      <c r="B50" s="12">
        <f t="shared" si="1"/>
        <v>89</v>
      </c>
      <c r="C50" s="13">
        <v>61</v>
      </c>
      <c r="D50" s="13">
        <v>28</v>
      </c>
      <c r="E50" s="12">
        <v>22</v>
      </c>
      <c r="F50" s="12">
        <v>4</v>
      </c>
      <c r="G50" s="190">
        <f t="shared" si="0"/>
        <v>115</v>
      </c>
    </row>
    <row r="51" spans="1:7" s="7" customFormat="1" x14ac:dyDescent="0.2">
      <c r="A51" s="189">
        <v>1995</v>
      </c>
      <c r="B51" s="12">
        <f t="shared" si="1"/>
        <v>97</v>
      </c>
      <c r="C51" s="13">
        <v>63</v>
      </c>
      <c r="D51" s="13">
        <v>34</v>
      </c>
      <c r="E51" s="12">
        <v>32</v>
      </c>
      <c r="F51" s="12">
        <v>12</v>
      </c>
      <c r="G51" s="190">
        <f t="shared" si="0"/>
        <v>141</v>
      </c>
    </row>
    <row r="52" spans="1:7" s="7" customFormat="1" x14ac:dyDescent="0.2">
      <c r="A52" s="189">
        <v>1996</v>
      </c>
      <c r="B52" s="12">
        <f t="shared" si="1"/>
        <v>104</v>
      </c>
      <c r="C52" s="13">
        <v>74</v>
      </c>
      <c r="D52" s="13">
        <v>30</v>
      </c>
      <c r="E52" s="12">
        <v>27</v>
      </c>
      <c r="F52" s="12">
        <v>3</v>
      </c>
      <c r="G52" s="190">
        <f t="shared" si="0"/>
        <v>134</v>
      </c>
    </row>
    <row r="53" spans="1:7" s="7" customFormat="1" x14ac:dyDescent="0.2">
      <c r="A53" s="189">
        <v>1997</v>
      </c>
      <c r="B53" s="12">
        <v>125</v>
      </c>
      <c r="C53" s="13">
        <v>86</v>
      </c>
      <c r="D53" s="13">
        <v>39</v>
      </c>
      <c r="E53" s="12">
        <v>33</v>
      </c>
      <c r="F53" s="12">
        <v>5</v>
      </c>
      <c r="G53" s="190">
        <f t="shared" si="0"/>
        <v>163</v>
      </c>
    </row>
    <row r="54" spans="1:7" s="7" customFormat="1" x14ac:dyDescent="0.2">
      <c r="A54" s="189">
        <v>1998</v>
      </c>
      <c r="B54" s="12">
        <v>148</v>
      </c>
      <c r="C54" s="13">
        <v>102</v>
      </c>
      <c r="D54" s="13">
        <v>46</v>
      </c>
      <c r="E54" s="12">
        <v>32</v>
      </c>
      <c r="F54" s="12">
        <v>3</v>
      </c>
      <c r="G54" s="190">
        <f t="shared" si="0"/>
        <v>183</v>
      </c>
    </row>
    <row r="55" spans="1:7" s="7" customFormat="1" x14ac:dyDescent="0.2">
      <c r="A55" s="189">
        <v>1999</v>
      </c>
      <c r="B55" s="12">
        <v>150</v>
      </c>
      <c r="C55" s="13">
        <v>115</v>
      </c>
      <c r="D55" s="13">
        <v>35</v>
      </c>
      <c r="E55" s="12">
        <v>31</v>
      </c>
      <c r="F55" s="14"/>
      <c r="G55" s="190">
        <f t="shared" ref="G55:G62" si="2">B55+E55</f>
        <v>181</v>
      </c>
    </row>
    <row r="56" spans="1:7" s="7" customFormat="1" x14ac:dyDescent="0.2">
      <c r="A56" s="189">
        <v>2000</v>
      </c>
      <c r="B56" s="12">
        <v>145</v>
      </c>
      <c r="C56" s="13">
        <v>111</v>
      </c>
      <c r="D56" s="13">
        <v>34</v>
      </c>
      <c r="E56" s="12">
        <v>26</v>
      </c>
      <c r="F56" s="14"/>
      <c r="G56" s="190">
        <f t="shared" si="2"/>
        <v>171</v>
      </c>
    </row>
    <row r="57" spans="1:7" s="7" customFormat="1" x14ac:dyDescent="0.2">
      <c r="A57" s="189">
        <v>2001</v>
      </c>
      <c r="B57" s="12">
        <v>172</v>
      </c>
      <c r="C57" s="13">
        <v>126</v>
      </c>
      <c r="D57" s="13">
        <v>46</v>
      </c>
      <c r="E57" s="12">
        <v>32</v>
      </c>
      <c r="F57" s="14"/>
      <c r="G57" s="190">
        <f t="shared" si="2"/>
        <v>204</v>
      </c>
    </row>
    <row r="58" spans="1:7" s="7" customFormat="1" x14ac:dyDescent="0.2">
      <c r="A58" s="189">
        <v>2002</v>
      </c>
      <c r="B58" s="12">
        <v>163</v>
      </c>
      <c r="C58" s="13">
        <v>106</v>
      </c>
      <c r="D58" s="13">
        <v>57</v>
      </c>
      <c r="E58" s="12">
        <v>37</v>
      </c>
      <c r="F58" s="14"/>
      <c r="G58" s="190">
        <f t="shared" si="2"/>
        <v>200</v>
      </c>
    </row>
    <row r="59" spans="1:7" s="7" customFormat="1" x14ac:dyDescent="0.2">
      <c r="A59" s="189">
        <v>2003</v>
      </c>
      <c r="B59" s="12">
        <v>183</v>
      </c>
      <c r="C59" s="13">
        <v>105</v>
      </c>
      <c r="D59" s="13">
        <v>78</v>
      </c>
      <c r="E59" s="12">
        <v>29</v>
      </c>
      <c r="F59" s="14"/>
      <c r="G59" s="190">
        <f t="shared" si="2"/>
        <v>212</v>
      </c>
    </row>
    <row r="60" spans="1:7" s="7" customFormat="1" x14ac:dyDescent="0.2">
      <c r="A60" s="189">
        <v>2004</v>
      </c>
      <c r="B60" s="12">
        <v>167</v>
      </c>
      <c r="C60" s="13">
        <v>130</v>
      </c>
      <c r="D60" s="13">
        <v>37</v>
      </c>
      <c r="E60" s="12">
        <v>36</v>
      </c>
      <c r="F60" s="14"/>
      <c r="G60" s="190">
        <f t="shared" si="2"/>
        <v>203</v>
      </c>
    </row>
    <row r="61" spans="1:7" s="7" customFormat="1" x14ac:dyDescent="0.2">
      <c r="A61" s="189">
        <v>2005</v>
      </c>
      <c r="B61" s="12">
        <v>187</v>
      </c>
      <c r="C61" s="13">
        <v>126</v>
      </c>
      <c r="D61" s="13">
        <v>61</v>
      </c>
      <c r="E61" s="12">
        <v>53</v>
      </c>
      <c r="F61" s="14"/>
      <c r="G61" s="190">
        <f t="shared" si="2"/>
        <v>240</v>
      </c>
    </row>
    <row r="62" spans="1:7" s="7" customFormat="1" x14ac:dyDescent="0.2">
      <c r="A62" s="189">
        <v>2006</v>
      </c>
      <c r="B62" s="12">
        <v>164</v>
      </c>
      <c r="C62" s="13">
        <v>127</v>
      </c>
      <c r="D62" s="13">
        <v>37</v>
      </c>
      <c r="E62" s="12">
        <v>39</v>
      </c>
      <c r="F62" s="14"/>
      <c r="G62" s="190">
        <f t="shared" si="2"/>
        <v>203</v>
      </c>
    </row>
    <row r="63" spans="1:7" s="7" customFormat="1" x14ac:dyDescent="0.2">
      <c r="A63" s="189">
        <v>2007</v>
      </c>
      <c r="B63" s="12">
        <v>185</v>
      </c>
      <c r="C63" s="13">
        <v>133</v>
      </c>
      <c r="D63" s="13">
        <v>52</v>
      </c>
      <c r="E63" s="12">
        <v>43</v>
      </c>
      <c r="F63" s="14"/>
      <c r="G63" s="190">
        <f t="shared" ref="G63:G68" si="3">B63+E63</f>
        <v>228</v>
      </c>
    </row>
    <row r="64" spans="1:7" s="7" customFormat="1" x14ac:dyDescent="0.2">
      <c r="A64" s="189">
        <v>2008</v>
      </c>
      <c r="B64" s="12">
        <v>196</v>
      </c>
      <c r="C64" s="13">
        <v>145</v>
      </c>
      <c r="D64" s="13">
        <v>51</v>
      </c>
      <c r="E64" s="12">
        <v>44</v>
      </c>
      <c r="F64" s="14"/>
      <c r="G64" s="190">
        <f t="shared" si="3"/>
        <v>240</v>
      </c>
    </row>
    <row r="65" spans="1:7" s="7" customFormat="1" x14ac:dyDescent="0.2">
      <c r="A65" s="189">
        <v>2009</v>
      </c>
      <c r="B65" s="12">
        <v>182</v>
      </c>
      <c r="C65" s="13">
        <v>137</v>
      </c>
      <c r="D65" s="13">
        <v>45</v>
      </c>
      <c r="E65" s="12">
        <v>48</v>
      </c>
      <c r="F65" s="14"/>
      <c r="G65" s="190">
        <f t="shared" si="3"/>
        <v>230</v>
      </c>
    </row>
    <row r="66" spans="1:7" s="7" customFormat="1" x14ac:dyDescent="0.2">
      <c r="A66" s="189">
        <v>2010</v>
      </c>
      <c r="B66" s="12">
        <v>203</v>
      </c>
      <c r="C66" s="13">
        <v>143</v>
      </c>
      <c r="D66" s="13">
        <v>60</v>
      </c>
      <c r="E66" s="12">
        <v>58</v>
      </c>
      <c r="F66" s="14"/>
      <c r="G66" s="190">
        <f t="shared" si="3"/>
        <v>261</v>
      </c>
    </row>
    <row r="67" spans="1:7" s="7" customFormat="1" x14ac:dyDescent="0.2">
      <c r="A67" s="189">
        <v>2011</v>
      </c>
      <c r="B67" s="12">
        <v>206</v>
      </c>
      <c r="C67" s="13">
        <v>151</v>
      </c>
      <c r="D67" s="13">
        <v>55</v>
      </c>
      <c r="E67" s="12">
        <v>65</v>
      </c>
      <c r="F67" s="14"/>
      <c r="G67" s="190">
        <f t="shared" si="3"/>
        <v>271</v>
      </c>
    </row>
    <row r="68" spans="1:7" s="7" customFormat="1" x14ac:dyDescent="0.2">
      <c r="A68" s="189">
        <v>2012</v>
      </c>
      <c r="B68" s="12">
        <v>209</v>
      </c>
      <c r="C68" s="13">
        <v>150</v>
      </c>
      <c r="D68" s="13">
        <v>59</v>
      </c>
      <c r="E68" s="12">
        <v>70</v>
      </c>
      <c r="F68" s="14"/>
      <c r="G68" s="190">
        <f t="shared" si="3"/>
        <v>279</v>
      </c>
    </row>
    <row r="69" spans="1:7" s="7" customFormat="1" x14ac:dyDescent="0.2">
      <c r="A69" s="189">
        <v>2013</v>
      </c>
      <c r="B69" s="12">
        <v>208</v>
      </c>
      <c r="C69" s="13">
        <v>153</v>
      </c>
      <c r="D69" s="13">
        <v>55</v>
      </c>
      <c r="E69" s="12">
        <v>61</v>
      </c>
      <c r="F69" s="14"/>
      <c r="G69" s="190">
        <f>B69+E69</f>
        <v>269</v>
      </c>
    </row>
    <row r="70" spans="1:7" s="7" customFormat="1" x14ac:dyDescent="0.2">
      <c r="A70" s="189">
        <v>2014</v>
      </c>
      <c r="B70" s="12">
        <v>203</v>
      </c>
      <c r="C70" s="13">
        <v>152</v>
      </c>
      <c r="D70" s="13">
        <v>51</v>
      </c>
      <c r="E70" s="12">
        <v>55</v>
      </c>
      <c r="F70" s="14"/>
      <c r="G70" s="190">
        <f t="shared" ref="G70" si="4">B70+E70</f>
        <v>258</v>
      </c>
    </row>
    <row r="71" spans="1:7" s="7" customFormat="1" x14ac:dyDescent="0.2">
      <c r="A71" s="189">
        <v>2015</v>
      </c>
      <c r="B71" s="12">
        <v>234</v>
      </c>
      <c r="C71" s="13">
        <v>158</v>
      </c>
      <c r="D71" s="13">
        <v>76</v>
      </c>
      <c r="E71" s="12">
        <v>66</v>
      </c>
      <c r="F71" s="14"/>
      <c r="G71" s="190">
        <f>B71+E71</f>
        <v>300</v>
      </c>
    </row>
    <row r="72" spans="1:7" s="7" customFormat="1" x14ac:dyDescent="0.2">
      <c r="A72" s="189">
        <v>2016</v>
      </c>
      <c r="B72" s="12">
        <v>221</v>
      </c>
      <c r="C72" s="13">
        <v>159</v>
      </c>
      <c r="D72" s="13">
        <v>62</v>
      </c>
      <c r="E72" s="12">
        <v>62</v>
      </c>
      <c r="F72" s="14"/>
      <c r="G72" s="190">
        <f t="shared" ref="G72:G77" si="5">B72+E72</f>
        <v>283</v>
      </c>
    </row>
    <row r="73" spans="1:7" s="7" customFormat="1" x14ac:dyDescent="0.2">
      <c r="A73" s="189">
        <v>2017</v>
      </c>
      <c r="B73" s="12">
        <v>222</v>
      </c>
      <c r="C73" s="13">
        <v>177</v>
      </c>
      <c r="D73" s="13">
        <v>45</v>
      </c>
      <c r="E73" s="12">
        <v>78</v>
      </c>
      <c r="F73" s="14"/>
      <c r="G73" s="190">
        <f t="shared" si="5"/>
        <v>300</v>
      </c>
    </row>
    <row r="74" spans="1:7" s="7" customFormat="1" x14ac:dyDescent="0.2">
      <c r="A74" s="189">
        <v>2018</v>
      </c>
      <c r="B74" s="12">
        <v>237</v>
      </c>
      <c r="C74" s="13">
        <v>182</v>
      </c>
      <c r="D74" s="13">
        <v>55</v>
      </c>
      <c r="E74" s="12">
        <v>63</v>
      </c>
      <c r="F74" s="14"/>
      <c r="G74" s="190">
        <f t="shared" si="5"/>
        <v>300</v>
      </c>
    </row>
    <row r="75" spans="1:7" s="7" customFormat="1" x14ac:dyDescent="0.2">
      <c r="A75" s="189">
        <v>2019</v>
      </c>
      <c r="B75" s="12">
        <v>240</v>
      </c>
      <c r="C75" s="13">
        <v>185</v>
      </c>
      <c r="D75" s="13">
        <v>55</v>
      </c>
      <c r="E75" s="12">
        <v>61</v>
      </c>
      <c r="F75" s="14"/>
      <c r="G75" s="190">
        <f t="shared" si="5"/>
        <v>301</v>
      </c>
    </row>
    <row r="76" spans="1:7" s="7" customFormat="1" x14ac:dyDescent="0.2">
      <c r="A76" s="189">
        <v>2020</v>
      </c>
      <c r="B76" s="12">
        <v>188</v>
      </c>
      <c r="C76" s="13">
        <v>151</v>
      </c>
      <c r="D76" s="13">
        <v>37</v>
      </c>
      <c r="E76" s="12">
        <v>49</v>
      </c>
      <c r="F76" s="14"/>
      <c r="G76" s="190">
        <f t="shared" si="5"/>
        <v>237</v>
      </c>
    </row>
    <row r="77" spans="1:7" s="7" customFormat="1" x14ac:dyDescent="0.2">
      <c r="A77" s="189">
        <v>2021</v>
      </c>
      <c r="B77" s="12">
        <v>265</v>
      </c>
      <c r="C77" s="13">
        <v>197</v>
      </c>
      <c r="D77" s="13">
        <v>68</v>
      </c>
      <c r="E77" s="12">
        <v>75</v>
      </c>
      <c r="F77" s="14"/>
      <c r="G77" s="190">
        <f t="shared" si="5"/>
        <v>340</v>
      </c>
    </row>
    <row r="78" spans="1:7" s="7" customFormat="1" x14ac:dyDescent="0.2">
      <c r="A78" s="189">
        <v>2022</v>
      </c>
      <c r="B78" s="12">
        <v>208</v>
      </c>
      <c r="C78" s="13">
        <v>143</v>
      </c>
      <c r="D78" s="13">
        <v>65</v>
      </c>
      <c r="E78" s="12">
        <v>79</v>
      </c>
      <c r="F78" s="14"/>
      <c r="G78" s="190">
        <f t="shared" ref="G78:G79" si="6">B78+E78</f>
        <v>287</v>
      </c>
    </row>
    <row r="79" spans="1:7" s="7" customFormat="1" x14ac:dyDescent="0.2">
      <c r="A79" s="189">
        <v>2023</v>
      </c>
      <c r="B79" s="12">
        <v>236</v>
      </c>
      <c r="C79" s="13">
        <v>178</v>
      </c>
      <c r="D79" s="13">
        <v>58</v>
      </c>
      <c r="E79" s="12">
        <v>62</v>
      </c>
      <c r="F79" s="14"/>
      <c r="G79" s="190">
        <f t="shared" si="6"/>
        <v>298</v>
      </c>
    </row>
    <row r="80" spans="1:7" s="16" customFormat="1" ht="11.25" x14ac:dyDescent="0.2">
      <c r="A80" s="84" t="s">
        <v>53</v>
      </c>
      <c r="G80" s="86"/>
    </row>
    <row r="81" spans="1:7" s="16" customFormat="1" ht="11.25" x14ac:dyDescent="0.2">
      <c r="A81" s="15" t="s">
        <v>51</v>
      </c>
      <c r="G81" s="86"/>
    </row>
    <row r="82" spans="1:7" s="86" customFormat="1" ht="11.25" x14ac:dyDescent="0.2">
      <c r="A82" s="16"/>
    </row>
    <row r="90" spans="1:7" s="18" customFormat="1" x14ac:dyDescent="0.2"/>
  </sheetData>
  <phoneticPr fontId="2" type="noConversion"/>
  <hyperlinks>
    <hyperlink ref="A2" location="Sommaire!A1" display="Retour au menu &quot;Production cinématographique&quot;" xr:uid="{00000000-0004-0000-0200-000000000000}"/>
  </hyperlinks>
  <pageMargins left="0.59055118110236227" right="0.59055118110236227" top="0.78740157480314965" bottom="0.78740157480314965" header="0.39370078740157483" footer="0.39370078740157483"/>
  <pageSetup paperSize="9" orientation="portrait" horizontalDpi="4294967292" verticalDpi="4294967292" r:id="rId1"/>
  <headerFooter alignWithMargins="0">
    <oddFooter>&amp;L&amp;"Arial,Gras italique"&amp;9&amp;G&amp;R&amp;"Arial,Gras italique"&amp;9Production cinématographique</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51"/>
  <sheetViews>
    <sheetView workbookViewId="0">
      <selection activeCell="A2" sqref="A2"/>
    </sheetView>
  </sheetViews>
  <sheetFormatPr baseColWidth="10" defaultColWidth="11.42578125" defaultRowHeight="12" x14ac:dyDescent="0.2"/>
  <cols>
    <col min="1" max="1" width="14.85546875" style="30" customWidth="1"/>
    <col min="2" max="3" width="14.7109375" style="31" customWidth="1"/>
    <col min="4" max="4" width="14.7109375" style="32" customWidth="1"/>
    <col min="5" max="5" width="6.5703125" style="31" customWidth="1"/>
    <col min="6" max="16384" width="11.42578125" style="31"/>
  </cols>
  <sheetData>
    <row r="1" spans="1:16" s="1" customFormat="1" ht="12.75" x14ac:dyDescent="0.2">
      <c r="B1" s="3"/>
      <c r="C1" s="3"/>
      <c r="D1" s="3"/>
      <c r="E1" s="3"/>
      <c r="F1" s="3"/>
      <c r="G1" s="3"/>
      <c r="H1" s="3"/>
      <c r="I1" s="3"/>
      <c r="J1" s="3"/>
      <c r="K1" s="3"/>
      <c r="L1" s="3"/>
      <c r="M1" s="3"/>
      <c r="N1" s="3"/>
      <c r="O1" s="3"/>
      <c r="P1" s="3"/>
    </row>
    <row r="2" spans="1:16" s="5" customFormat="1" ht="12.75" x14ac:dyDescent="0.2">
      <c r="A2" s="6" t="s">
        <v>33</v>
      </c>
      <c r="B2" s="4"/>
      <c r="C2" s="4"/>
      <c r="D2" s="4"/>
      <c r="E2" s="4"/>
      <c r="F2" s="4"/>
      <c r="G2" s="4"/>
      <c r="H2" s="4"/>
      <c r="I2" s="4"/>
      <c r="J2" s="4"/>
      <c r="K2" s="4"/>
      <c r="L2" s="4"/>
      <c r="M2" s="4"/>
      <c r="N2" s="4"/>
      <c r="O2" s="4"/>
      <c r="P2" s="4"/>
    </row>
    <row r="3" spans="1:16" s="1" customFormat="1" ht="12.75" x14ac:dyDescent="0.2">
      <c r="B3" s="3"/>
      <c r="C3" s="3"/>
      <c r="D3" s="3"/>
      <c r="E3" s="3"/>
      <c r="F3" s="3"/>
      <c r="G3" s="3"/>
      <c r="H3" s="3"/>
      <c r="I3" s="3"/>
      <c r="J3" s="3"/>
      <c r="K3" s="3"/>
      <c r="L3" s="3"/>
      <c r="M3" s="3"/>
      <c r="N3" s="3"/>
      <c r="O3" s="3"/>
      <c r="P3" s="3"/>
    </row>
    <row r="4" spans="1:16" s="1" customFormat="1" ht="12.75" x14ac:dyDescent="0.2">
      <c r="B4" s="3"/>
      <c r="C4" s="3"/>
      <c r="D4" s="3"/>
      <c r="E4" s="3"/>
      <c r="F4" s="3"/>
      <c r="G4" s="3"/>
      <c r="H4" s="3"/>
      <c r="I4" s="3"/>
      <c r="J4" s="3"/>
      <c r="K4" s="3"/>
      <c r="L4" s="3"/>
      <c r="M4" s="3"/>
      <c r="N4" s="3"/>
      <c r="O4" s="3"/>
      <c r="P4" s="3"/>
    </row>
    <row r="5" spans="1:16" s="22" customFormat="1" ht="12.75" x14ac:dyDescent="0.2">
      <c r="A5" s="21" t="s">
        <v>7</v>
      </c>
      <c r="D5" s="23"/>
    </row>
    <row r="6" spans="1:16" s="17" customFormat="1" ht="3" customHeight="1" x14ac:dyDescent="0.2">
      <c r="A6" s="24"/>
      <c r="D6" s="25"/>
    </row>
    <row r="7" spans="1:16" s="8" customFormat="1" ht="24" x14ac:dyDescent="0.2">
      <c r="A7" s="183" t="s">
        <v>32</v>
      </c>
      <c r="B7" s="26" t="s">
        <v>143</v>
      </c>
      <c r="C7" s="26" t="s">
        <v>144</v>
      </c>
      <c r="D7" s="179" t="s">
        <v>145</v>
      </c>
    </row>
    <row r="8" spans="1:16" s="8" customFormat="1" x14ac:dyDescent="0.2">
      <c r="A8" s="180">
        <v>1980</v>
      </c>
      <c r="B8" s="33">
        <v>98436330.430195898</v>
      </c>
      <c r="C8" s="33">
        <v>24830895.927629404</v>
      </c>
      <c r="D8" s="181">
        <f>B8+C8</f>
        <v>123267226.35782531</v>
      </c>
      <c r="H8" s="27"/>
    </row>
    <row r="9" spans="1:16" s="8" customFormat="1" x14ac:dyDescent="0.2">
      <c r="A9" s="180">
        <v>1981</v>
      </c>
      <c r="B9" s="33">
        <v>128366645.98441666</v>
      </c>
      <c r="C9" s="33">
        <v>29875433.908015314</v>
      </c>
      <c r="D9" s="181">
        <f t="shared" ref="D9:D29" si="0">B9+C9</f>
        <v>158242079.89243197</v>
      </c>
      <c r="H9" s="27"/>
    </row>
    <row r="10" spans="1:16" s="28" customFormat="1" x14ac:dyDescent="0.2">
      <c r="A10" s="180">
        <v>1982</v>
      </c>
      <c r="B10" s="33">
        <v>157731375.68468666</v>
      </c>
      <c r="C10" s="33">
        <v>24649481.597116884</v>
      </c>
      <c r="D10" s="181">
        <f t="shared" si="0"/>
        <v>182380857.28180355</v>
      </c>
      <c r="H10" s="27"/>
    </row>
    <row r="11" spans="1:16" s="28" customFormat="1" x14ac:dyDescent="0.2">
      <c r="A11" s="180">
        <v>1983</v>
      </c>
      <c r="B11" s="33">
        <v>175493210.68301734</v>
      </c>
      <c r="C11" s="33">
        <v>20730017.363943063</v>
      </c>
      <c r="D11" s="181">
        <f t="shared" si="0"/>
        <v>196223228.04696041</v>
      </c>
      <c r="H11" s="27"/>
    </row>
    <row r="12" spans="1:16" s="8" customFormat="1" x14ac:dyDescent="0.2">
      <c r="A12" s="180">
        <v>1984</v>
      </c>
      <c r="B12" s="33">
        <v>250595694.53485516</v>
      </c>
      <c r="C12" s="33">
        <v>46483229.845858805</v>
      </c>
      <c r="D12" s="181">
        <f t="shared" si="0"/>
        <v>297078924.38071394</v>
      </c>
      <c r="H12" s="27"/>
    </row>
    <row r="13" spans="1:16" s="17" customFormat="1" x14ac:dyDescent="0.2">
      <c r="A13" s="180">
        <v>1985</v>
      </c>
      <c r="B13" s="33">
        <v>240935000.31252047</v>
      </c>
      <c r="C13" s="33">
        <v>65922004.033801004</v>
      </c>
      <c r="D13" s="181">
        <f t="shared" si="0"/>
        <v>306857004.34632146</v>
      </c>
      <c r="H13" s="27"/>
    </row>
    <row r="14" spans="1:16" s="17" customFormat="1" x14ac:dyDescent="0.2">
      <c r="A14" s="180">
        <v>1986</v>
      </c>
      <c r="B14" s="33">
        <v>214309779.45200676</v>
      </c>
      <c r="C14" s="33">
        <v>56601271.119905725</v>
      </c>
      <c r="D14" s="181">
        <f t="shared" si="0"/>
        <v>270911050.57191247</v>
      </c>
      <c r="H14" s="27"/>
    </row>
    <row r="15" spans="1:16" s="17" customFormat="1" x14ac:dyDescent="0.2">
      <c r="A15" s="180">
        <v>1987</v>
      </c>
      <c r="B15" s="33">
        <v>247359201.89890495</v>
      </c>
      <c r="C15" s="33">
        <v>39132138.23467087</v>
      </c>
      <c r="D15" s="181">
        <f t="shared" si="0"/>
        <v>286491340.1335758</v>
      </c>
      <c r="H15" s="27"/>
    </row>
    <row r="16" spans="1:16" s="17" customFormat="1" x14ac:dyDescent="0.2">
      <c r="A16" s="180">
        <v>1988</v>
      </c>
      <c r="B16" s="33">
        <v>311076793.143453</v>
      </c>
      <c r="C16" s="33">
        <v>73111499.686717272</v>
      </c>
      <c r="D16" s="181">
        <f t="shared" si="0"/>
        <v>384188292.83017027</v>
      </c>
      <c r="H16" s="27"/>
    </row>
    <row r="17" spans="1:8" s="17" customFormat="1" x14ac:dyDescent="0.2">
      <c r="A17" s="180">
        <v>1989</v>
      </c>
      <c r="B17" s="33">
        <v>297135330.51709181</v>
      </c>
      <c r="C17" s="33">
        <v>137120268.55418879</v>
      </c>
      <c r="D17" s="181">
        <f t="shared" si="0"/>
        <v>434255599.0712806</v>
      </c>
      <c r="H17" s="27"/>
    </row>
    <row r="18" spans="1:8" s="17" customFormat="1" x14ac:dyDescent="0.2">
      <c r="A18" s="180">
        <v>1990</v>
      </c>
      <c r="B18" s="33">
        <v>350071727.26261026</v>
      </c>
      <c r="C18" s="33">
        <v>151346810.8427839</v>
      </c>
      <c r="D18" s="181">
        <f t="shared" si="0"/>
        <v>501418538.10539412</v>
      </c>
      <c r="H18" s="27"/>
    </row>
    <row r="19" spans="1:8" s="7" customFormat="1" x14ac:dyDescent="0.2">
      <c r="A19" s="180">
        <v>1991</v>
      </c>
      <c r="B19" s="33">
        <v>404521942.74929607</v>
      </c>
      <c r="C19" s="33">
        <v>169779421.51695919</v>
      </c>
      <c r="D19" s="181">
        <f t="shared" si="0"/>
        <v>574301364.26625526</v>
      </c>
      <c r="H19" s="27"/>
    </row>
    <row r="20" spans="1:8" s="7" customFormat="1" x14ac:dyDescent="0.2">
      <c r="A20" s="180">
        <v>1992</v>
      </c>
      <c r="B20" s="33">
        <v>435459946.30745614</v>
      </c>
      <c r="C20" s="33">
        <v>121631448.40286787</v>
      </c>
      <c r="D20" s="181">
        <f t="shared" si="0"/>
        <v>557091394.71032405</v>
      </c>
      <c r="H20" s="27"/>
    </row>
    <row r="21" spans="1:8" s="7" customFormat="1" x14ac:dyDescent="0.2">
      <c r="A21" s="180">
        <v>1993</v>
      </c>
      <c r="B21" s="33">
        <v>341135165.87215322</v>
      </c>
      <c r="C21" s="33">
        <v>133865482.03617005</v>
      </c>
      <c r="D21" s="181">
        <f t="shared" si="0"/>
        <v>475000647.90832329</v>
      </c>
      <c r="H21" s="27"/>
    </row>
    <row r="22" spans="1:8" s="7" customFormat="1" x14ac:dyDescent="0.2">
      <c r="A22" s="180">
        <v>1994</v>
      </c>
      <c r="B22" s="33">
        <v>340403410.5894137</v>
      </c>
      <c r="C22" s="33">
        <v>98497310.037090853</v>
      </c>
      <c r="D22" s="181">
        <f t="shared" si="0"/>
        <v>438900720.62650454</v>
      </c>
      <c r="H22" s="27"/>
    </row>
    <row r="23" spans="1:8" s="17" customFormat="1" x14ac:dyDescent="0.2">
      <c r="A23" s="180">
        <v>1995</v>
      </c>
      <c r="B23" s="33">
        <v>406237892</v>
      </c>
      <c r="C23" s="33">
        <v>141998792</v>
      </c>
      <c r="D23" s="181">
        <f t="shared" si="0"/>
        <v>548236684</v>
      </c>
      <c r="H23" s="27"/>
    </row>
    <row r="24" spans="1:8" s="17" customFormat="1" x14ac:dyDescent="0.2">
      <c r="A24" s="180">
        <v>1996</v>
      </c>
      <c r="B24" s="33">
        <v>386184150</v>
      </c>
      <c r="C24" s="33">
        <v>114828701</v>
      </c>
      <c r="D24" s="181">
        <f t="shared" si="0"/>
        <v>501012851</v>
      </c>
      <c r="H24" s="27"/>
    </row>
    <row r="25" spans="1:8" s="17" customFormat="1" x14ac:dyDescent="0.2">
      <c r="A25" s="180">
        <v>1997</v>
      </c>
      <c r="B25" s="33">
        <v>567770641</v>
      </c>
      <c r="C25" s="33">
        <v>137563462</v>
      </c>
      <c r="D25" s="181">
        <f t="shared" si="0"/>
        <v>705334103</v>
      </c>
      <c r="H25" s="27"/>
    </row>
    <row r="26" spans="1:8" s="17" customFormat="1" x14ac:dyDescent="0.2">
      <c r="A26" s="180">
        <v>1998</v>
      </c>
      <c r="B26" s="33">
        <v>607608140</v>
      </c>
      <c r="C26" s="33">
        <v>145720746</v>
      </c>
      <c r="D26" s="181">
        <f t="shared" si="0"/>
        <v>753328886</v>
      </c>
      <c r="H26" s="27"/>
    </row>
    <row r="27" spans="1:8" s="17" customFormat="1" x14ac:dyDescent="0.2">
      <c r="A27" s="180">
        <v>1999</v>
      </c>
      <c r="B27" s="33">
        <v>568746821.12397981</v>
      </c>
      <c r="C27" s="33">
        <v>123202545.06811999</v>
      </c>
      <c r="D27" s="181">
        <f t="shared" si="0"/>
        <v>691949366.19209981</v>
      </c>
      <c r="H27" s="27"/>
    </row>
    <row r="28" spans="1:8" s="17" customFormat="1" x14ac:dyDescent="0.2">
      <c r="A28" s="184">
        <v>2000</v>
      </c>
      <c r="B28" s="34">
        <v>665272852.47810996</v>
      </c>
      <c r="C28" s="34">
        <v>137988049.98897997</v>
      </c>
      <c r="D28" s="185">
        <f t="shared" si="0"/>
        <v>803260902.46708989</v>
      </c>
      <c r="H28" s="27"/>
    </row>
    <row r="29" spans="1:8" s="22" customFormat="1" ht="12.75" x14ac:dyDescent="0.2">
      <c r="A29" s="180">
        <v>2001</v>
      </c>
      <c r="B29" s="33">
        <v>728731177.27358007</v>
      </c>
      <c r="C29" s="33">
        <v>176423751.01888299</v>
      </c>
      <c r="D29" s="181">
        <f t="shared" si="0"/>
        <v>905154928.29246306</v>
      </c>
      <c r="H29" s="27"/>
    </row>
    <row r="30" spans="1:8" s="1" customFormat="1" ht="12.75" x14ac:dyDescent="0.2">
      <c r="A30" s="184">
        <v>2002</v>
      </c>
      <c r="B30" s="34">
        <v>678243977.70979977</v>
      </c>
      <c r="C30" s="34">
        <v>182467756.70024997</v>
      </c>
      <c r="D30" s="185">
        <f>B30+C30</f>
        <v>860711734.41004968</v>
      </c>
    </row>
    <row r="31" spans="1:8" s="1" customFormat="1" ht="12.75" x14ac:dyDescent="0.2">
      <c r="A31" s="180">
        <v>2003</v>
      </c>
      <c r="B31" s="33">
        <v>789336752.45279992</v>
      </c>
      <c r="C31" s="33">
        <v>363959834.68776006</v>
      </c>
      <c r="D31" s="181">
        <f>B31+C31</f>
        <v>1153296587.1405599</v>
      </c>
    </row>
    <row r="32" spans="1:8" s="1" customFormat="1" ht="12.75" x14ac:dyDescent="0.2">
      <c r="A32" s="184">
        <v>2004</v>
      </c>
      <c r="B32" s="34">
        <v>819790888.42229998</v>
      </c>
      <c r="C32" s="34">
        <v>229040475.57789993</v>
      </c>
      <c r="D32" s="185">
        <f>B32+C32</f>
        <v>1048831364.0001999</v>
      </c>
    </row>
    <row r="33" spans="1:4" s="1" customFormat="1" ht="12.75" x14ac:dyDescent="0.2">
      <c r="A33" s="184">
        <v>2005</v>
      </c>
      <c r="B33" s="34">
        <v>916977972.03260016</v>
      </c>
      <c r="C33" s="34">
        <v>369151293.9673</v>
      </c>
      <c r="D33" s="185">
        <f>C33+B33</f>
        <v>1286129265.9999001</v>
      </c>
    </row>
    <row r="34" spans="1:4" s="1" customFormat="1" ht="12.75" x14ac:dyDescent="0.2">
      <c r="A34" s="184">
        <v>2006</v>
      </c>
      <c r="B34" s="34">
        <v>834247440.76390004</v>
      </c>
      <c r="C34" s="34">
        <v>314223394.23609996</v>
      </c>
      <c r="D34" s="185">
        <f>C34+B34</f>
        <v>1148470835</v>
      </c>
    </row>
    <row r="35" spans="1:4" s="1" customFormat="1" ht="12.75" x14ac:dyDescent="0.2">
      <c r="A35" s="184">
        <v>2007</v>
      </c>
      <c r="B35" s="34">
        <v>951736384.20719981</v>
      </c>
      <c r="C35" s="34">
        <v>249342730.79280001</v>
      </c>
      <c r="D35" s="185">
        <v>1201079114.9971998</v>
      </c>
    </row>
    <row r="36" spans="1:4" s="1" customFormat="1" ht="12.75" x14ac:dyDescent="0.2">
      <c r="A36" s="184">
        <v>2008</v>
      </c>
      <c r="B36" s="34">
        <v>1223759909.7228999</v>
      </c>
      <c r="C36" s="34">
        <v>266693462.27670002</v>
      </c>
      <c r="D36" s="185">
        <f t="shared" ref="D36:D41" si="1">C36+B36</f>
        <v>1490453371.9995999</v>
      </c>
    </row>
    <row r="37" spans="1:4" s="1" customFormat="1" ht="12.75" x14ac:dyDescent="0.2">
      <c r="A37" s="184">
        <v>2009</v>
      </c>
      <c r="B37" s="34">
        <v>891871132.6042999</v>
      </c>
      <c r="C37" s="34">
        <v>206811561.39570004</v>
      </c>
      <c r="D37" s="185">
        <f t="shared" si="1"/>
        <v>1098682694</v>
      </c>
    </row>
    <row r="38" spans="1:4" s="1" customFormat="1" ht="12.75" x14ac:dyDescent="0.2">
      <c r="A38" s="184">
        <v>2010</v>
      </c>
      <c r="B38" s="34">
        <v>1089735178.6935999</v>
      </c>
      <c r="C38" s="34">
        <v>349278889.31290001</v>
      </c>
      <c r="D38" s="185">
        <f t="shared" si="1"/>
        <v>1439014068.0065</v>
      </c>
    </row>
    <row r="39" spans="1:4" s="1" customFormat="1" ht="12.75" x14ac:dyDescent="0.2">
      <c r="A39" s="184">
        <v>2011</v>
      </c>
      <c r="B39" s="34">
        <v>1062265259.0800003</v>
      </c>
      <c r="C39" s="34">
        <v>326114199.88999999</v>
      </c>
      <c r="D39" s="185">
        <f t="shared" si="1"/>
        <v>1388379458.9700003</v>
      </c>
    </row>
    <row r="40" spans="1:4" s="1" customFormat="1" ht="12.75" x14ac:dyDescent="0.2">
      <c r="A40" s="184">
        <v>2012</v>
      </c>
      <c r="B40" s="34">
        <v>1025575976.9727999</v>
      </c>
      <c r="C40" s="34">
        <v>316750691.02719998</v>
      </c>
      <c r="D40" s="185">
        <f t="shared" si="1"/>
        <v>1342326668</v>
      </c>
    </row>
    <row r="41" spans="1:4" s="1" customFormat="1" ht="12.75" x14ac:dyDescent="0.2">
      <c r="A41" s="184">
        <v>2013</v>
      </c>
      <c r="B41" s="34">
        <v>982169818.25640047</v>
      </c>
      <c r="C41" s="34">
        <v>271775531.74360001</v>
      </c>
      <c r="D41" s="185">
        <f t="shared" si="1"/>
        <v>1253945350.0000005</v>
      </c>
    </row>
    <row r="42" spans="1:4" s="1" customFormat="1" ht="12.75" x14ac:dyDescent="0.2">
      <c r="A42" s="184">
        <v>2014</v>
      </c>
      <c r="B42" s="34">
        <v>797441019.08000004</v>
      </c>
      <c r="C42" s="34">
        <v>196690562.92000002</v>
      </c>
      <c r="D42" s="185">
        <f t="shared" ref="D42:D43" si="2">C42+B42</f>
        <v>994131582</v>
      </c>
    </row>
    <row r="43" spans="1:4" s="86" customFormat="1" x14ac:dyDescent="0.2">
      <c r="A43" s="184">
        <v>2015</v>
      </c>
      <c r="B43" s="34">
        <v>970174145.70000005</v>
      </c>
      <c r="C43" s="34">
        <v>253997476.30000001</v>
      </c>
      <c r="D43" s="185">
        <f t="shared" si="2"/>
        <v>1224171622</v>
      </c>
    </row>
    <row r="44" spans="1:4" x14ac:dyDescent="0.2">
      <c r="A44" s="184">
        <v>2016</v>
      </c>
      <c r="B44" s="34">
        <v>1164557988.8888888</v>
      </c>
      <c r="C44" s="34">
        <v>223945372.04555556</v>
      </c>
      <c r="D44" s="185">
        <f t="shared" ref="D44:D48" si="3">C44+B44</f>
        <v>1388503360.9344444</v>
      </c>
    </row>
    <row r="45" spans="1:4" x14ac:dyDescent="0.2">
      <c r="A45" s="184">
        <v>2017</v>
      </c>
      <c r="B45" s="34">
        <v>1087537330</v>
      </c>
      <c r="C45" s="34">
        <v>240350290</v>
      </c>
      <c r="D45" s="185">
        <f t="shared" si="3"/>
        <v>1327887620</v>
      </c>
    </row>
    <row r="46" spans="1:4" x14ac:dyDescent="0.2">
      <c r="A46" s="184">
        <v>2018</v>
      </c>
      <c r="B46" s="34">
        <v>926652852</v>
      </c>
      <c r="C46" s="34">
        <v>198895681</v>
      </c>
      <c r="D46" s="185">
        <f t="shared" si="3"/>
        <v>1125548533</v>
      </c>
    </row>
    <row r="47" spans="1:4" x14ac:dyDescent="0.2">
      <c r="A47" s="184">
        <v>2019</v>
      </c>
      <c r="B47" s="34">
        <v>860045381</v>
      </c>
      <c r="C47" s="34">
        <v>256574205</v>
      </c>
      <c r="D47" s="185">
        <f t="shared" si="3"/>
        <v>1116619586</v>
      </c>
    </row>
    <row r="48" spans="1:4" x14ac:dyDescent="0.2">
      <c r="A48" s="184">
        <v>2020</v>
      </c>
      <c r="B48" s="34">
        <v>629753914</v>
      </c>
      <c r="C48" s="34">
        <v>151769227</v>
      </c>
      <c r="D48" s="185">
        <f t="shared" si="3"/>
        <v>781523141</v>
      </c>
    </row>
    <row r="49" spans="1:4" x14ac:dyDescent="0.2">
      <c r="A49" s="184">
        <v>2021</v>
      </c>
      <c r="B49" s="34">
        <v>1112789010</v>
      </c>
      <c r="C49" s="34">
        <v>242854614</v>
      </c>
      <c r="D49" s="185">
        <f t="shared" ref="D49" si="4">C49+B49</f>
        <v>1355643624</v>
      </c>
    </row>
    <row r="50" spans="1:4" x14ac:dyDescent="0.2">
      <c r="A50" s="184">
        <v>2022</v>
      </c>
      <c r="B50" s="34">
        <v>898512672</v>
      </c>
      <c r="C50" s="34">
        <v>283684325</v>
      </c>
      <c r="D50" s="185">
        <f t="shared" ref="D50:D51" si="5">C50+B50</f>
        <v>1182196997</v>
      </c>
    </row>
    <row r="51" spans="1:4" x14ac:dyDescent="0.2">
      <c r="A51" s="184">
        <v>2023</v>
      </c>
      <c r="B51" s="34">
        <v>1106026096</v>
      </c>
      <c r="C51" s="34">
        <v>237512591</v>
      </c>
      <c r="D51" s="185">
        <f t="shared" si="5"/>
        <v>1343538687</v>
      </c>
    </row>
  </sheetData>
  <phoneticPr fontId="2" type="noConversion"/>
  <hyperlinks>
    <hyperlink ref="A2" location="Sommaire!A1" display="Retour au menu &quot;Production cinématographique&quot;" xr:uid="{00000000-0004-0000-03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X106"/>
  <sheetViews>
    <sheetView workbookViewId="0">
      <selection activeCell="A2" sqref="A2"/>
    </sheetView>
  </sheetViews>
  <sheetFormatPr baseColWidth="10" defaultColWidth="11.42578125" defaultRowHeight="12.75" x14ac:dyDescent="0.2"/>
  <cols>
    <col min="1" max="1" width="14.5703125" style="1" customWidth="1"/>
    <col min="2" max="2" width="12.85546875" style="1" bestFit="1" customWidth="1"/>
    <col min="3" max="3" width="15.42578125" style="1" bestFit="1" customWidth="1"/>
    <col min="4" max="4" width="13.140625" style="1" bestFit="1" customWidth="1"/>
    <col min="5" max="5" width="6.85546875" style="1" bestFit="1" customWidth="1"/>
    <col min="6" max="6" width="1.7109375" style="1" customWidth="1"/>
    <col min="7" max="7" width="14.42578125" style="1" bestFit="1" customWidth="1"/>
    <col min="8" max="8" width="14.42578125" style="1" customWidth="1"/>
    <col min="9" max="9" width="15.42578125" style="1" bestFit="1" customWidth="1"/>
    <col min="10" max="10" width="13.140625" style="1" bestFit="1" customWidth="1"/>
    <col min="11" max="11" width="11.85546875" style="1" customWidth="1"/>
    <col min="12" max="12" width="13.28515625" style="1" customWidth="1"/>
    <col min="13" max="13" width="14.42578125" style="1" bestFit="1" customWidth="1"/>
    <col min="14" max="14" width="12.85546875" style="1" bestFit="1" customWidth="1"/>
    <col min="15" max="15" width="15.42578125" style="1" bestFit="1" customWidth="1"/>
    <col min="16" max="16" width="13.140625" style="1" bestFit="1" customWidth="1"/>
    <col min="17" max="17" width="5.42578125" style="1" bestFit="1" customWidth="1"/>
    <col min="18" max="18" width="6.85546875" style="1" customWidth="1"/>
    <col min="19" max="20" width="11.42578125" style="1"/>
    <col min="21" max="24" width="11.42578125" style="89"/>
    <col min="25" max="16384" width="11.42578125" style="1"/>
  </cols>
  <sheetData>
    <row r="1" spans="1:24" x14ac:dyDescent="0.2">
      <c r="B1" s="3"/>
      <c r="C1" s="3"/>
      <c r="D1" s="3"/>
      <c r="E1" s="3"/>
      <c r="F1" s="3"/>
      <c r="G1" s="3"/>
      <c r="H1" s="3"/>
      <c r="I1" s="3"/>
      <c r="J1" s="3"/>
      <c r="K1" s="3"/>
      <c r="L1" s="3"/>
      <c r="M1" s="3"/>
      <c r="N1" s="3"/>
      <c r="O1" s="3"/>
      <c r="P1" s="3"/>
      <c r="Q1" s="3"/>
      <c r="R1" s="3"/>
    </row>
    <row r="2" spans="1:24" s="5" customFormat="1" x14ac:dyDescent="0.2">
      <c r="A2" s="6" t="s">
        <v>33</v>
      </c>
      <c r="B2" s="4"/>
      <c r="C2" s="4"/>
      <c r="D2" s="4"/>
      <c r="E2" s="4"/>
      <c r="F2" s="4"/>
      <c r="G2" s="4"/>
      <c r="H2" s="4"/>
      <c r="I2" s="4"/>
      <c r="J2" s="4"/>
      <c r="K2" s="4"/>
      <c r="L2" s="4"/>
      <c r="M2" s="4"/>
      <c r="N2" s="4"/>
      <c r="O2" s="4"/>
      <c r="P2" s="4"/>
      <c r="Q2" s="4"/>
      <c r="R2" s="4"/>
      <c r="U2" s="90"/>
      <c r="V2" s="90"/>
      <c r="W2" s="90"/>
      <c r="X2" s="90"/>
    </row>
    <row r="3" spans="1:24" x14ac:dyDescent="0.2">
      <c r="B3" s="3"/>
      <c r="C3" s="3"/>
      <c r="D3" s="3"/>
      <c r="E3" s="3"/>
      <c r="F3" s="3"/>
      <c r="G3" s="3"/>
      <c r="H3" s="3"/>
      <c r="I3" s="3"/>
      <c r="J3" s="3"/>
      <c r="K3" s="3"/>
      <c r="L3" s="3"/>
      <c r="M3" s="3"/>
      <c r="N3" s="3"/>
      <c r="O3" s="3"/>
      <c r="P3" s="3"/>
      <c r="Q3" s="3"/>
      <c r="R3" s="3"/>
    </row>
    <row r="4" spans="1:24" x14ac:dyDescent="0.2">
      <c r="B4" s="3"/>
      <c r="C4" s="3"/>
      <c r="D4" s="3"/>
      <c r="E4" s="3"/>
      <c r="F4" s="3"/>
      <c r="G4" s="3"/>
      <c r="H4" s="3"/>
      <c r="I4" s="3"/>
      <c r="J4" s="3"/>
      <c r="K4" s="3"/>
      <c r="L4" s="3"/>
      <c r="M4" s="3"/>
      <c r="N4" s="3"/>
      <c r="O4" s="3"/>
      <c r="P4" s="3"/>
      <c r="Q4" s="3"/>
      <c r="R4" s="3"/>
    </row>
    <row r="5" spans="1:24" s="22" customFormat="1" x14ac:dyDescent="0.2">
      <c r="A5" s="35" t="s">
        <v>8</v>
      </c>
      <c r="U5" s="23"/>
      <c r="V5" s="23"/>
      <c r="W5" s="23"/>
      <c r="X5" s="23"/>
    </row>
    <row r="6" spans="1:24" s="17" customFormat="1" ht="3" customHeight="1" x14ac:dyDescent="0.2">
      <c r="U6" s="25"/>
      <c r="V6" s="25"/>
      <c r="W6" s="25"/>
      <c r="X6" s="25"/>
    </row>
    <row r="7" spans="1:24" s="17" customFormat="1" ht="37.5" x14ac:dyDescent="0.2">
      <c r="A7" s="178" t="s">
        <v>23</v>
      </c>
      <c r="B7" s="10" t="s">
        <v>1</v>
      </c>
      <c r="C7" s="10" t="s">
        <v>4</v>
      </c>
      <c r="D7" s="10" t="s">
        <v>54</v>
      </c>
      <c r="E7" s="179" t="s">
        <v>43</v>
      </c>
    </row>
    <row r="8" spans="1:24" s="17" customFormat="1" ht="12" x14ac:dyDescent="0.2">
      <c r="A8" s="180">
        <v>1994</v>
      </c>
      <c r="B8" s="91">
        <f t="shared" ref="B8:D12" si="0">B41+B74</f>
        <v>354137542.55233192</v>
      </c>
      <c r="C8" s="91">
        <f t="shared" si="0"/>
        <v>78503621.426404476</v>
      </c>
      <c r="D8" s="91">
        <f t="shared" si="0"/>
        <v>6265654.6084575662</v>
      </c>
      <c r="E8" s="181">
        <f t="shared" ref="E8:E18" si="1">SUM(B8:D8)</f>
        <v>438906818.58719397</v>
      </c>
    </row>
    <row r="9" spans="1:24" s="17" customFormat="1" ht="12" x14ac:dyDescent="0.2">
      <c r="A9" s="180">
        <v>1995</v>
      </c>
      <c r="B9" s="91">
        <f t="shared" si="0"/>
        <v>414970442.72719097</v>
      </c>
      <c r="C9" s="91">
        <f t="shared" si="0"/>
        <v>117789748.413387</v>
      </c>
      <c r="D9" s="91">
        <f t="shared" si="0"/>
        <v>15476493.2762361</v>
      </c>
      <c r="E9" s="181">
        <f t="shared" si="1"/>
        <v>548236684.41681409</v>
      </c>
    </row>
    <row r="10" spans="1:24" s="17" customFormat="1" ht="12" x14ac:dyDescent="0.2">
      <c r="A10" s="180">
        <v>1996</v>
      </c>
      <c r="B10" s="91">
        <f t="shared" si="0"/>
        <v>384961408.75087899</v>
      </c>
      <c r="C10" s="91">
        <f t="shared" si="0"/>
        <v>112043998.463314</v>
      </c>
      <c r="D10" s="91">
        <f t="shared" si="0"/>
        <v>4007445.6100018802</v>
      </c>
      <c r="E10" s="181">
        <f t="shared" si="1"/>
        <v>501012852.82419485</v>
      </c>
    </row>
    <row r="11" spans="1:24" s="17" customFormat="1" ht="12" x14ac:dyDescent="0.2">
      <c r="A11" s="180">
        <v>1997</v>
      </c>
      <c r="B11" s="91">
        <f t="shared" si="0"/>
        <v>597052627.38258803</v>
      </c>
      <c r="C11" s="91">
        <f t="shared" si="0"/>
        <v>103363015.25862201</v>
      </c>
      <c r="D11" s="91">
        <f t="shared" si="0"/>
        <v>4918461.1186403995</v>
      </c>
      <c r="E11" s="181">
        <f t="shared" si="1"/>
        <v>705334103.7598505</v>
      </c>
    </row>
    <row r="12" spans="1:24" s="17" customFormat="1" ht="12" x14ac:dyDescent="0.2">
      <c r="A12" s="180">
        <v>1998</v>
      </c>
      <c r="B12" s="91">
        <f t="shared" si="0"/>
        <v>645511586.73510599</v>
      </c>
      <c r="C12" s="91">
        <f t="shared" si="0"/>
        <v>103191688.327131</v>
      </c>
      <c r="D12" s="91">
        <f t="shared" si="0"/>
        <v>4625612.1971409703</v>
      </c>
      <c r="E12" s="181">
        <f t="shared" si="1"/>
        <v>753328887.25937796</v>
      </c>
    </row>
    <row r="13" spans="1:24" s="7" customFormat="1" ht="12" x14ac:dyDescent="0.2">
      <c r="A13" s="180">
        <v>1999</v>
      </c>
      <c r="B13" s="91">
        <f t="shared" ref="B13:C36" si="2">B46+B79</f>
        <v>603677702.5005399</v>
      </c>
      <c r="C13" s="91">
        <f t="shared" si="2"/>
        <v>88271663.691559985</v>
      </c>
      <c r="D13" s="53" t="s">
        <v>12</v>
      </c>
      <c r="E13" s="181">
        <f t="shared" si="1"/>
        <v>691949366.19209993</v>
      </c>
    </row>
    <row r="14" spans="1:24" s="7" customFormat="1" ht="12" x14ac:dyDescent="0.2">
      <c r="A14" s="180">
        <v>2000</v>
      </c>
      <c r="B14" s="91">
        <f t="shared" si="2"/>
        <v>675488859.94024789</v>
      </c>
      <c r="C14" s="91">
        <f t="shared" si="2"/>
        <v>127772042.52684197</v>
      </c>
      <c r="D14" s="53" t="s">
        <v>12</v>
      </c>
      <c r="E14" s="181">
        <f t="shared" si="1"/>
        <v>803260902.46708989</v>
      </c>
    </row>
    <row r="15" spans="1:24" s="7" customFormat="1" ht="12" x14ac:dyDescent="0.2">
      <c r="A15" s="180">
        <v>2001</v>
      </c>
      <c r="B15" s="91">
        <f t="shared" si="2"/>
        <v>749118224.81929815</v>
      </c>
      <c r="C15" s="91">
        <f t="shared" si="2"/>
        <v>156036703.47316498</v>
      </c>
      <c r="D15" s="53" t="s">
        <v>12</v>
      </c>
      <c r="E15" s="181">
        <f t="shared" si="1"/>
        <v>905154928.29246306</v>
      </c>
    </row>
    <row r="16" spans="1:24" s="7" customFormat="1" ht="12" x14ac:dyDescent="0.2">
      <c r="A16" s="180">
        <v>2002</v>
      </c>
      <c r="B16" s="91">
        <f t="shared" si="2"/>
        <v>724165565.05004978</v>
      </c>
      <c r="C16" s="91">
        <f t="shared" si="2"/>
        <v>136546169.35999998</v>
      </c>
      <c r="D16" s="53" t="s">
        <v>12</v>
      </c>
      <c r="E16" s="181">
        <f t="shared" si="1"/>
        <v>860711734.4100498</v>
      </c>
    </row>
    <row r="17" spans="1:24" s="7" customFormat="1" ht="12" x14ac:dyDescent="0.2">
      <c r="A17" s="180">
        <v>2003</v>
      </c>
      <c r="B17" s="91">
        <f t="shared" si="2"/>
        <v>847036870.17025995</v>
      </c>
      <c r="C17" s="91">
        <f t="shared" si="2"/>
        <v>306259716.97029996</v>
      </c>
      <c r="D17" s="53" t="s">
        <v>12</v>
      </c>
      <c r="E17" s="181">
        <f t="shared" si="1"/>
        <v>1153296587.1405599</v>
      </c>
    </row>
    <row r="18" spans="1:24" s="7" customFormat="1" ht="12" x14ac:dyDescent="0.2">
      <c r="A18" s="180">
        <v>2004</v>
      </c>
      <c r="B18" s="91">
        <f t="shared" si="2"/>
        <v>892409699.00019991</v>
      </c>
      <c r="C18" s="91">
        <f t="shared" si="2"/>
        <v>156421665</v>
      </c>
      <c r="D18" s="53" t="s">
        <v>12</v>
      </c>
      <c r="E18" s="181">
        <f t="shared" si="1"/>
        <v>1048831364.0001999</v>
      </c>
    </row>
    <row r="19" spans="1:24" s="7" customFormat="1" ht="12" x14ac:dyDescent="0.2">
      <c r="A19" s="180">
        <v>2005</v>
      </c>
      <c r="B19" s="91">
        <f t="shared" si="2"/>
        <v>933673646.99950016</v>
      </c>
      <c r="C19" s="91">
        <f t="shared" si="2"/>
        <v>352455619.00040001</v>
      </c>
      <c r="D19" s="53" t="s">
        <v>12</v>
      </c>
      <c r="E19" s="181">
        <f>C19+B19</f>
        <v>1286129265.9999001</v>
      </c>
    </row>
    <row r="20" spans="1:24" s="22" customFormat="1" x14ac:dyDescent="0.2">
      <c r="A20" s="180">
        <v>2006</v>
      </c>
      <c r="B20" s="91">
        <f t="shared" si="2"/>
        <v>865038511</v>
      </c>
      <c r="C20" s="91">
        <f t="shared" si="2"/>
        <v>283432324</v>
      </c>
      <c r="D20" s="53" t="s">
        <v>12</v>
      </c>
      <c r="E20" s="181">
        <f>C20+B20</f>
        <v>1148470835</v>
      </c>
    </row>
    <row r="21" spans="1:24" x14ac:dyDescent="0.2">
      <c r="A21" s="180">
        <v>2007</v>
      </c>
      <c r="B21" s="91">
        <f t="shared" si="2"/>
        <v>1003627931.9999998</v>
      </c>
      <c r="C21" s="91">
        <f t="shared" si="2"/>
        <v>197451183.00000003</v>
      </c>
      <c r="D21" s="53" t="s">
        <v>12</v>
      </c>
      <c r="E21" s="181">
        <v>1201079115</v>
      </c>
      <c r="U21" s="1"/>
      <c r="V21" s="1"/>
      <c r="W21" s="1"/>
      <c r="X21" s="1"/>
    </row>
    <row r="22" spans="1:24" x14ac:dyDescent="0.2">
      <c r="A22" s="180">
        <v>2008</v>
      </c>
      <c r="B22" s="91">
        <f t="shared" si="2"/>
        <v>1259195663.9995999</v>
      </c>
      <c r="C22" s="91">
        <f t="shared" si="2"/>
        <v>231257708.00000003</v>
      </c>
      <c r="D22" s="53" t="s">
        <v>12</v>
      </c>
      <c r="E22" s="181">
        <f t="shared" ref="E22:E27" si="3">C22+B22</f>
        <v>1490453371.9995999</v>
      </c>
      <c r="U22" s="1"/>
      <c r="V22" s="1"/>
      <c r="W22" s="1"/>
      <c r="X22" s="1"/>
    </row>
    <row r="23" spans="1:24" x14ac:dyDescent="0.2">
      <c r="A23" s="180">
        <v>2009</v>
      </c>
      <c r="B23" s="91">
        <f t="shared" si="2"/>
        <v>927481019</v>
      </c>
      <c r="C23" s="91">
        <f t="shared" si="2"/>
        <v>171201675</v>
      </c>
      <c r="D23" s="53" t="s">
        <v>12</v>
      </c>
      <c r="E23" s="181">
        <f t="shared" si="3"/>
        <v>1098682694</v>
      </c>
      <c r="U23" s="1"/>
      <c r="V23" s="1"/>
      <c r="W23" s="1"/>
      <c r="X23" s="1"/>
    </row>
    <row r="24" spans="1:24" s="46" customFormat="1" ht="12" x14ac:dyDescent="0.2">
      <c r="A24" s="180">
        <v>2010</v>
      </c>
      <c r="B24" s="91">
        <f t="shared" si="2"/>
        <v>1112154006.0005999</v>
      </c>
      <c r="C24" s="91">
        <f t="shared" si="2"/>
        <v>326860062.00590003</v>
      </c>
      <c r="D24" s="53" t="s">
        <v>12</v>
      </c>
      <c r="E24" s="181">
        <f t="shared" si="3"/>
        <v>1439014068.0064998</v>
      </c>
    </row>
    <row r="25" spans="1:24" s="46" customFormat="1" x14ac:dyDescent="0.2">
      <c r="A25" s="180">
        <v>2011</v>
      </c>
      <c r="B25" s="91">
        <f t="shared" si="2"/>
        <v>1127619876.9900002</v>
      </c>
      <c r="C25" s="91">
        <f t="shared" si="2"/>
        <v>260759581.98000002</v>
      </c>
      <c r="D25" s="53" t="s">
        <v>12</v>
      </c>
      <c r="E25" s="181">
        <f t="shared" si="3"/>
        <v>1388379458.9700003</v>
      </c>
      <c r="F25" s="1"/>
      <c r="L25" s="1"/>
    </row>
    <row r="26" spans="1:24" s="86" customFormat="1" ht="12" x14ac:dyDescent="0.2">
      <c r="A26" s="180">
        <v>2012</v>
      </c>
      <c r="B26" s="91">
        <f t="shared" si="2"/>
        <v>1065675134.9999998</v>
      </c>
      <c r="C26" s="91">
        <f t="shared" si="2"/>
        <v>276651533</v>
      </c>
      <c r="D26" s="53" t="s">
        <v>12</v>
      </c>
      <c r="E26" s="181">
        <f t="shared" si="3"/>
        <v>1342326667.9999998</v>
      </c>
      <c r="F26" s="46"/>
      <c r="L26" s="46"/>
    </row>
    <row r="27" spans="1:24" s="86" customFormat="1" ht="12" x14ac:dyDescent="0.2">
      <c r="A27" s="180">
        <v>2013</v>
      </c>
      <c r="B27" s="91">
        <f t="shared" si="2"/>
        <v>1019223102.0000005</v>
      </c>
      <c r="C27" s="91">
        <f t="shared" si="2"/>
        <v>234722248.00000003</v>
      </c>
      <c r="D27" s="53" t="s">
        <v>12</v>
      </c>
      <c r="E27" s="181">
        <f t="shared" si="3"/>
        <v>1253945350.0000005</v>
      </c>
      <c r="F27" s="46"/>
      <c r="L27" s="46"/>
    </row>
    <row r="28" spans="1:24" s="86" customFormat="1" ht="12" x14ac:dyDescent="0.2">
      <c r="A28" s="180">
        <v>2014</v>
      </c>
      <c r="B28" s="91">
        <f t="shared" si="2"/>
        <v>799179980</v>
      </c>
      <c r="C28" s="91">
        <f t="shared" si="2"/>
        <v>194951602</v>
      </c>
      <c r="D28" s="53" t="s">
        <v>12</v>
      </c>
      <c r="E28" s="181">
        <f t="shared" ref="E28" si="4">C28+B28</f>
        <v>994131582</v>
      </c>
      <c r="F28" s="46"/>
      <c r="L28" s="46"/>
    </row>
    <row r="29" spans="1:24" s="86" customFormat="1" ht="12" x14ac:dyDescent="0.2">
      <c r="A29" s="180">
        <v>2015</v>
      </c>
      <c r="B29" s="91">
        <f t="shared" si="2"/>
        <v>1023788936</v>
      </c>
      <c r="C29" s="91">
        <f t="shared" si="2"/>
        <v>200382686</v>
      </c>
      <c r="D29" s="53" t="s">
        <v>12</v>
      </c>
      <c r="E29" s="181">
        <f t="shared" ref="E29" si="5">C29+B29</f>
        <v>1224171622</v>
      </c>
      <c r="F29" s="46"/>
      <c r="L29" s="46"/>
    </row>
    <row r="30" spans="1:24" s="86" customFormat="1" ht="12" x14ac:dyDescent="0.2">
      <c r="A30" s="180">
        <v>2016</v>
      </c>
      <c r="B30" s="91">
        <f t="shared" si="2"/>
        <v>1208786154</v>
      </c>
      <c r="C30" s="91">
        <f t="shared" si="2"/>
        <v>179717206.93444446</v>
      </c>
      <c r="D30" s="53" t="s">
        <v>12</v>
      </c>
      <c r="E30" s="181">
        <f t="shared" ref="E30:E35" si="6">C30+B30</f>
        <v>1388503360.9344444</v>
      </c>
      <c r="F30" s="46"/>
      <c r="L30" s="46"/>
    </row>
    <row r="31" spans="1:24" s="86" customFormat="1" ht="12" x14ac:dyDescent="0.2">
      <c r="A31" s="180">
        <v>2017</v>
      </c>
      <c r="B31" s="91">
        <f t="shared" si="2"/>
        <v>1088880221</v>
      </c>
      <c r="C31" s="91">
        <f t="shared" si="2"/>
        <v>239007399</v>
      </c>
      <c r="D31" s="53" t="s">
        <v>12</v>
      </c>
      <c r="E31" s="181">
        <f t="shared" si="6"/>
        <v>1327887620</v>
      </c>
      <c r="F31" s="46"/>
      <c r="L31" s="46"/>
    </row>
    <row r="32" spans="1:24" s="86" customFormat="1" ht="12" x14ac:dyDescent="0.2">
      <c r="A32" s="180">
        <v>2018</v>
      </c>
      <c r="B32" s="91">
        <f t="shared" si="2"/>
        <v>956905069</v>
      </c>
      <c r="C32" s="91">
        <f t="shared" si="2"/>
        <v>168643464</v>
      </c>
      <c r="D32" s="53" t="s">
        <v>12</v>
      </c>
      <c r="E32" s="181">
        <f t="shared" si="6"/>
        <v>1125548533</v>
      </c>
      <c r="F32" s="46"/>
      <c r="L32" s="46"/>
    </row>
    <row r="33" spans="1:24" s="86" customFormat="1" ht="12" x14ac:dyDescent="0.2">
      <c r="A33" s="180">
        <v>2019</v>
      </c>
      <c r="B33" s="91">
        <f t="shared" si="2"/>
        <v>903428665</v>
      </c>
      <c r="C33" s="91">
        <f t="shared" si="2"/>
        <v>213190921</v>
      </c>
      <c r="D33" s="53" t="s">
        <v>12</v>
      </c>
      <c r="E33" s="181">
        <f t="shared" si="6"/>
        <v>1116619586</v>
      </c>
      <c r="F33" s="46"/>
      <c r="L33" s="46"/>
    </row>
    <row r="34" spans="1:24" s="86" customFormat="1" ht="12" x14ac:dyDescent="0.2">
      <c r="A34" s="180">
        <v>2020</v>
      </c>
      <c r="B34" s="91">
        <f t="shared" si="2"/>
        <v>641268936</v>
      </c>
      <c r="C34" s="91">
        <f t="shared" si="2"/>
        <v>140254205</v>
      </c>
      <c r="D34" s="53" t="s">
        <v>12</v>
      </c>
      <c r="E34" s="181">
        <f t="shared" si="6"/>
        <v>781523141</v>
      </c>
      <c r="F34" s="46"/>
      <c r="L34" s="46"/>
    </row>
    <row r="35" spans="1:24" s="86" customFormat="1" ht="12" x14ac:dyDescent="0.2">
      <c r="A35" s="180">
        <v>2021</v>
      </c>
      <c r="B35" s="91">
        <f t="shared" si="2"/>
        <v>1122206447</v>
      </c>
      <c r="C35" s="91">
        <f t="shared" si="2"/>
        <v>233437177</v>
      </c>
      <c r="D35" s="53" t="s">
        <v>12</v>
      </c>
      <c r="E35" s="181">
        <f t="shared" si="6"/>
        <v>1355643624</v>
      </c>
      <c r="F35" s="46"/>
      <c r="L35" s="46"/>
    </row>
    <row r="36" spans="1:24" s="86" customFormat="1" ht="12" x14ac:dyDescent="0.2">
      <c r="A36" s="180">
        <v>2022</v>
      </c>
      <c r="B36" s="91">
        <f t="shared" si="2"/>
        <v>914592715</v>
      </c>
      <c r="C36" s="91">
        <f t="shared" si="2"/>
        <v>267604282</v>
      </c>
      <c r="D36" s="53" t="s">
        <v>12</v>
      </c>
      <c r="E36" s="181">
        <f t="shared" ref="E36:E37" si="7">C36+B36</f>
        <v>1182196997</v>
      </c>
      <c r="F36" s="46"/>
      <c r="L36" s="46"/>
    </row>
    <row r="37" spans="1:24" s="86" customFormat="1" ht="12" x14ac:dyDescent="0.2">
      <c r="A37" s="180">
        <v>2023</v>
      </c>
      <c r="B37" s="91">
        <v>1128793603</v>
      </c>
      <c r="C37" s="91">
        <v>214745084</v>
      </c>
      <c r="D37" s="53" t="s">
        <v>12</v>
      </c>
      <c r="E37" s="181">
        <f t="shared" si="7"/>
        <v>1343538687</v>
      </c>
      <c r="F37" s="46"/>
      <c r="L37" s="46"/>
    </row>
    <row r="38" spans="1:24" s="86" customFormat="1" ht="12" x14ac:dyDescent="0.2">
      <c r="A38" s="133"/>
      <c r="B38" s="134"/>
      <c r="C38" s="134"/>
      <c r="D38" s="135"/>
      <c r="E38" s="136"/>
      <c r="F38" s="46"/>
      <c r="L38" s="46"/>
    </row>
    <row r="39" spans="1:24" s="86" customFormat="1" ht="12" x14ac:dyDescent="0.2">
      <c r="A39" s="133"/>
      <c r="B39" s="134"/>
      <c r="C39" s="134"/>
      <c r="D39" s="135"/>
      <c r="E39" s="136"/>
      <c r="F39" s="46"/>
      <c r="L39" s="46"/>
    </row>
    <row r="40" spans="1:24" s="86" customFormat="1" ht="37.5" x14ac:dyDescent="0.2">
      <c r="A40" s="178" t="s">
        <v>24</v>
      </c>
      <c r="B40" s="10" t="s">
        <v>1</v>
      </c>
      <c r="C40" s="10" t="s">
        <v>4</v>
      </c>
      <c r="D40" s="10" t="s">
        <v>54</v>
      </c>
      <c r="E40" s="179" t="s">
        <v>43</v>
      </c>
      <c r="F40" s="46"/>
      <c r="G40" s="133"/>
      <c r="H40" s="29"/>
      <c r="I40" s="29"/>
      <c r="J40" s="135"/>
      <c r="K40" s="137"/>
      <c r="L40" s="46"/>
      <c r="M40" s="133"/>
      <c r="N40" s="29"/>
      <c r="O40" s="29"/>
      <c r="P40" s="135"/>
      <c r="Q40" s="137"/>
    </row>
    <row r="41" spans="1:24" s="86" customFormat="1" ht="12" x14ac:dyDescent="0.2">
      <c r="A41" s="180">
        <v>1994</v>
      </c>
      <c r="B41" s="33">
        <v>315460000</v>
      </c>
      <c r="C41" s="33">
        <v>21708740.054607239</v>
      </c>
      <c r="D41" s="33">
        <v>3262408.9688805817</v>
      </c>
      <c r="E41" s="182">
        <f t="shared" ref="E41:E51" si="8">SUM(B41:D41)</f>
        <v>340431149.02348781</v>
      </c>
      <c r="F41" s="46"/>
      <c r="G41" s="133"/>
      <c r="H41" s="29"/>
      <c r="I41" s="29"/>
      <c r="J41" s="135"/>
      <c r="K41" s="137"/>
      <c r="L41" s="46"/>
      <c r="M41" s="133"/>
      <c r="N41" s="29"/>
      <c r="O41" s="29"/>
      <c r="P41" s="135"/>
      <c r="Q41" s="137"/>
    </row>
    <row r="42" spans="1:24" s="86" customFormat="1" ht="12" x14ac:dyDescent="0.2">
      <c r="A42" s="180">
        <v>1995</v>
      </c>
      <c r="B42" s="33">
        <v>369536086.20687002</v>
      </c>
      <c r="C42" s="33">
        <v>29293623.214755598</v>
      </c>
      <c r="D42" s="33">
        <v>7408182.7010002201</v>
      </c>
      <c r="E42" s="182">
        <f t="shared" si="8"/>
        <v>406237892.12262583</v>
      </c>
      <c r="F42" s="46"/>
      <c r="G42" s="133"/>
      <c r="H42" s="29"/>
      <c r="I42" s="29"/>
      <c r="J42" s="135"/>
      <c r="K42" s="137"/>
      <c r="L42" s="46"/>
      <c r="M42" s="133"/>
      <c r="N42" s="29"/>
      <c r="O42" s="29"/>
      <c r="P42" s="135"/>
      <c r="Q42" s="137"/>
    </row>
    <row r="43" spans="1:24" s="86" customFormat="1" ht="12" x14ac:dyDescent="0.2">
      <c r="A43" s="180">
        <v>1996</v>
      </c>
      <c r="B43" s="33">
        <v>355008879.39300901</v>
      </c>
      <c r="C43" s="33">
        <v>28895224</v>
      </c>
      <c r="D43" s="33">
        <v>2280046.1714273999</v>
      </c>
      <c r="E43" s="182">
        <f t="shared" si="8"/>
        <v>386184149.56443644</v>
      </c>
      <c r="F43" s="46"/>
      <c r="G43" s="133"/>
      <c r="H43" s="29"/>
      <c r="I43" s="29"/>
      <c r="J43" s="135"/>
      <c r="K43" s="137"/>
      <c r="L43" s="46"/>
      <c r="M43" s="133"/>
      <c r="N43" s="29"/>
      <c r="O43" s="29"/>
      <c r="P43" s="135"/>
      <c r="Q43" s="137"/>
    </row>
    <row r="44" spans="1:24" s="86" customFormat="1" ht="12" x14ac:dyDescent="0.2">
      <c r="A44" s="180">
        <v>1997</v>
      </c>
      <c r="B44" s="33">
        <v>538691620.16717601</v>
      </c>
      <c r="C44" s="33">
        <v>26709702</v>
      </c>
      <c r="D44" s="33">
        <v>2369318.9288916802</v>
      </c>
      <c r="E44" s="182">
        <f t="shared" si="8"/>
        <v>567770641.09606767</v>
      </c>
      <c r="F44" s="46"/>
      <c r="G44" s="133"/>
      <c r="H44" s="29"/>
      <c r="I44" s="29"/>
      <c r="J44" s="135"/>
      <c r="K44" s="137"/>
      <c r="L44" s="46"/>
      <c r="M44" s="133"/>
      <c r="N44" s="29"/>
      <c r="O44" s="29"/>
      <c r="P44" s="135"/>
      <c r="Q44" s="137"/>
    </row>
    <row r="45" spans="1:24" s="86" customFormat="1" ht="12" x14ac:dyDescent="0.2">
      <c r="A45" s="180">
        <v>1998</v>
      </c>
      <c r="B45" s="33">
        <v>578901231.48316097</v>
      </c>
      <c r="C45" s="33">
        <v>26965453</v>
      </c>
      <c r="D45" s="33">
        <v>1741456</v>
      </c>
      <c r="E45" s="182">
        <f t="shared" si="8"/>
        <v>607608140.48316097</v>
      </c>
      <c r="F45" s="46"/>
      <c r="G45" s="133"/>
      <c r="H45" s="29"/>
      <c r="I45" s="29"/>
      <c r="J45" s="135"/>
      <c r="K45" s="137"/>
      <c r="L45" s="46"/>
      <c r="M45" s="133"/>
      <c r="N45" s="29"/>
      <c r="O45" s="29"/>
      <c r="P45" s="135"/>
      <c r="Q45" s="137"/>
    </row>
    <row r="46" spans="1:24" x14ac:dyDescent="0.2">
      <c r="A46" s="180">
        <v>1999</v>
      </c>
      <c r="B46" s="33">
        <v>545574720.93967986</v>
      </c>
      <c r="C46" s="33">
        <v>23172100.184300002</v>
      </c>
      <c r="D46" s="53" t="s">
        <v>12</v>
      </c>
      <c r="E46" s="182">
        <f t="shared" si="8"/>
        <v>568746821.12397981</v>
      </c>
      <c r="U46" s="1"/>
      <c r="V46" s="1"/>
      <c r="W46" s="1"/>
      <c r="X46" s="1"/>
    </row>
    <row r="47" spans="1:24" x14ac:dyDescent="0.2">
      <c r="A47" s="180">
        <v>2000</v>
      </c>
      <c r="B47" s="33">
        <v>632856666.25653791</v>
      </c>
      <c r="C47" s="33">
        <v>32416186.221571997</v>
      </c>
      <c r="D47" s="53" t="s">
        <v>12</v>
      </c>
      <c r="E47" s="182">
        <f t="shared" si="8"/>
        <v>665272852.47810996</v>
      </c>
      <c r="U47" s="1"/>
      <c r="V47" s="1"/>
      <c r="W47" s="1"/>
      <c r="X47" s="1"/>
    </row>
    <row r="48" spans="1:24" x14ac:dyDescent="0.2">
      <c r="A48" s="180">
        <v>2001</v>
      </c>
      <c r="B48" s="33">
        <v>687889579.6482501</v>
      </c>
      <c r="C48" s="33">
        <v>40841597.625329986</v>
      </c>
      <c r="D48" s="53" t="s">
        <v>12</v>
      </c>
      <c r="E48" s="182">
        <f t="shared" si="8"/>
        <v>728731177.27358007</v>
      </c>
      <c r="U48" s="1"/>
      <c r="V48" s="1"/>
      <c r="W48" s="1"/>
      <c r="X48" s="1"/>
    </row>
    <row r="49" spans="1:5" x14ac:dyDescent="0.2">
      <c r="A49" s="180">
        <v>2002</v>
      </c>
      <c r="B49" s="33">
        <v>644327453.35569978</v>
      </c>
      <c r="C49" s="33">
        <v>33916524.354099996</v>
      </c>
      <c r="D49" s="53" t="s">
        <v>12</v>
      </c>
      <c r="E49" s="182">
        <f t="shared" si="8"/>
        <v>678243977.70979977</v>
      </c>
    </row>
    <row r="50" spans="1:5" x14ac:dyDescent="0.2">
      <c r="A50" s="180">
        <v>2003</v>
      </c>
      <c r="B50" s="33">
        <v>720610972.04309988</v>
      </c>
      <c r="C50" s="33">
        <v>68725780.409699991</v>
      </c>
      <c r="D50" s="53" t="s">
        <v>12</v>
      </c>
      <c r="E50" s="182">
        <f t="shared" si="8"/>
        <v>789336752.45279992</v>
      </c>
    </row>
    <row r="51" spans="1:5" x14ac:dyDescent="0.2">
      <c r="A51" s="180">
        <v>2004</v>
      </c>
      <c r="B51" s="33">
        <v>789072559.29439998</v>
      </c>
      <c r="C51" s="33">
        <v>30718329.127899997</v>
      </c>
      <c r="D51" s="53" t="s">
        <v>12</v>
      </c>
      <c r="E51" s="182">
        <f t="shared" si="8"/>
        <v>819790888.42229998</v>
      </c>
    </row>
    <row r="52" spans="1:5" x14ac:dyDescent="0.2">
      <c r="A52" s="180">
        <v>2005</v>
      </c>
      <c r="B52" s="33">
        <v>837356940.30330014</v>
      </c>
      <c r="C52" s="33">
        <v>79621031.729300007</v>
      </c>
      <c r="D52" s="53" t="s">
        <v>12</v>
      </c>
      <c r="E52" s="182">
        <f>C52+B52</f>
        <v>916977972.03260016</v>
      </c>
    </row>
    <row r="53" spans="1:5" x14ac:dyDescent="0.2">
      <c r="A53" s="180">
        <v>2006</v>
      </c>
      <c r="B53" s="33">
        <v>777020495.82459998</v>
      </c>
      <c r="C53" s="33">
        <v>57226944.939300008</v>
      </c>
      <c r="D53" s="53" t="s">
        <v>12</v>
      </c>
      <c r="E53" s="182">
        <f>C53+B53</f>
        <v>834247440.76390004</v>
      </c>
    </row>
    <row r="54" spans="1:5" x14ac:dyDescent="0.2">
      <c r="A54" s="180">
        <v>2007</v>
      </c>
      <c r="B54" s="33">
        <v>907371333.27089977</v>
      </c>
      <c r="C54" s="33">
        <v>44365050.936300017</v>
      </c>
      <c r="D54" s="53" t="s">
        <v>12</v>
      </c>
      <c r="E54" s="182">
        <v>951736384.20720005</v>
      </c>
    </row>
    <row r="55" spans="1:5" x14ac:dyDescent="0.2">
      <c r="A55" s="180">
        <v>2008</v>
      </c>
      <c r="B55" s="33">
        <v>1174058265.2995999</v>
      </c>
      <c r="C55" s="33">
        <v>49701644.423299998</v>
      </c>
      <c r="D55" s="53" t="s">
        <v>12</v>
      </c>
      <c r="E55" s="182">
        <f t="shared" ref="E55:E60" si="9">C55+B55</f>
        <v>1223759909.7228999</v>
      </c>
    </row>
    <row r="56" spans="1:5" x14ac:dyDescent="0.2">
      <c r="A56" s="180">
        <v>2009</v>
      </c>
      <c r="B56" s="33">
        <v>851985661.17309999</v>
      </c>
      <c r="C56" s="33">
        <v>39885471.431199998</v>
      </c>
      <c r="D56" s="53" t="s">
        <v>12</v>
      </c>
      <c r="E56" s="182">
        <f t="shared" si="9"/>
        <v>891871132.60430002</v>
      </c>
    </row>
    <row r="57" spans="1:5" x14ac:dyDescent="0.2">
      <c r="A57" s="180">
        <v>2010</v>
      </c>
      <c r="B57" s="33">
        <v>1018549482.7878</v>
      </c>
      <c r="C57" s="33">
        <v>71185695.9058</v>
      </c>
      <c r="D57" s="53" t="s">
        <v>12</v>
      </c>
      <c r="E57" s="182">
        <f t="shared" si="9"/>
        <v>1089735178.6935999</v>
      </c>
    </row>
    <row r="58" spans="1:5" x14ac:dyDescent="0.2">
      <c r="A58" s="180">
        <v>2011</v>
      </c>
      <c r="B58" s="33">
        <v>1009378604.1100003</v>
      </c>
      <c r="C58" s="33">
        <v>52886654.969999999</v>
      </c>
      <c r="D58" s="53" t="s">
        <v>12</v>
      </c>
      <c r="E58" s="182">
        <f t="shared" si="9"/>
        <v>1062265259.0800003</v>
      </c>
    </row>
    <row r="59" spans="1:5" x14ac:dyDescent="0.2">
      <c r="A59" s="180">
        <v>2012</v>
      </c>
      <c r="B59" s="33">
        <v>966949207.13049984</v>
      </c>
      <c r="C59" s="33">
        <v>58626769.842300005</v>
      </c>
      <c r="D59" s="53" t="s">
        <v>12</v>
      </c>
      <c r="E59" s="182">
        <f t="shared" si="9"/>
        <v>1025575976.9727999</v>
      </c>
    </row>
    <row r="60" spans="1:5" x14ac:dyDescent="0.2">
      <c r="A60" s="180">
        <v>2013</v>
      </c>
      <c r="B60" s="33">
        <v>931501496.47490048</v>
      </c>
      <c r="C60" s="33">
        <v>50668321.781500004</v>
      </c>
      <c r="D60" s="53" t="s">
        <v>12</v>
      </c>
      <c r="E60" s="182">
        <f t="shared" si="9"/>
        <v>982169818.25640047</v>
      </c>
    </row>
    <row r="61" spans="1:5" x14ac:dyDescent="0.2">
      <c r="A61" s="180">
        <v>2014</v>
      </c>
      <c r="B61" s="33">
        <v>753241974</v>
      </c>
      <c r="C61" s="33">
        <v>44199045.079999998</v>
      </c>
      <c r="D61" s="53" t="s">
        <v>12</v>
      </c>
      <c r="E61" s="182">
        <f t="shared" ref="E61:E62" si="10">C61+B61</f>
        <v>797441019.08000004</v>
      </c>
    </row>
    <row r="62" spans="1:5" x14ac:dyDescent="0.2">
      <c r="A62" s="180">
        <v>2015</v>
      </c>
      <c r="B62" s="33">
        <v>923715363.70000005</v>
      </c>
      <c r="C62" s="33">
        <v>46458782</v>
      </c>
      <c r="D62" s="53" t="s">
        <v>12</v>
      </c>
      <c r="E62" s="182">
        <f t="shared" si="10"/>
        <v>970174145.70000005</v>
      </c>
    </row>
    <row r="63" spans="1:5" x14ac:dyDescent="0.2">
      <c r="A63" s="180">
        <v>2016</v>
      </c>
      <c r="B63" s="33">
        <v>1123769636</v>
      </c>
      <c r="C63" s="33">
        <v>40788352.888888888</v>
      </c>
      <c r="D63" s="53" t="s">
        <v>12</v>
      </c>
      <c r="E63" s="182">
        <f t="shared" ref="E63:E66" si="11">C63+B63</f>
        <v>1164557988.8888888</v>
      </c>
    </row>
    <row r="64" spans="1:5" x14ac:dyDescent="0.2">
      <c r="A64" s="180">
        <v>2017</v>
      </c>
      <c r="B64" s="33">
        <v>1034320450</v>
      </c>
      <c r="C64" s="33">
        <v>53216880</v>
      </c>
      <c r="D64" s="53" t="s">
        <v>12</v>
      </c>
      <c r="E64" s="182">
        <f t="shared" si="11"/>
        <v>1087537330</v>
      </c>
    </row>
    <row r="65" spans="1:5" x14ac:dyDescent="0.2">
      <c r="A65" s="180">
        <v>2018</v>
      </c>
      <c r="B65" s="33">
        <v>890518667</v>
      </c>
      <c r="C65" s="33">
        <v>36134185</v>
      </c>
      <c r="D65" s="53" t="s">
        <v>12</v>
      </c>
      <c r="E65" s="182">
        <f t="shared" si="11"/>
        <v>926652852</v>
      </c>
    </row>
    <row r="66" spans="1:5" x14ac:dyDescent="0.2">
      <c r="A66" s="180">
        <v>2019</v>
      </c>
      <c r="B66" s="33">
        <v>820918643</v>
      </c>
      <c r="C66" s="33">
        <v>39126738</v>
      </c>
      <c r="D66" s="53" t="s">
        <v>12</v>
      </c>
      <c r="E66" s="182">
        <f t="shared" si="11"/>
        <v>860045381</v>
      </c>
    </row>
    <row r="67" spans="1:5" x14ac:dyDescent="0.2">
      <c r="A67" s="180">
        <v>2020</v>
      </c>
      <c r="B67" s="33">
        <v>604869243</v>
      </c>
      <c r="C67" s="33">
        <v>24884671</v>
      </c>
      <c r="D67" s="53" t="s">
        <v>12</v>
      </c>
      <c r="E67" s="182">
        <f t="shared" ref="E67" si="12">C67+B67</f>
        <v>629753914</v>
      </c>
    </row>
    <row r="68" spans="1:5" x14ac:dyDescent="0.2">
      <c r="A68" s="180">
        <v>2021</v>
      </c>
      <c r="B68" s="33">
        <v>1070129235</v>
      </c>
      <c r="C68" s="33">
        <v>42659775</v>
      </c>
      <c r="D68" s="53" t="s">
        <v>12</v>
      </c>
      <c r="E68" s="182">
        <f t="shared" ref="E68" si="13">C68+B68</f>
        <v>1112789010</v>
      </c>
    </row>
    <row r="69" spans="1:5" x14ac:dyDescent="0.2">
      <c r="A69" s="180">
        <v>2022</v>
      </c>
      <c r="B69" s="33">
        <v>848204512</v>
      </c>
      <c r="C69" s="33">
        <v>50308160</v>
      </c>
      <c r="D69" s="53" t="s">
        <v>12</v>
      </c>
      <c r="E69" s="182">
        <f t="shared" ref="E69:E70" si="14">C69+B69</f>
        <v>898512672</v>
      </c>
    </row>
    <row r="70" spans="1:5" x14ac:dyDescent="0.2">
      <c r="A70" s="180">
        <v>2023</v>
      </c>
      <c r="B70" s="33">
        <v>1057198900</v>
      </c>
      <c r="C70" s="33">
        <v>48827196</v>
      </c>
      <c r="D70" s="53" t="s">
        <v>12</v>
      </c>
      <c r="E70" s="182">
        <f t="shared" si="14"/>
        <v>1106026096</v>
      </c>
    </row>
    <row r="71" spans="1:5" x14ac:dyDescent="0.2">
      <c r="A71" s="133"/>
      <c r="B71" s="29"/>
      <c r="C71" s="29"/>
      <c r="D71" s="135"/>
      <c r="E71" s="137"/>
    </row>
    <row r="72" spans="1:5" x14ac:dyDescent="0.2">
      <c r="A72" s="133"/>
      <c r="B72" s="29"/>
      <c r="C72" s="29"/>
      <c r="D72" s="135"/>
      <c r="E72" s="137"/>
    </row>
    <row r="73" spans="1:5" ht="37.5" x14ac:dyDescent="0.2">
      <c r="A73" s="178" t="s">
        <v>26</v>
      </c>
      <c r="B73" s="10" t="s">
        <v>1</v>
      </c>
      <c r="C73" s="10" t="s">
        <v>4</v>
      </c>
      <c r="D73" s="10" t="s">
        <v>54</v>
      </c>
      <c r="E73" s="179" t="s">
        <v>43</v>
      </c>
    </row>
    <row r="74" spans="1:5" x14ac:dyDescent="0.2">
      <c r="A74" s="180">
        <v>1994</v>
      </c>
      <c r="B74" s="33">
        <v>38677542.552331924</v>
      </c>
      <c r="C74" s="33">
        <v>56794881.371797234</v>
      </c>
      <c r="D74" s="33">
        <v>3003245.6395769846</v>
      </c>
      <c r="E74" s="182">
        <f t="shared" ref="E74:E84" si="15">SUM(B74:D74)</f>
        <v>98475669.563706145</v>
      </c>
    </row>
    <row r="75" spans="1:5" x14ac:dyDescent="0.2">
      <c r="A75" s="180">
        <v>1995</v>
      </c>
      <c r="B75" s="33">
        <v>45434356.520320952</v>
      </c>
      <c r="C75" s="33">
        <v>88496125.198631406</v>
      </c>
      <c r="D75" s="33">
        <v>8068310.57523588</v>
      </c>
      <c r="E75" s="182">
        <f t="shared" si="15"/>
        <v>141998792.29418823</v>
      </c>
    </row>
    <row r="76" spans="1:5" x14ac:dyDescent="0.2">
      <c r="A76" s="180">
        <v>1996</v>
      </c>
      <c r="B76" s="33">
        <v>29952529.357869983</v>
      </c>
      <c r="C76" s="33">
        <v>83148774.463313997</v>
      </c>
      <c r="D76" s="33">
        <v>1727399.4385744804</v>
      </c>
      <c r="E76" s="182">
        <f t="shared" si="15"/>
        <v>114828703.25975846</v>
      </c>
    </row>
    <row r="77" spans="1:5" x14ac:dyDescent="0.2">
      <c r="A77" s="180">
        <v>1997</v>
      </c>
      <c r="B77" s="33">
        <v>58361007.215412021</v>
      </c>
      <c r="C77" s="33">
        <v>76653313.258622006</v>
      </c>
      <c r="D77" s="33">
        <v>2549142.1897487193</v>
      </c>
      <c r="E77" s="182">
        <f t="shared" si="15"/>
        <v>137563462.66378272</v>
      </c>
    </row>
    <row r="78" spans="1:5" x14ac:dyDescent="0.2">
      <c r="A78" s="180">
        <v>1998</v>
      </c>
      <c r="B78" s="33">
        <v>66610355.251945019</v>
      </c>
      <c r="C78" s="33">
        <v>76226235.327131003</v>
      </c>
      <c r="D78" s="33">
        <v>2884156.1971409703</v>
      </c>
      <c r="E78" s="182">
        <f t="shared" si="15"/>
        <v>145720746.77621698</v>
      </c>
    </row>
    <row r="79" spans="1:5" x14ac:dyDescent="0.2">
      <c r="A79" s="180">
        <v>1999</v>
      </c>
      <c r="B79" s="33">
        <v>58102981.560860001</v>
      </c>
      <c r="C79" s="33">
        <v>65099563.507259987</v>
      </c>
      <c r="D79" s="53" t="s">
        <v>12</v>
      </c>
      <c r="E79" s="182">
        <f t="shared" si="15"/>
        <v>123202545.06811999</v>
      </c>
    </row>
    <row r="80" spans="1:5" x14ac:dyDescent="0.2">
      <c r="A80" s="180">
        <v>2000</v>
      </c>
      <c r="B80" s="33">
        <v>42632193.683709994</v>
      </c>
      <c r="C80" s="33">
        <v>95355856.305269971</v>
      </c>
      <c r="D80" s="53" t="s">
        <v>12</v>
      </c>
      <c r="E80" s="182">
        <f t="shared" si="15"/>
        <v>137988049.98897997</v>
      </c>
    </row>
    <row r="81" spans="1:5" x14ac:dyDescent="0.2">
      <c r="A81" s="180">
        <v>2001</v>
      </c>
      <c r="B81" s="33">
        <v>61228645.171048</v>
      </c>
      <c r="C81" s="33">
        <v>115195105.847835</v>
      </c>
      <c r="D81" s="53" t="s">
        <v>12</v>
      </c>
      <c r="E81" s="182">
        <f t="shared" si="15"/>
        <v>176423751.01888299</v>
      </c>
    </row>
    <row r="82" spans="1:5" x14ac:dyDescent="0.2">
      <c r="A82" s="180">
        <v>2002</v>
      </c>
      <c r="B82" s="33">
        <v>79838111.694350004</v>
      </c>
      <c r="C82" s="33">
        <v>102629645.00589998</v>
      </c>
      <c r="D82" s="53" t="s">
        <v>12</v>
      </c>
      <c r="E82" s="182">
        <f t="shared" si="15"/>
        <v>182467756.70024997</v>
      </c>
    </row>
    <row r="83" spans="1:5" x14ac:dyDescent="0.2">
      <c r="A83" s="180">
        <v>2003</v>
      </c>
      <c r="B83" s="33">
        <v>126425898.12716006</v>
      </c>
      <c r="C83" s="33">
        <v>237533936.56059998</v>
      </c>
      <c r="D83" s="53" t="s">
        <v>12</v>
      </c>
      <c r="E83" s="182">
        <f t="shared" si="15"/>
        <v>363959834.68776006</v>
      </c>
    </row>
    <row r="84" spans="1:5" x14ac:dyDescent="0.2">
      <c r="A84" s="180">
        <v>2004</v>
      </c>
      <c r="B84" s="33">
        <v>103337139.70579995</v>
      </c>
      <c r="C84" s="33">
        <v>125703335.8721</v>
      </c>
      <c r="D84" s="53" t="s">
        <v>12</v>
      </c>
      <c r="E84" s="182">
        <f t="shared" si="15"/>
        <v>229040475.57789993</v>
      </c>
    </row>
    <row r="85" spans="1:5" x14ac:dyDescent="0.2">
      <c r="A85" s="180">
        <v>2005</v>
      </c>
      <c r="B85" s="33">
        <v>96316706.696200013</v>
      </c>
      <c r="C85" s="33">
        <v>272834587.27109998</v>
      </c>
      <c r="D85" s="53" t="s">
        <v>12</v>
      </c>
      <c r="E85" s="182">
        <f t="shared" ref="E85:E92" si="16">C85+B85</f>
        <v>369151293.9673</v>
      </c>
    </row>
    <row r="86" spans="1:5" x14ac:dyDescent="0.2">
      <c r="A86" s="180">
        <v>2006</v>
      </c>
      <c r="B86" s="33">
        <v>88018015.175400004</v>
      </c>
      <c r="C86" s="33">
        <v>226205379.06069997</v>
      </c>
      <c r="D86" s="53" t="s">
        <v>12</v>
      </c>
      <c r="E86" s="182">
        <f t="shared" si="16"/>
        <v>314223394.23609996</v>
      </c>
    </row>
    <row r="87" spans="1:5" x14ac:dyDescent="0.2">
      <c r="A87" s="180">
        <v>2007</v>
      </c>
      <c r="B87" s="33">
        <v>96256598.729099989</v>
      </c>
      <c r="C87" s="33">
        <v>153086132.06370002</v>
      </c>
      <c r="D87" s="53" t="s">
        <v>12</v>
      </c>
      <c r="E87" s="182">
        <f t="shared" si="16"/>
        <v>249342730.79280001</v>
      </c>
    </row>
    <row r="88" spans="1:5" x14ac:dyDescent="0.2">
      <c r="A88" s="180">
        <v>2008</v>
      </c>
      <c r="B88" s="33">
        <v>85137398.699999973</v>
      </c>
      <c r="C88" s="33">
        <v>181556063.57670003</v>
      </c>
      <c r="D88" s="53" t="s">
        <v>12</v>
      </c>
      <c r="E88" s="182">
        <f t="shared" si="16"/>
        <v>266693462.27670002</v>
      </c>
    </row>
    <row r="89" spans="1:5" x14ac:dyDescent="0.2">
      <c r="A89" s="180">
        <v>2009</v>
      </c>
      <c r="B89" s="33">
        <v>75495357.826900005</v>
      </c>
      <c r="C89" s="33">
        <v>131316203.5688</v>
      </c>
      <c r="D89" s="53" t="s">
        <v>12</v>
      </c>
      <c r="E89" s="182">
        <f t="shared" si="16"/>
        <v>206811561.39570001</v>
      </c>
    </row>
    <row r="90" spans="1:5" x14ac:dyDescent="0.2">
      <c r="A90" s="180">
        <v>2010</v>
      </c>
      <c r="B90" s="33">
        <v>93604523.212799996</v>
      </c>
      <c r="C90" s="33">
        <v>255674366.10010001</v>
      </c>
      <c r="D90" s="53" t="s">
        <v>12</v>
      </c>
      <c r="E90" s="182">
        <f t="shared" si="16"/>
        <v>349278889.31290001</v>
      </c>
    </row>
    <row r="91" spans="1:5" x14ac:dyDescent="0.2">
      <c r="A91" s="180">
        <v>2011</v>
      </c>
      <c r="B91" s="33">
        <v>118241272.87999998</v>
      </c>
      <c r="C91" s="33">
        <v>207872927.01000002</v>
      </c>
      <c r="D91" s="53" t="s">
        <v>12</v>
      </c>
      <c r="E91" s="182">
        <f t="shared" si="16"/>
        <v>326114199.88999999</v>
      </c>
    </row>
    <row r="92" spans="1:5" x14ac:dyDescent="0.2">
      <c r="A92" s="180">
        <v>2012</v>
      </c>
      <c r="B92" s="33">
        <v>98725927.869499981</v>
      </c>
      <c r="C92" s="33">
        <v>218024763.15769997</v>
      </c>
      <c r="D92" s="53" t="s">
        <v>12</v>
      </c>
      <c r="E92" s="182">
        <f t="shared" si="16"/>
        <v>316750691.02719998</v>
      </c>
    </row>
    <row r="93" spans="1:5" x14ac:dyDescent="0.2">
      <c r="A93" s="180">
        <v>2013</v>
      </c>
      <c r="B93" s="33">
        <v>87721605.525099978</v>
      </c>
      <c r="C93" s="33">
        <v>184053926.21850002</v>
      </c>
      <c r="D93" s="53" t="s">
        <v>12</v>
      </c>
      <c r="E93" s="182">
        <f>C93+B93</f>
        <v>271775531.74360001</v>
      </c>
    </row>
    <row r="94" spans="1:5" x14ac:dyDescent="0.2">
      <c r="A94" s="180">
        <v>2014</v>
      </c>
      <c r="B94" s="33">
        <v>45938006</v>
      </c>
      <c r="C94" s="33">
        <v>150752556.92000002</v>
      </c>
      <c r="D94" s="53" t="s">
        <v>12</v>
      </c>
      <c r="E94" s="182">
        <f t="shared" ref="E94" si="17">C94+B94</f>
        <v>196690562.92000002</v>
      </c>
    </row>
    <row r="95" spans="1:5" x14ac:dyDescent="0.2">
      <c r="A95" s="180">
        <v>2015</v>
      </c>
      <c r="B95" s="33">
        <v>100073572.3</v>
      </c>
      <c r="C95" s="33">
        <v>153923904</v>
      </c>
      <c r="D95" s="53" t="s">
        <v>12</v>
      </c>
      <c r="E95" s="182">
        <f>C95+B95</f>
        <v>253997476.30000001</v>
      </c>
    </row>
    <row r="96" spans="1:5" x14ac:dyDescent="0.2">
      <c r="A96" s="180">
        <v>2016</v>
      </c>
      <c r="B96" s="33">
        <v>85016518</v>
      </c>
      <c r="C96" s="33">
        <v>138928854.04555556</v>
      </c>
      <c r="D96" s="53" t="s">
        <v>12</v>
      </c>
      <c r="E96" s="182">
        <f t="shared" ref="E96:E100" si="18">C96+B96</f>
        <v>223945372.04555556</v>
      </c>
    </row>
    <row r="97" spans="1:5" x14ac:dyDescent="0.2">
      <c r="A97" s="180">
        <v>2017</v>
      </c>
      <c r="B97" s="33">
        <v>54559771</v>
      </c>
      <c r="C97" s="33">
        <v>185790519</v>
      </c>
      <c r="D97" s="53" t="s">
        <v>12</v>
      </c>
      <c r="E97" s="182">
        <f t="shared" si="18"/>
        <v>240350290</v>
      </c>
    </row>
    <row r="98" spans="1:5" x14ac:dyDescent="0.2">
      <c r="A98" s="180">
        <v>2018</v>
      </c>
      <c r="B98" s="33">
        <v>66386402</v>
      </c>
      <c r="C98" s="33">
        <v>132509279</v>
      </c>
      <c r="D98" s="53" t="s">
        <v>12</v>
      </c>
      <c r="E98" s="182">
        <f t="shared" si="18"/>
        <v>198895681</v>
      </c>
    </row>
    <row r="99" spans="1:5" x14ac:dyDescent="0.2">
      <c r="A99" s="180">
        <v>2019</v>
      </c>
      <c r="B99" s="33">
        <v>82510022</v>
      </c>
      <c r="C99" s="33">
        <v>174064183</v>
      </c>
      <c r="D99" s="53" t="s">
        <v>12</v>
      </c>
      <c r="E99" s="182">
        <f t="shared" si="18"/>
        <v>256574205</v>
      </c>
    </row>
    <row r="100" spans="1:5" x14ac:dyDescent="0.2">
      <c r="A100" s="180">
        <v>2020</v>
      </c>
      <c r="B100" s="33">
        <v>36399693</v>
      </c>
      <c r="C100" s="33">
        <v>115369534</v>
      </c>
      <c r="D100" s="53" t="s">
        <v>12</v>
      </c>
      <c r="E100" s="182">
        <f t="shared" si="18"/>
        <v>151769227</v>
      </c>
    </row>
    <row r="101" spans="1:5" x14ac:dyDescent="0.2">
      <c r="A101" s="180">
        <v>2021</v>
      </c>
      <c r="B101" s="33">
        <v>52077212</v>
      </c>
      <c r="C101" s="33">
        <v>190777402</v>
      </c>
      <c r="D101" s="53" t="s">
        <v>12</v>
      </c>
      <c r="E101" s="182">
        <f t="shared" ref="E101" si="19">C101+B101</f>
        <v>242854614</v>
      </c>
    </row>
    <row r="102" spans="1:5" x14ac:dyDescent="0.2">
      <c r="A102" s="180">
        <v>2022</v>
      </c>
      <c r="B102" s="33">
        <v>66388203</v>
      </c>
      <c r="C102" s="33">
        <v>217296122</v>
      </c>
      <c r="D102" s="53" t="s">
        <v>12</v>
      </c>
      <c r="E102" s="182">
        <f t="shared" ref="E102:E103" si="20">C102+B102</f>
        <v>283684325</v>
      </c>
    </row>
    <row r="103" spans="1:5" x14ac:dyDescent="0.2">
      <c r="A103" s="180">
        <v>2023</v>
      </c>
      <c r="B103" s="33">
        <v>71594703</v>
      </c>
      <c r="C103" s="33">
        <v>165917888</v>
      </c>
      <c r="D103" s="53" t="s">
        <v>12</v>
      </c>
      <c r="E103" s="182">
        <f t="shared" si="20"/>
        <v>237512591</v>
      </c>
    </row>
    <row r="104" spans="1:5" x14ac:dyDescent="0.2">
      <c r="A104" s="84" t="s">
        <v>55</v>
      </c>
      <c r="B104" s="89"/>
      <c r="C104" s="89"/>
      <c r="D104" s="89"/>
      <c r="E104" s="89"/>
    </row>
    <row r="105" spans="1:5" x14ac:dyDescent="0.2">
      <c r="A105" s="15" t="s">
        <v>6</v>
      </c>
      <c r="B105" s="89"/>
      <c r="C105" s="89"/>
      <c r="D105" s="89"/>
      <c r="E105" s="89"/>
    </row>
    <row r="106" spans="1:5" x14ac:dyDescent="0.2">
      <c r="A106" s="16"/>
      <c r="B106" s="89"/>
      <c r="C106" s="89"/>
      <c r="D106" s="89"/>
      <c r="E106" s="89"/>
    </row>
  </sheetData>
  <phoneticPr fontId="2" type="noConversion"/>
  <hyperlinks>
    <hyperlink ref="A2" location="Sommaire!A1" display="Retour au menu &quot;Production cinématographique&quot;" xr:uid="{00000000-0004-0000-0400-000000000000}"/>
  </hyperlinks>
  <pageMargins left="0.59055118110236227" right="0.39370078740157483"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rowBreaks count="1" manualBreakCount="1">
    <brk id="72" max="16383" man="1"/>
  </rowBreaks>
  <ignoredErrors>
    <ignoredError sqref="E41:E45 E74:E78" formulaRange="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Q76"/>
  <sheetViews>
    <sheetView workbookViewId="0">
      <selection activeCell="U67" sqref="U67"/>
    </sheetView>
  </sheetViews>
  <sheetFormatPr baseColWidth="10" defaultColWidth="11.42578125" defaultRowHeight="12" x14ac:dyDescent="0.2"/>
  <cols>
    <col min="1" max="1" width="6" style="31" customWidth="1"/>
    <col min="2" max="2" width="12.5703125" style="145" customWidth="1"/>
    <col min="3" max="3" width="10.42578125" style="32" customWidth="1"/>
    <col min="4" max="4" width="10.42578125" style="32" bestFit="1" customWidth="1"/>
    <col min="5" max="5" width="11.42578125" style="32" bestFit="1" customWidth="1"/>
    <col min="6" max="6" width="6.85546875" style="32" bestFit="1" customWidth="1"/>
    <col min="7" max="7" width="9.42578125" style="32" bestFit="1" customWidth="1"/>
    <col min="8" max="8" width="11.140625" style="32" bestFit="1" customWidth="1"/>
    <col min="9" max="9" width="12" style="32" customWidth="1"/>
    <col min="10" max="10" width="8.140625" style="32" bestFit="1" customWidth="1"/>
    <col min="11" max="11" width="10.85546875" style="32" bestFit="1" customWidth="1"/>
    <col min="12" max="13" width="10.85546875" style="32" customWidth="1"/>
    <col min="14" max="14" width="9" style="145" bestFit="1" customWidth="1"/>
    <col min="15" max="15" width="11.7109375" style="32" customWidth="1"/>
    <col min="16" max="16" width="7.85546875" style="32" bestFit="1" customWidth="1"/>
    <col min="17" max="17" width="6.42578125" style="31" bestFit="1" customWidth="1"/>
    <col min="18" max="16384" width="11.42578125" style="31"/>
  </cols>
  <sheetData>
    <row r="1" spans="1:17" s="1" customFormat="1" ht="12.75" x14ac:dyDescent="0.2">
      <c r="B1" s="146"/>
      <c r="C1" s="81"/>
      <c r="D1" s="81"/>
      <c r="E1" s="81"/>
      <c r="F1" s="81"/>
      <c r="G1" s="81"/>
      <c r="H1" s="81"/>
      <c r="I1" s="81"/>
      <c r="J1" s="81"/>
      <c r="K1" s="81"/>
      <c r="L1" s="81"/>
      <c r="M1" s="81"/>
      <c r="N1" s="141"/>
      <c r="O1" s="81"/>
      <c r="P1" s="81"/>
      <c r="Q1" s="3"/>
    </row>
    <row r="2" spans="1:17" s="5" customFormat="1" ht="12.75" x14ac:dyDescent="0.2">
      <c r="A2" s="6" t="s">
        <v>33</v>
      </c>
      <c r="B2" s="147"/>
      <c r="C2" s="82"/>
      <c r="D2" s="82"/>
      <c r="E2" s="82"/>
      <c r="F2" s="82"/>
      <c r="G2" s="82"/>
      <c r="H2" s="82"/>
      <c r="I2" s="82"/>
      <c r="J2" s="82"/>
      <c r="K2" s="82"/>
      <c r="L2" s="82"/>
      <c r="M2" s="82"/>
      <c r="N2" s="142"/>
      <c r="O2" s="82"/>
      <c r="P2" s="82"/>
      <c r="Q2" s="4"/>
    </row>
    <row r="3" spans="1:17" s="1" customFormat="1" ht="12.75" x14ac:dyDescent="0.2">
      <c r="B3" s="146"/>
      <c r="C3" s="81"/>
      <c r="D3" s="81"/>
      <c r="E3" s="81"/>
      <c r="F3" s="81"/>
      <c r="G3" s="81"/>
      <c r="H3" s="81"/>
      <c r="I3" s="81"/>
      <c r="J3" s="81"/>
      <c r="K3" s="81"/>
      <c r="L3" s="81"/>
      <c r="M3" s="81"/>
      <c r="N3" s="141"/>
      <c r="O3" s="81"/>
      <c r="P3" s="81"/>
      <c r="Q3" s="3"/>
    </row>
    <row r="4" spans="1:17" s="1" customFormat="1" ht="12.75" x14ac:dyDescent="0.2">
      <c r="B4" s="146"/>
      <c r="C4" s="81"/>
      <c r="D4" s="81"/>
      <c r="E4" s="81"/>
      <c r="F4" s="81"/>
      <c r="G4" s="81"/>
      <c r="H4" s="81"/>
      <c r="I4" s="81"/>
      <c r="J4" s="81"/>
      <c r="K4" s="81"/>
      <c r="L4" s="81"/>
      <c r="M4" s="81"/>
      <c r="N4" s="141"/>
      <c r="O4" s="81"/>
      <c r="P4" s="81"/>
      <c r="Q4" s="3"/>
    </row>
    <row r="5" spans="1:17" s="20" customFormat="1" ht="12.75" x14ac:dyDescent="0.2">
      <c r="A5" s="19" t="s">
        <v>15</v>
      </c>
      <c r="B5" s="140"/>
      <c r="C5" s="92"/>
      <c r="D5" s="92"/>
      <c r="E5" s="92"/>
      <c r="F5" s="92"/>
      <c r="G5" s="92"/>
      <c r="H5" s="92"/>
      <c r="I5" s="92"/>
      <c r="J5" s="92"/>
      <c r="K5" s="92"/>
      <c r="L5" s="92"/>
      <c r="M5" s="92"/>
      <c r="N5" s="140"/>
      <c r="O5" s="92"/>
      <c r="P5" s="92"/>
    </row>
    <row r="6" spans="1:17" s="7" customFormat="1" ht="3" customHeight="1" x14ac:dyDescent="0.2">
      <c r="B6" s="97"/>
      <c r="C6" s="93"/>
      <c r="D6" s="93"/>
      <c r="E6" s="93"/>
      <c r="F6" s="93"/>
      <c r="G6" s="93"/>
      <c r="H6" s="93"/>
      <c r="I6" s="93"/>
      <c r="J6" s="93"/>
      <c r="K6" s="93"/>
      <c r="L6" s="93"/>
      <c r="M6" s="93"/>
      <c r="N6" s="97"/>
      <c r="O6" s="93"/>
      <c r="P6" s="93"/>
    </row>
    <row r="7" spans="1:17" s="36" customFormat="1" ht="49.5" x14ac:dyDescent="0.2">
      <c r="A7" s="178" t="s">
        <v>44</v>
      </c>
      <c r="B7" s="38" t="s">
        <v>113</v>
      </c>
      <c r="C7" s="10" t="s">
        <v>93</v>
      </c>
      <c r="D7" s="10" t="s">
        <v>16</v>
      </c>
      <c r="E7" s="10" t="s">
        <v>94</v>
      </c>
      <c r="F7" s="10" t="s">
        <v>17</v>
      </c>
      <c r="G7" s="10" t="s">
        <v>29</v>
      </c>
      <c r="H7" s="10" t="s">
        <v>18</v>
      </c>
      <c r="I7" s="10" t="s">
        <v>137</v>
      </c>
      <c r="J7" s="10" t="s">
        <v>95</v>
      </c>
      <c r="K7" s="10" t="s">
        <v>97</v>
      </c>
      <c r="L7" s="10" t="s">
        <v>132</v>
      </c>
      <c r="M7" s="10" t="s">
        <v>114</v>
      </c>
      <c r="N7" s="38" t="s">
        <v>22</v>
      </c>
      <c r="O7" s="10" t="s">
        <v>115</v>
      </c>
      <c r="P7" s="195" t="s">
        <v>43</v>
      </c>
    </row>
    <row r="8" spans="1:17" s="7" customFormat="1" x14ac:dyDescent="0.2">
      <c r="A8" s="189">
        <v>1994</v>
      </c>
      <c r="B8" s="99">
        <f t="shared" ref="B8:B33" si="0">SUM(C8:M8)</f>
        <v>315092888.39743191</v>
      </c>
      <c r="C8" s="98">
        <v>134586851.34269208</v>
      </c>
      <c r="D8" s="98">
        <v>12348370.396230239</v>
      </c>
      <c r="E8" s="98" t="s">
        <v>92</v>
      </c>
      <c r="F8" s="98">
        <v>31441388</v>
      </c>
      <c r="G8" s="55" t="s">
        <v>12</v>
      </c>
      <c r="H8" s="98">
        <v>22897842.389059037</v>
      </c>
      <c r="I8" s="98">
        <v>98078075.23968792</v>
      </c>
      <c r="J8" s="55" t="s">
        <v>12</v>
      </c>
      <c r="K8" s="98">
        <v>15740361.029762624</v>
      </c>
      <c r="L8" s="55" t="s">
        <v>12</v>
      </c>
      <c r="M8" s="55" t="s">
        <v>12</v>
      </c>
      <c r="N8" s="99">
        <v>39044654.154900014</v>
      </c>
      <c r="O8" s="55" t="s">
        <v>12</v>
      </c>
      <c r="P8" s="196">
        <f t="shared" ref="P8:P31" si="1">B8+N8</f>
        <v>354137542.55233192</v>
      </c>
    </row>
    <row r="9" spans="1:17" s="7" customFormat="1" x14ac:dyDescent="0.2">
      <c r="A9" s="189">
        <v>1995</v>
      </c>
      <c r="B9" s="99">
        <f t="shared" si="0"/>
        <v>363793337.53734094</v>
      </c>
      <c r="C9" s="98">
        <v>146935368.93535632</v>
      </c>
      <c r="D9" s="98">
        <v>23423791.498528097</v>
      </c>
      <c r="E9" s="98" t="s">
        <v>92</v>
      </c>
      <c r="F9" s="98">
        <v>24833948.73</v>
      </c>
      <c r="G9" s="55" t="s">
        <v>12</v>
      </c>
      <c r="H9" s="98">
        <v>29704691.008709408</v>
      </c>
      <c r="I9" s="98">
        <v>122953943.63223115</v>
      </c>
      <c r="J9" s="55" t="s">
        <v>12</v>
      </c>
      <c r="K9" s="98">
        <v>15941593.732515998</v>
      </c>
      <c r="L9" s="55" t="s">
        <v>12</v>
      </c>
      <c r="M9" s="55" t="s">
        <v>12</v>
      </c>
      <c r="N9" s="99">
        <v>51177105.189850017</v>
      </c>
      <c r="O9" s="55" t="s">
        <v>12</v>
      </c>
      <c r="P9" s="196">
        <f t="shared" si="1"/>
        <v>414970442.72719097</v>
      </c>
    </row>
    <row r="10" spans="1:17" s="7" customFormat="1" x14ac:dyDescent="0.2">
      <c r="A10" s="189">
        <v>1996</v>
      </c>
      <c r="B10" s="99">
        <f t="shared" si="0"/>
        <v>354049355.923455</v>
      </c>
      <c r="C10" s="98">
        <v>131542390.15527052</v>
      </c>
      <c r="D10" s="98">
        <v>18568293</v>
      </c>
      <c r="E10" s="98" t="s">
        <v>92</v>
      </c>
      <c r="F10" s="98">
        <v>20283343</v>
      </c>
      <c r="G10" s="55" t="s">
        <v>12</v>
      </c>
      <c r="H10" s="98">
        <v>30150604.384128816</v>
      </c>
      <c r="I10" s="98">
        <v>132299068.38405566</v>
      </c>
      <c r="J10" s="55" t="s">
        <v>12</v>
      </c>
      <c r="K10" s="98">
        <v>21205657</v>
      </c>
      <c r="L10" s="55" t="s">
        <v>12</v>
      </c>
      <c r="M10" s="55" t="s">
        <v>12</v>
      </c>
      <c r="N10" s="99">
        <v>30912052.827423993</v>
      </c>
      <c r="O10" s="55" t="s">
        <v>12</v>
      </c>
      <c r="P10" s="196">
        <f t="shared" si="1"/>
        <v>384961408.75087899</v>
      </c>
    </row>
    <row r="11" spans="1:17" s="7" customFormat="1" x14ac:dyDescent="0.2">
      <c r="A11" s="189">
        <v>1997</v>
      </c>
      <c r="B11" s="99">
        <f t="shared" si="0"/>
        <v>538001763.12747812</v>
      </c>
      <c r="C11" s="98">
        <v>258515886.69977307</v>
      </c>
      <c r="D11" s="98">
        <v>27059702</v>
      </c>
      <c r="E11" s="98" t="s">
        <v>92</v>
      </c>
      <c r="F11" s="98">
        <v>30859495</v>
      </c>
      <c r="G11" s="55" t="s">
        <v>12</v>
      </c>
      <c r="H11" s="98">
        <v>33671414.43722681</v>
      </c>
      <c r="I11" s="98">
        <v>167068877.99047816</v>
      </c>
      <c r="J11" s="55" t="s">
        <v>12</v>
      </c>
      <c r="K11" s="98">
        <v>20826387</v>
      </c>
      <c r="L11" s="55" t="s">
        <v>12</v>
      </c>
      <c r="M11" s="55" t="s">
        <v>12</v>
      </c>
      <c r="N11" s="99">
        <v>59050864.255110003</v>
      </c>
      <c r="O11" s="55" t="s">
        <v>12</v>
      </c>
      <c r="P11" s="196">
        <f t="shared" si="1"/>
        <v>597052627.38258815</v>
      </c>
    </row>
    <row r="12" spans="1:17" s="7" customFormat="1" x14ac:dyDescent="0.2">
      <c r="A12" s="189">
        <v>1998</v>
      </c>
      <c r="B12" s="99">
        <f t="shared" si="0"/>
        <v>576679488.24595594</v>
      </c>
      <c r="C12" s="98">
        <v>255902837.79184681</v>
      </c>
      <c r="D12" s="98">
        <v>27722860</v>
      </c>
      <c r="E12" s="98" t="s">
        <v>92</v>
      </c>
      <c r="F12" s="98">
        <v>27722856</v>
      </c>
      <c r="G12" s="55" t="s">
        <v>12</v>
      </c>
      <c r="H12" s="98">
        <v>36564896.784392849</v>
      </c>
      <c r="I12" s="98">
        <v>185104635.66971636</v>
      </c>
      <c r="J12" s="55" t="s">
        <v>12</v>
      </c>
      <c r="K12" s="98">
        <v>43661402</v>
      </c>
      <c r="L12" s="55" t="s">
        <v>12</v>
      </c>
      <c r="M12" s="55" t="s">
        <v>12</v>
      </c>
      <c r="N12" s="99">
        <v>68832098.489149988</v>
      </c>
      <c r="O12" s="55" t="s">
        <v>12</v>
      </c>
      <c r="P12" s="196">
        <f t="shared" si="1"/>
        <v>645511586.73510599</v>
      </c>
    </row>
    <row r="13" spans="1:17" s="7" customFormat="1" x14ac:dyDescent="0.2">
      <c r="A13" s="189">
        <v>1999</v>
      </c>
      <c r="B13" s="99">
        <f t="shared" si="0"/>
        <v>545574720.93967998</v>
      </c>
      <c r="C13" s="98">
        <v>211227715.68258053</v>
      </c>
      <c r="D13" s="98">
        <v>26091653</v>
      </c>
      <c r="E13" s="98" t="s">
        <v>92</v>
      </c>
      <c r="F13" s="98">
        <v>26012761</v>
      </c>
      <c r="G13" s="55" t="s">
        <v>12</v>
      </c>
      <c r="H13" s="98">
        <v>29472206.257422332</v>
      </c>
      <c r="I13" s="98">
        <v>201155715.99967709</v>
      </c>
      <c r="J13" s="55" t="s">
        <v>12</v>
      </c>
      <c r="K13" s="98">
        <v>51614669</v>
      </c>
      <c r="L13" s="55" t="s">
        <v>12</v>
      </c>
      <c r="M13" s="55" t="s">
        <v>12</v>
      </c>
      <c r="N13" s="99">
        <v>58102981.560859986</v>
      </c>
      <c r="O13" s="55" t="s">
        <v>12</v>
      </c>
      <c r="P13" s="196">
        <f t="shared" si="1"/>
        <v>603677702.50054002</v>
      </c>
    </row>
    <row r="14" spans="1:17" s="7" customFormat="1" x14ac:dyDescent="0.2">
      <c r="A14" s="189">
        <v>2000</v>
      </c>
      <c r="B14" s="99">
        <f t="shared" si="0"/>
        <v>633157397.341048</v>
      </c>
      <c r="C14" s="98">
        <v>296131100.24929202</v>
      </c>
      <c r="D14" s="98">
        <v>38767790</v>
      </c>
      <c r="E14" s="98" t="s">
        <v>92</v>
      </c>
      <c r="F14" s="98">
        <v>24060928</v>
      </c>
      <c r="G14" s="55" t="s">
        <v>12</v>
      </c>
      <c r="H14" s="98">
        <v>27115751.09872292</v>
      </c>
      <c r="I14" s="98">
        <v>209876642.99303308</v>
      </c>
      <c r="J14" s="55" t="s">
        <v>12</v>
      </c>
      <c r="K14" s="98">
        <v>37205185</v>
      </c>
      <c r="L14" s="55" t="s">
        <v>12</v>
      </c>
      <c r="M14" s="55" t="s">
        <v>12</v>
      </c>
      <c r="N14" s="99">
        <v>43835118.021709986</v>
      </c>
      <c r="O14" s="55" t="s">
        <v>12</v>
      </c>
      <c r="P14" s="196">
        <f t="shared" si="1"/>
        <v>676992515.36275804</v>
      </c>
    </row>
    <row r="15" spans="1:17" s="7" customFormat="1" x14ac:dyDescent="0.2">
      <c r="A15" s="189">
        <v>2001</v>
      </c>
      <c r="B15" s="99">
        <f t="shared" si="0"/>
        <v>687889579.6482501</v>
      </c>
      <c r="C15" s="98">
        <v>321061603.81125927</v>
      </c>
      <c r="D15" s="98">
        <v>24775894</v>
      </c>
      <c r="E15" s="98">
        <v>53812614.140000023</v>
      </c>
      <c r="F15" s="98">
        <v>23142695</v>
      </c>
      <c r="G15" s="55" t="s">
        <v>12</v>
      </c>
      <c r="H15" s="98">
        <v>26334877.350192141</v>
      </c>
      <c r="I15" s="98">
        <v>238761895.34679863</v>
      </c>
      <c r="J15" s="55" t="s">
        <v>12</v>
      </c>
      <c r="K15" s="55" t="s">
        <v>12</v>
      </c>
      <c r="L15" s="55" t="s">
        <v>12</v>
      </c>
      <c r="M15" s="55" t="s">
        <v>12</v>
      </c>
      <c r="N15" s="99">
        <v>61228645.171048</v>
      </c>
      <c r="O15" s="55" t="s">
        <v>12</v>
      </c>
      <c r="P15" s="196">
        <f t="shared" si="1"/>
        <v>749118224.81929815</v>
      </c>
    </row>
    <row r="16" spans="1:17" s="7" customFormat="1" x14ac:dyDescent="0.2">
      <c r="A16" s="189">
        <v>2002</v>
      </c>
      <c r="B16" s="99">
        <f t="shared" si="0"/>
        <v>644327453.35569978</v>
      </c>
      <c r="C16" s="98">
        <v>211159905.66569984</v>
      </c>
      <c r="D16" s="98">
        <v>33264806</v>
      </c>
      <c r="E16" s="98">
        <v>54768838.260000005</v>
      </c>
      <c r="F16" s="98">
        <v>24498444</v>
      </c>
      <c r="G16" s="55">
        <v>7185848.3799999999</v>
      </c>
      <c r="H16" s="98">
        <v>33012936.34</v>
      </c>
      <c r="I16" s="98">
        <v>214891365.71000001</v>
      </c>
      <c r="J16" s="55" t="s">
        <v>12</v>
      </c>
      <c r="K16" s="98">
        <v>54522039</v>
      </c>
      <c r="L16" s="55">
        <v>11023270</v>
      </c>
      <c r="M16" s="55" t="s">
        <v>12</v>
      </c>
      <c r="N16" s="99">
        <v>79838111.694350004</v>
      </c>
      <c r="O16" s="55" t="s">
        <v>12</v>
      </c>
      <c r="P16" s="196">
        <f t="shared" si="1"/>
        <v>724165565.05004978</v>
      </c>
    </row>
    <row r="17" spans="1:16" s="7" customFormat="1" x14ac:dyDescent="0.2">
      <c r="A17" s="189">
        <v>2003</v>
      </c>
      <c r="B17" s="99">
        <f t="shared" si="0"/>
        <v>720610972.04309988</v>
      </c>
      <c r="C17" s="98">
        <v>223684442.59325325</v>
      </c>
      <c r="D17" s="98">
        <v>37732101</v>
      </c>
      <c r="E17" s="98">
        <v>56837541.199999996</v>
      </c>
      <c r="F17" s="98">
        <v>29393356.309999999</v>
      </c>
      <c r="G17" s="55">
        <v>9737045</v>
      </c>
      <c r="H17" s="98">
        <v>32135279.02</v>
      </c>
      <c r="I17" s="98">
        <v>222044157.25999999</v>
      </c>
      <c r="J17" s="55" t="s">
        <v>12</v>
      </c>
      <c r="K17" s="98">
        <v>51208477.609999999</v>
      </c>
      <c r="L17" s="55">
        <v>17207248</v>
      </c>
      <c r="M17" s="55">
        <v>40631324.049846634</v>
      </c>
      <c r="N17" s="99">
        <v>126425898.12716006</v>
      </c>
      <c r="O17" s="98">
        <v>7071943.9801533706</v>
      </c>
      <c r="P17" s="196">
        <f t="shared" si="1"/>
        <v>847036870.17025995</v>
      </c>
    </row>
    <row r="18" spans="1:16" s="7" customFormat="1" x14ac:dyDescent="0.2">
      <c r="A18" s="189">
        <v>2004</v>
      </c>
      <c r="B18" s="99">
        <f t="shared" si="0"/>
        <v>789072559.29439986</v>
      </c>
      <c r="C18" s="98">
        <v>253777928.7143999</v>
      </c>
      <c r="D18" s="98">
        <v>27516960</v>
      </c>
      <c r="E18" s="98">
        <v>53644052.430000007</v>
      </c>
      <c r="F18" s="98">
        <v>31255200</v>
      </c>
      <c r="G18" s="55">
        <v>11009516</v>
      </c>
      <c r="H18" s="98">
        <v>38133245</v>
      </c>
      <c r="I18" s="98">
        <v>251080740</v>
      </c>
      <c r="J18" s="55" t="s">
        <v>12</v>
      </c>
      <c r="K18" s="98">
        <v>51666693</v>
      </c>
      <c r="L18" s="55">
        <v>18187225</v>
      </c>
      <c r="M18" s="55">
        <v>52800999.149999999</v>
      </c>
      <c r="N18" s="99">
        <v>103337139.70579997</v>
      </c>
      <c r="O18" s="98">
        <v>5438132.8499999996</v>
      </c>
      <c r="P18" s="196">
        <f t="shared" si="1"/>
        <v>892409699.00019979</v>
      </c>
    </row>
    <row r="19" spans="1:16" s="7" customFormat="1" x14ac:dyDescent="0.2">
      <c r="A19" s="189">
        <v>2005</v>
      </c>
      <c r="B19" s="99">
        <f t="shared" si="0"/>
        <v>837356940.30330002</v>
      </c>
      <c r="C19" s="98">
        <v>275422579.31210005</v>
      </c>
      <c r="D19" s="98">
        <v>29052459</v>
      </c>
      <c r="E19" s="98">
        <v>53799823.409999996</v>
      </c>
      <c r="F19" s="98">
        <v>26957000</v>
      </c>
      <c r="G19" s="55">
        <v>12051500</v>
      </c>
      <c r="H19" s="98">
        <v>35761000</v>
      </c>
      <c r="I19" s="98">
        <v>237774950</v>
      </c>
      <c r="J19" s="55" t="s">
        <v>12</v>
      </c>
      <c r="K19" s="98">
        <v>90183434</v>
      </c>
      <c r="L19" s="55">
        <v>29049815</v>
      </c>
      <c r="M19" s="55">
        <v>47304379.581200004</v>
      </c>
      <c r="N19" s="99">
        <v>96316706.696200013</v>
      </c>
      <c r="O19" s="98">
        <v>2563625.4188000001</v>
      </c>
      <c r="P19" s="196">
        <f t="shared" si="1"/>
        <v>933673646.99950004</v>
      </c>
    </row>
    <row r="20" spans="1:16" s="7" customFormat="1" x14ac:dyDescent="0.2">
      <c r="A20" s="189">
        <v>2006</v>
      </c>
      <c r="B20" s="99">
        <f t="shared" si="0"/>
        <v>777020495.82459998</v>
      </c>
      <c r="C20" s="98">
        <v>297779690.39460003</v>
      </c>
      <c r="D20" s="98">
        <v>30244828</v>
      </c>
      <c r="E20" s="98">
        <v>50523673.68</v>
      </c>
      <c r="F20" s="98">
        <v>22251714</v>
      </c>
      <c r="G20" s="55">
        <v>12864100</v>
      </c>
      <c r="H20" s="98">
        <v>28550000</v>
      </c>
      <c r="I20" s="98">
        <v>219009000</v>
      </c>
      <c r="J20" s="55" t="s">
        <v>12</v>
      </c>
      <c r="K20" s="98">
        <v>63813065</v>
      </c>
      <c r="L20" s="55">
        <v>19350589</v>
      </c>
      <c r="M20" s="55">
        <v>32633835.75</v>
      </c>
      <c r="N20" s="99">
        <v>88018015.175400019</v>
      </c>
      <c r="O20" s="98">
        <v>3470913.25</v>
      </c>
      <c r="P20" s="196">
        <f t="shared" si="1"/>
        <v>865038511</v>
      </c>
    </row>
    <row r="21" spans="1:16" s="7" customFormat="1" x14ac:dyDescent="0.2">
      <c r="A21" s="189">
        <v>2007</v>
      </c>
      <c r="B21" s="99">
        <f t="shared" si="0"/>
        <v>907371333.27089989</v>
      </c>
      <c r="C21" s="98">
        <v>284299147.47879994</v>
      </c>
      <c r="D21" s="98">
        <v>39186500</v>
      </c>
      <c r="E21" s="98">
        <v>47957767.419999994</v>
      </c>
      <c r="F21" s="98">
        <v>25853300</v>
      </c>
      <c r="G21" s="55">
        <v>15567100</v>
      </c>
      <c r="H21" s="98">
        <v>37990000</v>
      </c>
      <c r="I21" s="98">
        <v>268748000</v>
      </c>
      <c r="J21" s="55" t="s">
        <v>12</v>
      </c>
      <c r="K21" s="98">
        <v>94940114</v>
      </c>
      <c r="L21" s="55">
        <v>21069466</v>
      </c>
      <c r="M21" s="55">
        <v>71759938.372099996</v>
      </c>
      <c r="N21" s="99">
        <v>96256598.729100019</v>
      </c>
      <c r="O21" s="98">
        <v>10537501.627899999</v>
      </c>
      <c r="P21" s="196">
        <f t="shared" si="1"/>
        <v>1003627931.9999999</v>
      </c>
    </row>
    <row r="22" spans="1:16" s="7" customFormat="1" x14ac:dyDescent="0.2">
      <c r="A22" s="189">
        <v>2008</v>
      </c>
      <c r="B22" s="99">
        <f t="shared" si="0"/>
        <v>1174058265.2995999</v>
      </c>
      <c r="C22" s="98">
        <v>357627121.99965191</v>
      </c>
      <c r="D22" s="98">
        <v>35295836</v>
      </c>
      <c r="E22" s="98">
        <v>53236033.32</v>
      </c>
      <c r="F22" s="98">
        <v>25984177</v>
      </c>
      <c r="G22" s="98">
        <v>23334100</v>
      </c>
      <c r="H22" s="98">
        <v>39770000</v>
      </c>
      <c r="I22" s="98">
        <v>308972000</v>
      </c>
      <c r="J22" s="98">
        <v>123676373</v>
      </c>
      <c r="K22" s="98">
        <v>28951334</v>
      </c>
      <c r="L22" s="98">
        <v>21270333</v>
      </c>
      <c r="M22" s="98">
        <v>155940956.97994801</v>
      </c>
      <c r="N22" s="99">
        <v>85137398.700000003</v>
      </c>
      <c r="O22" s="98">
        <v>4986246.0200519701</v>
      </c>
      <c r="P22" s="196">
        <f t="shared" si="1"/>
        <v>1259195663.9995999</v>
      </c>
    </row>
    <row r="23" spans="1:16" s="7" customFormat="1" x14ac:dyDescent="0.2">
      <c r="A23" s="189">
        <v>2009</v>
      </c>
      <c r="B23" s="99">
        <f t="shared" si="0"/>
        <v>851985661.17309999</v>
      </c>
      <c r="C23" s="98">
        <v>287913100.07310003</v>
      </c>
      <c r="D23" s="98">
        <v>34873660</v>
      </c>
      <c r="E23" s="98">
        <v>39984911.899999999</v>
      </c>
      <c r="F23" s="98">
        <v>22981800</v>
      </c>
      <c r="G23" s="98">
        <v>18786890</v>
      </c>
      <c r="H23" s="98">
        <v>34740000</v>
      </c>
      <c r="I23" s="98">
        <v>266218000</v>
      </c>
      <c r="J23" s="98">
        <v>81729133</v>
      </c>
      <c r="K23" s="98">
        <v>30527000</v>
      </c>
      <c r="L23" s="98">
        <v>6658666</v>
      </c>
      <c r="M23" s="98">
        <v>27572500.199999999</v>
      </c>
      <c r="N23" s="99">
        <v>75495357.826900005</v>
      </c>
      <c r="O23" s="98">
        <v>1714084.8</v>
      </c>
      <c r="P23" s="196">
        <f t="shared" si="1"/>
        <v>927481019</v>
      </c>
    </row>
    <row r="24" spans="1:16" s="7" customFormat="1" x14ac:dyDescent="0.2">
      <c r="A24" s="189">
        <v>2010</v>
      </c>
      <c r="B24" s="99">
        <f t="shared" si="0"/>
        <v>1018549482.7878</v>
      </c>
      <c r="C24" s="98">
        <v>325874682.41182244</v>
      </c>
      <c r="D24" s="98">
        <v>47741999</v>
      </c>
      <c r="E24" s="98">
        <v>48083385.420000002</v>
      </c>
      <c r="F24" s="98">
        <v>29998341</v>
      </c>
      <c r="G24" s="98">
        <v>21176850</v>
      </c>
      <c r="H24" s="98">
        <v>39900000</v>
      </c>
      <c r="I24" s="98">
        <v>321781480</v>
      </c>
      <c r="J24" s="98">
        <v>58038518</v>
      </c>
      <c r="K24" s="98">
        <v>49292813</v>
      </c>
      <c r="L24" s="98">
        <v>10288603</v>
      </c>
      <c r="M24" s="98">
        <v>66372810.955977581</v>
      </c>
      <c r="N24" s="99">
        <v>93604523.212800026</v>
      </c>
      <c r="O24" s="98">
        <v>6374422.0440224204</v>
      </c>
      <c r="P24" s="196">
        <f t="shared" si="1"/>
        <v>1112154006.0005999</v>
      </c>
    </row>
    <row r="25" spans="1:16" s="7" customFormat="1" x14ac:dyDescent="0.2">
      <c r="A25" s="189">
        <v>2011</v>
      </c>
      <c r="B25" s="99">
        <f t="shared" si="0"/>
        <v>1009378604.1099999</v>
      </c>
      <c r="C25" s="98">
        <v>320197015.29497993</v>
      </c>
      <c r="D25" s="98">
        <v>33803000</v>
      </c>
      <c r="E25" s="98">
        <v>30641487.482000001</v>
      </c>
      <c r="F25" s="98">
        <v>24010194</v>
      </c>
      <c r="G25" s="98">
        <v>19539687</v>
      </c>
      <c r="H25" s="98">
        <v>46685000</v>
      </c>
      <c r="I25" s="98">
        <v>318898056</v>
      </c>
      <c r="J25" s="98">
        <v>79232567</v>
      </c>
      <c r="K25" s="98">
        <v>49506100</v>
      </c>
      <c r="L25" s="98">
        <v>14273666</v>
      </c>
      <c r="M25" s="98">
        <v>72591831.333020002</v>
      </c>
      <c r="N25" s="99">
        <v>118241272.87999998</v>
      </c>
      <c r="O25" s="98">
        <v>6678763.6669800114</v>
      </c>
      <c r="P25" s="196">
        <f t="shared" si="1"/>
        <v>1127619876.9899998</v>
      </c>
    </row>
    <row r="26" spans="1:16" s="7" customFormat="1" x14ac:dyDescent="0.2">
      <c r="A26" s="189">
        <v>2012</v>
      </c>
      <c r="B26" s="99">
        <f t="shared" si="0"/>
        <v>966949207.13050008</v>
      </c>
      <c r="C26" s="98">
        <v>316944203.4230001</v>
      </c>
      <c r="D26" s="98">
        <v>42100200</v>
      </c>
      <c r="E26" s="98">
        <v>28393484.707500003</v>
      </c>
      <c r="F26" s="98">
        <v>24855537</v>
      </c>
      <c r="G26" s="98">
        <v>15848250</v>
      </c>
      <c r="H26" s="98">
        <v>44947500</v>
      </c>
      <c r="I26" s="98">
        <v>295619261</v>
      </c>
      <c r="J26" s="98">
        <v>113242200</v>
      </c>
      <c r="K26" s="98">
        <v>17950000</v>
      </c>
      <c r="L26" s="98">
        <v>8780000</v>
      </c>
      <c r="M26" s="98">
        <v>58268571</v>
      </c>
      <c r="N26" s="99">
        <v>98725927.869499981</v>
      </c>
      <c r="O26" s="98">
        <v>7307629</v>
      </c>
      <c r="P26" s="196">
        <f t="shared" si="1"/>
        <v>1065675135</v>
      </c>
    </row>
    <row r="27" spans="1:16" s="7" customFormat="1" x14ac:dyDescent="0.2">
      <c r="A27" s="189">
        <v>2013</v>
      </c>
      <c r="B27" s="99">
        <f t="shared" si="0"/>
        <v>931501496.47490025</v>
      </c>
      <c r="C27" s="98">
        <v>297245139.12490022</v>
      </c>
      <c r="D27" s="98">
        <v>32033161</v>
      </c>
      <c r="E27" s="98">
        <v>29657361.850000001</v>
      </c>
      <c r="F27" s="98">
        <v>27765200</v>
      </c>
      <c r="G27" s="98">
        <v>20975615</v>
      </c>
      <c r="H27" s="98">
        <v>33750000</v>
      </c>
      <c r="I27" s="98">
        <v>244456054</v>
      </c>
      <c r="J27" s="98">
        <v>87169583</v>
      </c>
      <c r="K27" s="98">
        <v>12802000</v>
      </c>
      <c r="L27" s="98">
        <v>7581000</v>
      </c>
      <c r="M27" s="98">
        <v>138066382.5</v>
      </c>
      <c r="N27" s="99">
        <v>87721605.525099978</v>
      </c>
      <c r="O27" s="98">
        <v>4712723.5</v>
      </c>
      <c r="P27" s="196">
        <f t="shared" si="1"/>
        <v>1019223102.0000002</v>
      </c>
    </row>
    <row r="28" spans="1:16" s="7" customFormat="1" x14ac:dyDescent="0.2">
      <c r="A28" s="189">
        <v>2014</v>
      </c>
      <c r="B28" s="99">
        <f t="shared" si="0"/>
        <v>753241974</v>
      </c>
      <c r="C28" s="98">
        <v>237453003.36951882</v>
      </c>
      <c r="D28" s="98">
        <v>31164127</v>
      </c>
      <c r="E28" s="98">
        <v>26140539.210000001</v>
      </c>
      <c r="F28" s="98">
        <v>28878204</v>
      </c>
      <c r="G28" s="98">
        <v>15744500</v>
      </c>
      <c r="H28" s="98">
        <v>39265000</v>
      </c>
      <c r="I28" s="98">
        <v>237385847</v>
      </c>
      <c r="J28" s="98">
        <v>62773337</v>
      </c>
      <c r="K28" s="98">
        <v>10809372</v>
      </c>
      <c r="L28" s="98">
        <v>7250300</v>
      </c>
      <c r="M28" s="98">
        <v>56377744.42048116</v>
      </c>
      <c r="N28" s="99">
        <v>45938006</v>
      </c>
      <c r="O28" s="98">
        <v>1383215.5795188504</v>
      </c>
      <c r="P28" s="196">
        <f t="shared" si="1"/>
        <v>799179980</v>
      </c>
    </row>
    <row r="29" spans="1:16" s="7" customFormat="1" x14ac:dyDescent="0.2">
      <c r="A29" s="189">
        <v>2015</v>
      </c>
      <c r="B29" s="99">
        <f t="shared" si="0"/>
        <v>923715363.70000005</v>
      </c>
      <c r="C29" s="98">
        <v>311869418.35000002</v>
      </c>
      <c r="D29" s="98">
        <v>34708804</v>
      </c>
      <c r="E29" s="98">
        <v>25471109.759999998</v>
      </c>
      <c r="F29" s="98">
        <v>29362115</v>
      </c>
      <c r="G29" s="98">
        <v>19946000</v>
      </c>
      <c r="H29" s="98">
        <v>55375000</v>
      </c>
      <c r="I29" s="98">
        <v>307586779</v>
      </c>
      <c r="J29" s="98">
        <v>75236497</v>
      </c>
      <c r="K29" s="98">
        <v>17084500</v>
      </c>
      <c r="L29" s="98">
        <v>6197000</v>
      </c>
      <c r="M29" s="98">
        <v>40878140.590000004</v>
      </c>
      <c r="N29" s="99">
        <v>100073572.3</v>
      </c>
      <c r="O29" s="98">
        <v>6047460.4100000001</v>
      </c>
      <c r="P29" s="196">
        <f t="shared" si="1"/>
        <v>1023788936</v>
      </c>
    </row>
    <row r="30" spans="1:16" s="7" customFormat="1" x14ac:dyDescent="0.2">
      <c r="A30" s="189">
        <v>2016</v>
      </c>
      <c r="B30" s="99">
        <f t="shared" si="0"/>
        <v>1123769636</v>
      </c>
      <c r="C30" s="98">
        <v>460287163.97187459</v>
      </c>
      <c r="D30" s="98">
        <v>29546455</v>
      </c>
      <c r="E30" s="98">
        <v>26489441.439999998</v>
      </c>
      <c r="F30" s="98">
        <v>30249473</v>
      </c>
      <c r="G30" s="98">
        <v>20523300</v>
      </c>
      <c r="H30" s="98">
        <v>42440000</v>
      </c>
      <c r="I30" s="98">
        <v>264165807</v>
      </c>
      <c r="J30" s="98">
        <v>109921577</v>
      </c>
      <c r="K30" s="98">
        <v>25755142.859999999</v>
      </c>
      <c r="L30" s="98">
        <v>13451357.140000001</v>
      </c>
      <c r="M30" s="98">
        <v>100939918.58812536</v>
      </c>
      <c r="N30" s="99">
        <v>85016518</v>
      </c>
      <c r="O30" s="98">
        <v>3104514.4118746673</v>
      </c>
      <c r="P30" s="196">
        <f t="shared" si="1"/>
        <v>1208786154</v>
      </c>
    </row>
    <row r="31" spans="1:16" s="7" customFormat="1" x14ac:dyDescent="0.2">
      <c r="A31" s="189">
        <v>2017</v>
      </c>
      <c r="B31" s="99">
        <f t="shared" si="0"/>
        <v>1034320450</v>
      </c>
      <c r="C31" s="98">
        <v>380335650.38999999</v>
      </c>
      <c r="D31" s="98">
        <v>41381207</v>
      </c>
      <c r="E31" s="98">
        <v>40961705.609999999</v>
      </c>
      <c r="F31" s="98">
        <v>29667752</v>
      </c>
      <c r="G31" s="98">
        <v>19982000</v>
      </c>
      <c r="H31" s="98">
        <v>49167000</v>
      </c>
      <c r="I31" s="98">
        <v>298099153</v>
      </c>
      <c r="J31" s="98">
        <v>88742960</v>
      </c>
      <c r="K31" s="98">
        <v>17571500</v>
      </c>
      <c r="L31" s="98">
        <v>4781750</v>
      </c>
      <c r="M31" s="98">
        <v>63629772</v>
      </c>
      <c r="N31" s="99">
        <v>54559771</v>
      </c>
      <c r="O31" s="98">
        <v>3653718</v>
      </c>
      <c r="P31" s="196">
        <f t="shared" si="1"/>
        <v>1088880221</v>
      </c>
    </row>
    <row r="32" spans="1:16" s="7" customFormat="1" x14ac:dyDescent="0.2">
      <c r="A32" s="189">
        <v>2018</v>
      </c>
      <c r="B32" s="99">
        <f t="shared" si="0"/>
        <v>890518667</v>
      </c>
      <c r="C32" s="98">
        <v>361948945.45000005</v>
      </c>
      <c r="D32" s="98">
        <v>34214016</v>
      </c>
      <c r="E32" s="98">
        <v>37111956.549999997</v>
      </c>
      <c r="F32" s="98">
        <v>27317522</v>
      </c>
      <c r="G32" s="98">
        <v>24342300</v>
      </c>
      <c r="H32" s="98">
        <v>44130000</v>
      </c>
      <c r="I32" s="98">
        <v>229848114</v>
      </c>
      <c r="J32" s="98">
        <v>69153000</v>
      </c>
      <c r="K32" s="98">
        <v>17026760</v>
      </c>
      <c r="L32" s="98">
        <v>4220000</v>
      </c>
      <c r="M32" s="98">
        <v>41206053</v>
      </c>
      <c r="N32" s="99">
        <v>66386402</v>
      </c>
      <c r="O32" s="98">
        <v>1997982</v>
      </c>
      <c r="P32" s="196">
        <f>B32+N32</f>
        <v>956905069</v>
      </c>
    </row>
    <row r="33" spans="1:17" s="7" customFormat="1" x14ac:dyDescent="0.2">
      <c r="A33" s="189">
        <v>2019</v>
      </c>
      <c r="B33" s="99">
        <f t="shared" si="0"/>
        <v>820918643</v>
      </c>
      <c r="C33" s="98">
        <v>335207059.58700001</v>
      </c>
      <c r="D33" s="98">
        <v>32861775</v>
      </c>
      <c r="E33" s="98">
        <v>31222318.413000003</v>
      </c>
      <c r="F33" s="98">
        <v>28231540</v>
      </c>
      <c r="G33" s="98">
        <v>21898132</v>
      </c>
      <c r="H33" s="98">
        <v>42890500</v>
      </c>
      <c r="I33" s="98">
        <v>220373402</v>
      </c>
      <c r="J33" s="98">
        <v>62400752</v>
      </c>
      <c r="K33" s="98">
        <v>17503000</v>
      </c>
      <c r="L33" s="98">
        <v>931000</v>
      </c>
      <c r="M33" s="98">
        <v>27399164</v>
      </c>
      <c r="N33" s="99">
        <v>82510022</v>
      </c>
      <c r="O33" s="98">
        <v>7838336</v>
      </c>
      <c r="P33" s="196">
        <f t="shared" ref="P33" si="2">B33+N33</f>
        <v>903428665</v>
      </c>
    </row>
    <row r="34" spans="1:17" s="7" customFormat="1" x14ac:dyDescent="0.2">
      <c r="A34" s="189">
        <v>2020</v>
      </c>
      <c r="B34" s="99">
        <f>SUM(C34:M34)</f>
        <v>604869243</v>
      </c>
      <c r="C34" s="98">
        <v>244694619.02999997</v>
      </c>
      <c r="D34" s="98">
        <v>28607332</v>
      </c>
      <c r="E34" s="98">
        <v>13384906.970000001</v>
      </c>
      <c r="F34" s="98">
        <v>20175777</v>
      </c>
      <c r="G34" s="98">
        <v>17618100</v>
      </c>
      <c r="H34" s="98">
        <v>34996500</v>
      </c>
      <c r="I34" s="98">
        <v>166244695</v>
      </c>
      <c r="J34" s="98">
        <v>41171000</v>
      </c>
      <c r="K34" s="98">
        <v>19900961</v>
      </c>
      <c r="L34" s="98">
        <v>1375200</v>
      </c>
      <c r="M34" s="98">
        <v>16700152</v>
      </c>
      <c r="N34" s="99">
        <v>36399693</v>
      </c>
      <c r="O34" s="98">
        <v>858451</v>
      </c>
      <c r="P34" s="196">
        <f t="shared" ref="P34" si="3">B34+N34</f>
        <v>641268936</v>
      </c>
    </row>
    <row r="35" spans="1:17" s="7" customFormat="1" x14ac:dyDescent="0.2">
      <c r="A35" s="189">
        <v>2021</v>
      </c>
      <c r="B35" s="99">
        <f>SUM(C35:M35)</f>
        <v>1070129235</v>
      </c>
      <c r="C35" s="98">
        <v>416225560.63</v>
      </c>
      <c r="D35" s="98">
        <v>36153086</v>
      </c>
      <c r="E35" s="98">
        <v>40464300.369999997</v>
      </c>
      <c r="F35" s="98">
        <v>39352584</v>
      </c>
      <c r="G35" s="98">
        <v>32189000</v>
      </c>
      <c r="H35" s="98">
        <v>52614282</v>
      </c>
      <c r="I35" s="98">
        <v>285130099</v>
      </c>
      <c r="J35" s="98">
        <v>69608528</v>
      </c>
      <c r="K35" s="98">
        <v>28062500</v>
      </c>
      <c r="L35" s="98">
        <v>4385500</v>
      </c>
      <c r="M35" s="98">
        <v>65943795</v>
      </c>
      <c r="N35" s="99">
        <v>52077212</v>
      </c>
      <c r="O35" s="98">
        <v>3286009</v>
      </c>
      <c r="P35" s="196">
        <f t="shared" ref="P35" si="4">B35+N35</f>
        <v>1122206447</v>
      </c>
    </row>
    <row r="36" spans="1:17" s="7" customFormat="1" x14ac:dyDescent="0.2">
      <c r="A36" s="189">
        <v>2022</v>
      </c>
      <c r="B36" s="99">
        <f>SUM(C36:M36)</f>
        <v>848204512</v>
      </c>
      <c r="C36" s="98">
        <v>361398379.77999997</v>
      </c>
      <c r="D36" s="98">
        <v>28787042</v>
      </c>
      <c r="E36" s="98">
        <v>18814791.220000003</v>
      </c>
      <c r="F36" s="98">
        <v>32664896</v>
      </c>
      <c r="G36" s="98">
        <v>20809500</v>
      </c>
      <c r="H36" s="98">
        <v>37453000</v>
      </c>
      <c r="I36" s="98">
        <v>234088399</v>
      </c>
      <c r="J36" s="98">
        <v>37213883</v>
      </c>
      <c r="K36" s="98">
        <v>16548540</v>
      </c>
      <c r="L36" s="98">
        <v>4551500</v>
      </c>
      <c r="M36" s="98">
        <v>55874581</v>
      </c>
      <c r="N36" s="99">
        <v>66388203</v>
      </c>
      <c r="O36" s="98">
        <v>2334945</v>
      </c>
      <c r="P36" s="196">
        <f t="shared" ref="P36" si="5">B36+N36</f>
        <v>914592715</v>
      </c>
    </row>
    <row r="37" spans="1:17" s="7" customFormat="1" x14ac:dyDescent="0.2">
      <c r="A37" s="189">
        <v>2023</v>
      </c>
      <c r="B37" s="99">
        <v>1057421988</v>
      </c>
      <c r="C37" s="191">
        <f>B37-D37-E37-F37-G37-H37-I37-J37-K37-L37-M37</f>
        <v>438093773.09000003</v>
      </c>
      <c r="D37" s="191">
        <v>34528368</v>
      </c>
      <c r="E37" s="192">
        <v>24251272.91</v>
      </c>
      <c r="F37" s="191">
        <v>39037454</v>
      </c>
      <c r="G37" s="191">
        <v>30137753</v>
      </c>
      <c r="H37" s="191">
        <v>54898800</v>
      </c>
      <c r="I37" s="191">
        <v>328971755</v>
      </c>
      <c r="J37" s="191">
        <v>56819297</v>
      </c>
      <c r="K37" s="191">
        <v>26356388</v>
      </c>
      <c r="L37" s="191">
        <v>1651624</v>
      </c>
      <c r="M37" s="191">
        <v>22675503</v>
      </c>
      <c r="N37" s="193">
        <v>71371615</v>
      </c>
      <c r="O37" s="98">
        <v>2268736</v>
      </c>
      <c r="P37" s="197">
        <f>B37+N37</f>
        <v>1128793603</v>
      </c>
    </row>
    <row r="38" spans="1:17" s="7" customFormat="1" x14ac:dyDescent="0.2">
      <c r="B38" s="97"/>
      <c r="C38" s="93"/>
      <c r="D38" s="93"/>
      <c r="E38" s="93"/>
      <c r="F38" s="93"/>
      <c r="G38" s="93"/>
      <c r="H38" s="93"/>
      <c r="I38" s="93"/>
      <c r="J38" s="93"/>
      <c r="K38" s="93"/>
      <c r="L38" s="93"/>
      <c r="M38" s="93"/>
      <c r="N38" s="97"/>
      <c r="O38" s="93"/>
      <c r="P38" s="93"/>
    </row>
    <row r="39" spans="1:17" s="7" customFormat="1" x14ac:dyDescent="0.2">
      <c r="B39" s="97"/>
      <c r="C39" s="93"/>
      <c r="D39" s="93"/>
      <c r="E39" s="93"/>
      <c r="F39" s="93"/>
      <c r="G39" s="93"/>
      <c r="H39" s="93"/>
      <c r="I39" s="93"/>
      <c r="J39" s="93"/>
      <c r="K39" s="93"/>
      <c r="L39" s="93"/>
      <c r="M39" s="93"/>
      <c r="N39" s="97"/>
      <c r="O39" s="93"/>
      <c r="P39" s="93"/>
    </row>
    <row r="40" spans="1:17" s="7" customFormat="1" ht="49.5" x14ac:dyDescent="0.2">
      <c r="A40" s="178" t="s">
        <v>45</v>
      </c>
      <c r="B40" s="38" t="s">
        <v>113</v>
      </c>
      <c r="C40" s="10" t="s">
        <v>93</v>
      </c>
      <c r="D40" s="10" t="s">
        <v>16</v>
      </c>
      <c r="E40" s="10" t="s">
        <v>94</v>
      </c>
      <c r="F40" s="10" t="s">
        <v>17</v>
      </c>
      <c r="G40" s="10" t="s">
        <v>29</v>
      </c>
      <c r="H40" s="10" t="s">
        <v>18</v>
      </c>
      <c r="I40" s="10" t="s">
        <v>137</v>
      </c>
      <c r="J40" s="10" t="s">
        <v>95</v>
      </c>
      <c r="K40" s="10" t="s">
        <v>97</v>
      </c>
      <c r="L40" s="10" t="s">
        <v>132</v>
      </c>
      <c r="M40" s="10" t="s">
        <v>96</v>
      </c>
      <c r="N40" s="38" t="s">
        <v>22</v>
      </c>
      <c r="O40" s="10" t="s">
        <v>115</v>
      </c>
      <c r="P40" s="195" t="s">
        <v>43</v>
      </c>
    </row>
    <row r="41" spans="1:17" s="7" customFormat="1" x14ac:dyDescent="0.2">
      <c r="A41" s="189">
        <v>1994</v>
      </c>
      <c r="B41" s="95">
        <f t="shared" ref="B41:D69" si="6">B8/$P8*100</f>
        <v>88.974720422608044</v>
      </c>
      <c r="C41" s="94">
        <f t="shared" si="6"/>
        <v>38.004118505115507</v>
      </c>
      <c r="D41" s="94">
        <f t="shared" si="6"/>
        <v>3.4868854364418271</v>
      </c>
      <c r="E41" s="94" t="s">
        <v>12</v>
      </c>
      <c r="F41" s="94">
        <f t="shared" ref="F41:F69" si="7">F8/$P8*100</f>
        <v>8.8782984637540423</v>
      </c>
      <c r="G41" s="94" t="s">
        <v>12</v>
      </c>
      <c r="H41" s="94">
        <f t="shared" ref="H41:I69" si="8">H8/$P8*100</f>
        <v>6.4658048463402773</v>
      </c>
      <c r="I41" s="94">
        <f t="shared" si="8"/>
        <v>27.694910438701832</v>
      </c>
      <c r="J41" s="94" t="s">
        <v>12</v>
      </c>
      <c r="K41" s="94">
        <f t="shared" ref="K41:K47" si="9">K8/$P8*100</f>
        <v>4.4447027322545516</v>
      </c>
      <c r="L41" s="94" t="s">
        <v>12</v>
      </c>
      <c r="M41" s="94" t="s">
        <v>12</v>
      </c>
      <c r="N41" s="143">
        <f t="shared" ref="N41:N69" si="10">N8/$P8*100</f>
        <v>11.025279577391959</v>
      </c>
      <c r="O41" s="94" t="s">
        <v>12</v>
      </c>
      <c r="P41" s="198">
        <f t="shared" ref="P41:P64" si="11">B41+N41</f>
        <v>100</v>
      </c>
    </row>
    <row r="42" spans="1:17" s="7" customFormat="1" x14ac:dyDescent="0.2">
      <c r="A42" s="189">
        <v>1995</v>
      </c>
      <c r="B42" s="95">
        <f t="shared" si="6"/>
        <v>87.667289059550015</v>
      </c>
      <c r="C42" s="94">
        <f t="shared" si="6"/>
        <v>35.408634882449753</v>
      </c>
      <c r="D42" s="94">
        <f t="shared" si="6"/>
        <v>5.6446891360711486</v>
      </c>
      <c r="E42" s="94" t="s">
        <v>12</v>
      </c>
      <c r="F42" s="94">
        <f t="shared" si="7"/>
        <v>5.984510262174572</v>
      </c>
      <c r="G42" s="94" t="s">
        <v>12</v>
      </c>
      <c r="H42" s="94">
        <f t="shared" si="8"/>
        <v>7.1582666981025946</v>
      </c>
      <c r="I42" s="94">
        <f t="shared" si="8"/>
        <v>29.629566584110496</v>
      </c>
      <c r="J42" s="94" t="s">
        <v>12</v>
      </c>
      <c r="K42" s="94">
        <f t="shared" si="9"/>
        <v>3.8416214966414577</v>
      </c>
      <c r="L42" s="94" t="s">
        <v>12</v>
      </c>
      <c r="M42" s="94" t="s">
        <v>12</v>
      </c>
      <c r="N42" s="143">
        <f t="shared" si="10"/>
        <v>12.332710940449983</v>
      </c>
      <c r="O42" s="94" t="s">
        <v>12</v>
      </c>
      <c r="P42" s="198">
        <f t="shared" si="11"/>
        <v>100</v>
      </c>
    </row>
    <row r="43" spans="1:17" s="7" customFormat="1" x14ac:dyDescent="0.2">
      <c r="A43" s="189">
        <v>1996</v>
      </c>
      <c r="B43" s="95">
        <f t="shared" si="6"/>
        <v>91.970090475373283</v>
      </c>
      <c r="C43" s="94">
        <f t="shared" si="6"/>
        <v>34.17027971247785</v>
      </c>
      <c r="D43" s="94">
        <f t="shared" si="6"/>
        <v>4.8234167316278045</v>
      </c>
      <c r="E43" s="94" t="s">
        <v>12</v>
      </c>
      <c r="F43" s="94">
        <f t="shared" si="7"/>
        <v>5.2689289209054229</v>
      </c>
      <c r="G43" s="94" t="s">
        <v>12</v>
      </c>
      <c r="H43" s="94">
        <f t="shared" si="8"/>
        <v>7.8321108814416895</v>
      </c>
      <c r="I43" s="94">
        <f t="shared" si="8"/>
        <v>34.366839214699226</v>
      </c>
      <c r="J43" s="94" t="s">
        <v>12</v>
      </c>
      <c r="K43" s="94">
        <f t="shared" si="9"/>
        <v>5.5085150142213006</v>
      </c>
      <c r="L43" s="94" t="s">
        <v>12</v>
      </c>
      <c r="M43" s="94" t="s">
        <v>12</v>
      </c>
      <c r="N43" s="143">
        <f t="shared" si="10"/>
        <v>8.02990952462671</v>
      </c>
      <c r="O43" s="94" t="s">
        <v>12</v>
      </c>
      <c r="P43" s="198">
        <f t="shared" si="11"/>
        <v>100</v>
      </c>
    </row>
    <row r="44" spans="1:17" s="7" customFormat="1" x14ac:dyDescent="0.2">
      <c r="A44" s="189">
        <v>1997</v>
      </c>
      <c r="B44" s="95">
        <f t="shared" si="6"/>
        <v>90.109604824287871</v>
      </c>
      <c r="C44" s="94">
        <f t="shared" si="6"/>
        <v>43.298676673290551</v>
      </c>
      <c r="D44" s="94">
        <f t="shared" si="6"/>
        <v>4.5322138717698479</v>
      </c>
      <c r="E44" s="94" t="s">
        <v>12</v>
      </c>
      <c r="F44" s="94">
        <f t="shared" si="7"/>
        <v>5.1686390084714251</v>
      </c>
      <c r="G44" s="94" t="s">
        <v>12</v>
      </c>
      <c r="H44" s="94">
        <f t="shared" si="8"/>
        <v>5.6396057722480037</v>
      </c>
      <c r="I44" s="94">
        <f t="shared" si="8"/>
        <v>27.982269958829161</v>
      </c>
      <c r="J44" s="94" t="s">
        <v>12</v>
      </c>
      <c r="K44" s="94">
        <f t="shared" si="9"/>
        <v>3.4881995396788636</v>
      </c>
      <c r="L44" s="94" t="s">
        <v>12</v>
      </c>
      <c r="M44" s="94" t="s">
        <v>12</v>
      </c>
      <c r="N44" s="143">
        <f t="shared" si="10"/>
        <v>9.8903951757121273</v>
      </c>
      <c r="O44" s="94" t="s">
        <v>12</v>
      </c>
      <c r="P44" s="198">
        <f t="shared" si="11"/>
        <v>100</v>
      </c>
    </row>
    <row r="45" spans="1:17" s="7" customFormat="1" x14ac:dyDescent="0.2">
      <c r="A45" s="189">
        <v>1998</v>
      </c>
      <c r="B45" s="95">
        <f t="shared" si="6"/>
        <v>89.336814411451272</v>
      </c>
      <c r="C45" s="94">
        <f t="shared" si="6"/>
        <v>39.643415091301812</v>
      </c>
      <c r="D45" s="94">
        <f t="shared" si="6"/>
        <v>4.2947114458808988</v>
      </c>
      <c r="E45" s="94" t="s">
        <v>12</v>
      </c>
      <c r="F45" s="94">
        <f t="shared" si="7"/>
        <v>4.2947108262173499</v>
      </c>
      <c r="G45" s="94" t="s">
        <v>12</v>
      </c>
      <c r="H45" s="94">
        <f t="shared" si="8"/>
        <v>5.6644834168403122</v>
      </c>
      <c r="I45" s="94">
        <f t="shared" si="8"/>
        <v>28.675648814600819</v>
      </c>
      <c r="J45" s="94" t="s">
        <v>12</v>
      </c>
      <c r="K45" s="94">
        <f t="shared" si="9"/>
        <v>6.7638448166100886</v>
      </c>
      <c r="L45" s="94" t="s">
        <v>12</v>
      </c>
      <c r="M45" s="94" t="s">
        <v>12</v>
      </c>
      <c r="N45" s="143">
        <f t="shared" si="10"/>
        <v>10.663185588548719</v>
      </c>
      <c r="O45" s="94" t="s">
        <v>12</v>
      </c>
      <c r="P45" s="198">
        <f t="shared" si="11"/>
        <v>99.999999999999986</v>
      </c>
    </row>
    <row r="46" spans="1:17" s="7" customFormat="1" x14ac:dyDescent="0.2">
      <c r="A46" s="189">
        <v>1999</v>
      </c>
      <c r="B46" s="95">
        <f t="shared" si="6"/>
        <v>90.3751652048457</v>
      </c>
      <c r="C46" s="94">
        <f t="shared" si="6"/>
        <v>34.990147028395761</v>
      </c>
      <c r="D46" s="94">
        <f t="shared" si="6"/>
        <v>4.3221164028294821</v>
      </c>
      <c r="E46" s="94" t="s">
        <v>12</v>
      </c>
      <c r="F46" s="94">
        <f t="shared" si="7"/>
        <v>4.3090478399733056</v>
      </c>
      <c r="G46" s="94" t="s">
        <v>12</v>
      </c>
      <c r="H46" s="94">
        <f t="shared" si="8"/>
        <v>4.8821094659191866</v>
      </c>
      <c r="I46" s="94">
        <f t="shared" si="8"/>
        <v>33.321707123926302</v>
      </c>
      <c r="J46" s="94" t="s">
        <v>12</v>
      </c>
      <c r="K46" s="94">
        <f t="shared" si="9"/>
        <v>8.5500373438016499</v>
      </c>
      <c r="L46" s="94" t="s">
        <v>12</v>
      </c>
      <c r="M46" s="94" t="s">
        <v>12</v>
      </c>
      <c r="N46" s="143">
        <f t="shared" si="10"/>
        <v>9.6248347951542907</v>
      </c>
      <c r="O46" s="94" t="s">
        <v>12</v>
      </c>
      <c r="P46" s="198">
        <f t="shared" si="11"/>
        <v>99.999999999999986</v>
      </c>
      <c r="Q46" s="47"/>
    </row>
    <row r="47" spans="1:17" s="8" customFormat="1" x14ac:dyDescent="0.2">
      <c r="A47" s="189">
        <v>2000</v>
      </c>
      <c r="B47" s="95">
        <f t="shared" si="6"/>
        <v>93.525021765089747</v>
      </c>
      <c r="C47" s="94">
        <f t="shared" si="6"/>
        <v>43.742152760819494</v>
      </c>
      <c r="D47" s="94">
        <f t="shared" si="6"/>
        <v>5.7264724676057543</v>
      </c>
      <c r="E47" s="94" t="s">
        <v>12</v>
      </c>
      <c r="F47" s="94">
        <f t="shared" si="7"/>
        <v>3.5540906958339487</v>
      </c>
      <c r="G47" s="94" t="s">
        <v>12</v>
      </c>
      <c r="H47" s="94">
        <f t="shared" si="8"/>
        <v>4.0053250934677296</v>
      </c>
      <c r="I47" s="94">
        <f t="shared" si="8"/>
        <v>31.001323977795131</v>
      </c>
      <c r="J47" s="94" t="s">
        <v>12</v>
      </c>
      <c r="K47" s="94">
        <f t="shared" si="9"/>
        <v>5.4956567695676899</v>
      </c>
      <c r="L47" s="94" t="s">
        <v>12</v>
      </c>
      <c r="M47" s="94" t="s">
        <v>12</v>
      </c>
      <c r="N47" s="143">
        <f t="shared" si="10"/>
        <v>6.474978234910246</v>
      </c>
      <c r="O47" s="94" t="s">
        <v>12</v>
      </c>
      <c r="P47" s="198">
        <f t="shared" si="11"/>
        <v>100</v>
      </c>
    </row>
    <row r="48" spans="1:17" s="7" customFormat="1" x14ac:dyDescent="0.2">
      <c r="A48" s="189">
        <v>2001</v>
      </c>
      <c r="B48" s="95">
        <f t="shared" si="6"/>
        <v>91.82657114158215</v>
      </c>
      <c r="C48" s="94">
        <f t="shared" si="6"/>
        <v>42.85860271103477</v>
      </c>
      <c r="D48" s="94">
        <f t="shared" si="6"/>
        <v>3.3073409749143967</v>
      </c>
      <c r="E48" s="94">
        <f t="shared" ref="E48:E69" si="12">E15/$P15*100</f>
        <v>7.1834608152779449</v>
      </c>
      <c r="F48" s="94">
        <f t="shared" si="7"/>
        <v>3.0893247865625573</v>
      </c>
      <c r="G48" s="94" t="s">
        <v>12</v>
      </c>
      <c r="H48" s="94">
        <f t="shared" si="8"/>
        <v>3.5154500955499546</v>
      </c>
      <c r="I48" s="94">
        <f t="shared" si="8"/>
        <v>31.872391758242518</v>
      </c>
      <c r="J48" s="94" t="s">
        <v>12</v>
      </c>
      <c r="K48" s="94" t="s">
        <v>12</v>
      </c>
      <c r="L48" s="94" t="s">
        <v>12</v>
      </c>
      <c r="M48" s="94" t="s">
        <v>12</v>
      </c>
      <c r="N48" s="143">
        <f t="shared" si="10"/>
        <v>8.1734288584178465</v>
      </c>
      <c r="O48" s="94" t="s">
        <v>12</v>
      </c>
      <c r="P48" s="198">
        <f t="shared" si="11"/>
        <v>100</v>
      </c>
      <c r="Q48" s="48"/>
    </row>
    <row r="49" spans="1:16" x14ac:dyDescent="0.2">
      <c r="A49" s="189">
        <v>2002</v>
      </c>
      <c r="B49" s="95">
        <f t="shared" si="6"/>
        <v>88.975157678364326</v>
      </c>
      <c r="C49" s="94">
        <f t="shared" si="6"/>
        <v>29.159064702435249</v>
      </c>
      <c r="D49" s="94">
        <f t="shared" si="6"/>
        <v>4.5935360096417934</v>
      </c>
      <c r="E49" s="94">
        <f t="shared" si="12"/>
        <v>7.5630271450720974</v>
      </c>
      <c r="F49" s="94">
        <f t="shared" si="7"/>
        <v>3.3829893580077672</v>
      </c>
      <c r="G49" s="94">
        <f t="shared" ref="G49:G69" si="13">G16/$P16*100</f>
        <v>0.99229357577964361</v>
      </c>
      <c r="H49" s="94">
        <f t="shared" si="8"/>
        <v>4.5587553362494324</v>
      </c>
      <c r="I49" s="94">
        <f t="shared" si="8"/>
        <v>29.674341902068775</v>
      </c>
      <c r="J49" s="94" t="s">
        <v>12</v>
      </c>
      <c r="K49" s="94">
        <f t="shared" ref="K49:L69" si="14">K16/$P16*100</f>
        <v>7.5289466430555532</v>
      </c>
      <c r="L49" s="94">
        <f t="shared" si="14"/>
        <v>1.5222030060540286</v>
      </c>
      <c r="M49" s="94" t="s">
        <v>12</v>
      </c>
      <c r="N49" s="143">
        <f t="shared" si="10"/>
        <v>11.024842321635674</v>
      </c>
      <c r="O49" s="94" t="s">
        <v>12</v>
      </c>
      <c r="P49" s="198">
        <f t="shared" si="11"/>
        <v>100</v>
      </c>
    </row>
    <row r="50" spans="1:16" x14ac:dyDescent="0.2">
      <c r="A50" s="189">
        <v>2003</v>
      </c>
      <c r="B50" s="95">
        <f t="shared" si="6"/>
        <v>85.074333529100372</v>
      </c>
      <c r="C50" s="94">
        <f t="shared" si="6"/>
        <v>26.407875556620247</v>
      </c>
      <c r="D50" s="94">
        <f t="shared" si="6"/>
        <v>4.4545995964042984</v>
      </c>
      <c r="E50" s="94">
        <f t="shared" si="12"/>
        <v>6.7101614111054309</v>
      </c>
      <c r="F50" s="94">
        <f t="shared" si="7"/>
        <v>3.4701389449660844</v>
      </c>
      <c r="G50" s="94">
        <f t="shared" si="13"/>
        <v>1.1495420498098021</v>
      </c>
      <c r="H50" s="94">
        <f t="shared" si="8"/>
        <v>3.7938465433671853</v>
      </c>
      <c r="I50" s="94">
        <f t="shared" si="8"/>
        <v>26.214225741480142</v>
      </c>
      <c r="J50" s="94" t="s">
        <v>12</v>
      </c>
      <c r="K50" s="94">
        <f t="shared" si="14"/>
        <v>6.0456019582366887</v>
      </c>
      <c r="L50" s="94">
        <f t="shared" si="14"/>
        <v>2.03146387199665</v>
      </c>
      <c r="M50" s="94">
        <f t="shared" ref="M50:M69" si="15">M17/$P17*100</f>
        <v>4.7968778551138476</v>
      </c>
      <c r="N50" s="143">
        <f t="shared" si="10"/>
        <v>14.925666470899623</v>
      </c>
      <c r="O50" s="94">
        <f t="shared" ref="O50:O69" si="16">O17/$P17*100</f>
        <v>0.83490391377318252</v>
      </c>
      <c r="P50" s="198">
        <f t="shared" si="11"/>
        <v>100</v>
      </c>
    </row>
    <row r="51" spans="1:16" x14ac:dyDescent="0.2">
      <c r="A51" s="189">
        <v>2004</v>
      </c>
      <c r="B51" s="95">
        <f t="shared" si="6"/>
        <v>88.42043740430293</v>
      </c>
      <c r="C51" s="94">
        <f t="shared" si="6"/>
        <v>28.437379042240003</v>
      </c>
      <c r="D51" s="94">
        <f t="shared" si="6"/>
        <v>3.0834447486203129</v>
      </c>
      <c r="E51" s="94">
        <f t="shared" si="12"/>
        <v>6.0111462806936613</v>
      </c>
      <c r="F51" s="94">
        <f t="shared" si="7"/>
        <v>3.5023375513529693</v>
      </c>
      <c r="G51" s="94">
        <f t="shared" si="13"/>
        <v>1.2336840368649484</v>
      </c>
      <c r="H51" s="94">
        <f t="shared" si="8"/>
        <v>4.2730648314022259</v>
      </c>
      <c r="I51" s="94">
        <f t="shared" si="8"/>
        <v>28.135142444249006</v>
      </c>
      <c r="J51" s="94" t="s">
        <v>12</v>
      </c>
      <c r="K51" s="94">
        <f t="shared" si="14"/>
        <v>5.7895709849281269</v>
      </c>
      <c r="L51" s="94">
        <f t="shared" si="14"/>
        <v>2.0379905126956634</v>
      </c>
      <c r="M51" s="94">
        <f t="shared" si="15"/>
        <v>5.9166769712560212</v>
      </c>
      <c r="N51" s="143">
        <f t="shared" si="10"/>
        <v>11.579562595697073</v>
      </c>
      <c r="O51" s="94">
        <f t="shared" si="16"/>
        <v>0.60937626026392866</v>
      </c>
      <c r="P51" s="198">
        <f t="shared" si="11"/>
        <v>100</v>
      </c>
    </row>
    <row r="52" spans="1:16" x14ac:dyDescent="0.2">
      <c r="A52" s="189">
        <v>2005</v>
      </c>
      <c r="B52" s="95">
        <f t="shared" si="6"/>
        <v>89.684114250656194</v>
      </c>
      <c r="C52" s="94">
        <f t="shared" si="6"/>
        <v>29.498806161790224</v>
      </c>
      <c r="D52" s="94">
        <f t="shared" si="6"/>
        <v>3.1116288966026215</v>
      </c>
      <c r="E52" s="94">
        <f t="shared" si="12"/>
        <v>5.7621657827543675</v>
      </c>
      <c r="F52" s="94">
        <f t="shared" si="7"/>
        <v>2.8871972649790805</v>
      </c>
      <c r="G52" s="94">
        <f t="shared" si="13"/>
        <v>1.290761503093645</v>
      </c>
      <c r="H52" s="94">
        <f t="shared" si="8"/>
        <v>3.8301391621069443</v>
      </c>
      <c r="I52" s="94">
        <f t="shared" si="8"/>
        <v>25.466601822181161</v>
      </c>
      <c r="J52" s="94" t="s">
        <v>12</v>
      </c>
      <c r="K52" s="94">
        <f t="shared" si="14"/>
        <v>9.6589889079356528</v>
      </c>
      <c r="L52" s="94">
        <f t="shared" si="14"/>
        <v>3.1113457141428302</v>
      </c>
      <c r="M52" s="94">
        <f t="shared" si="15"/>
        <v>5.0664790350696629</v>
      </c>
      <c r="N52" s="143">
        <f t="shared" si="10"/>
        <v>10.315885749343806</v>
      </c>
      <c r="O52" s="94">
        <f t="shared" si="16"/>
        <v>0.27457403633899208</v>
      </c>
      <c r="P52" s="198">
        <f t="shared" si="11"/>
        <v>100</v>
      </c>
    </row>
    <row r="53" spans="1:16" x14ac:dyDescent="0.2">
      <c r="A53" s="189">
        <v>2006</v>
      </c>
      <c r="B53" s="95">
        <f t="shared" si="6"/>
        <v>89.82495992303862</v>
      </c>
      <c r="C53" s="94">
        <f t="shared" si="6"/>
        <v>34.423865135248299</v>
      </c>
      <c r="D53" s="94">
        <f t="shared" si="6"/>
        <v>3.4963562448839922</v>
      </c>
      <c r="E53" s="94">
        <f t="shared" si="12"/>
        <v>5.8406270978148394</v>
      </c>
      <c r="F53" s="94">
        <f t="shared" si="7"/>
        <v>2.5723379614945259</v>
      </c>
      <c r="G53" s="94">
        <f t="shared" si="13"/>
        <v>1.4871129824184208</v>
      </c>
      <c r="H53" s="94">
        <f t="shared" si="8"/>
        <v>3.3004310949111026</v>
      </c>
      <c r="I53" s="94">
        <f t="shared" si="8"/>
        <v>25.317832352552916</v>
      </c>
      <c r="J53" s="94" t="s">
        <v>12</v>
      </c>
      <c r="K53" s="94">
        <f t="shared" si="14"/>
        <v>7.376904517953883</v>
      </c>
      <c r="L53" s="94">
        <f t="shared" si="14"/>
        <v>2.2369627194551573</v>
      </c>
      <c r="M53" s="94">
        <f t="shared" si="15"/>
        <v>3.7725298163054846</v>
      </c>
      <c r="N53" s="143">
        <f t="shared" si="10"/>
        <v>10.175040076961386</v>
      </c>
      <c r="O53" s="94">
        <f t="shared" si="16"/>
        <v>0.40124378346896517</v>
      </c>
      <c r="P53" s="198">
        <f t="shared" si="11"/>
        <v>100</v>
      </c>
    </row>
    <row r="54" spans="1:16" x14ac:dyDescent="0.2">
      <c r="A54" s="189">
        <v>2007</v>
      </c>
      <c r="B54" s="95">
        <f t="shared" si="6"/>
        <v>90.409135132649936</v>
      </c>
      <c r="C54" s="94">
        <f t="shared" si="6"/>
        <v>28.327145789202685</v>
      </c>
      <c r="D54" s="94">
        <f t="shared" si="6"/>
        <v>3.9044847946699037</v>
      </c>
      <c r="E54" s="94">
        <f t="shared" si="12"/>
        <v>4.7784408834089724</v>
      </c>
      <c r="F54" s="94">
        <f t="shared" si="7"/>
        <v>2.5759845033886526</v>
      </c>
      <c r="G54" s="94">
        <f t="shared" si="13"/>
        <v>1.5510827771580995</v>
      </c>
      <c r="H54" s="94">
        <f t="shared" si="8"/>
        <v>3.785267307606182</v>
      </c>
      <c r="I54" s="94">
        <f t="shared" si="8"/>
        <v>26.777652497619009</v>
      </c>
      <c r="J54" s="94" t="s">
        <v>12</v>
      </c>
      <c r="K54" s="94">
        <f t="shared" si="14"/>
        <v>9.4596922796684382</v>
      </c>
      <c r="L54" s="94">
        <f t="shared" si="14"/>
        <v>2.0993303721642533</v>
      </c>
      <c r="M54" s="94">
        <f t="shared" si="15"/>
        <v>7.1500539277637403</v>
      </c>
      <c r="N54" s="143">
        <f t="shared" si="10"/>
        <v>9.5908648673500689</v>
      </c>
      <c r="O54" s="94">
        <f t="shared" si="16"/>
        <v>1.0499410480636164</v>
      </c>
      <c r="P54" s="198">
        <f t="shared" si="11"/>
        <v>100</v>
      </c>
    </row>
    <row r="55" spans="1:16" x14ac:dyDescent="0.2">
      <c r="A55" s="189">
        <v>2008</v>
      </c>
      <c r="B55" s="95">
        <f t="shared" si="6"/>
        <v>93.238747469191807</v>
      </c>
      <c r="C55" s="94">
        <f t="shared" si="6"/>
        <v>28.401235187208009</v>
      </c>
      <c r="D55" s="94">
        <f t="shared" si="6"/>
        <v>2.803046183298421</v>
      </c>
      <c r="E55" s="94">
        <f t="shared" si="12"/>
        <v>4.2277808637702643</v>
      </c>
      <c r="F55" s="94">
        <f t="shared" si="7"/>
        <v>2.0635535638255069</v>
      </c>
      <c r="G55" s="94">
        <f t="shared" si="13"/>
        <v>1.8530956440783466</v>
      </c>
      <c r="H55" s="94">
        <f t="shared" si="8"/>
        <v>3.1583653864942653</v>
      </c>
      <c r="I55" s="94">
        <f t="shared" si="8"/>
        <v>24.537250947847781</v>
      </c>
      <c r="J55" s="94">
        <f t="shared" ref="J55:J69" si="17">J22/$P22*100</f>
        <v>9.8218550568356537</v>
      </c>
      <c r="K55" s="94">
        <f t="shared" si="14"/>
        <v>2.2991926376272209</v>
      </c>
      <c r="L55" s="94">
        <f t="shared" si="14"/>
        <v>1.689199987588804</v>
      </c>
      <c r="M55" s="94">
        <f t="shared" si="15"/>
        <v>12.384172010617531</v>
      </c>
      <c r="N55" s="143">
        <f t="shared" si="10"/>
        <v>6.7612525308081945</v>
      </c>
      <c r="O55" s="94">
        <f t="shared" si="16"/>
        <v>0.39598659387168561</v>
      </c>
      <c r="P55" s="198">
        <f t="shared" si="11"/>
        <v>100</v>
      </c>
    </row>
    <row r="56" spans="1:16" x14ac:dyDescent="0.2">
      <c r="A56" s="189">
        <v>2009</v>
      </c>
      <c r="B56" s="95">
        <f t="shared" si="6"/>
        <v>91.860172199718079</v>
      </c>
      <c r="C56" s="94">
        <f t="shared" si="6"/>
        <v>31.042478948358948</v>
      </c>
      <c r="D56" s="94">
        <f t="shared" si="6"/>
        <v>3.7600402903770909</v>
      </c>
      <c r="E56" s="94">
        <f t="shared" si="12"/>
        <v>4.3111299402236067</v>
      </c>
      <c r="F56" s="94">
        <f t="shared" si="7"/>
        <v>2.477872811324886</v>
      </c>
      <c r="G56" s="94">
        <f t="shared" si="13"/>
        <v>2.0255821537195255</v>
      </c>
      <c r="H56" s="94">
        <f t="shared" si="8"/>
        <v>3.7456292137877165</v>
      </c>
      <c r="I56" s="94">
        <f t="shared" si="8"/>
        <v>28.70333673103449</v>
      </c>
      <c r="J56" s="94">
        <f t="shared" si="17"/>
        <v>8.8119466949436305</v>
      </c>
      <c r="K56" s="94">
        <f t="shared" si="14"/>
        <v>3.2913881119544506</v>
      </c>
      <c r="L56" s="94">
        <f t="shared" si="14"/>
        <v>0.71793016391637876</v>
      </c>
      <c r="M56" s="94">
        <f t="shared" si="15"/>
        <v>2.9728371400773645</v>
      </c>
      <c r="N56" s="143">
        <f t="shared" si="10"/>
        <v>8.1398278002819158</v>
      </c>
      <c r="O56" s="94">
        <f t="shared" si="16"/>
        <v>0.18481076861800447</v>
      </c>
      <c r="P56" s="198">
        <f t="shared" si="11"/>
        <v>100</v>
      </c>
    </row>
    <row r="57" spans="1:16" x14ac:dyDescent="0.2">
      <c r="A57" s="189">
        <v>2010</v>
      </c>
      <c r="B57" s="95">
        <f t="shared" si="6"/>
        <v>91.583492690062798</v>
      </c>
      <c r="C57" s="94">
        <f t="shared" si="6"/>
        <v>29.301219134541935</v>
      </c>
      <c r="D57" s="94">
        <f t="shared" si="6"/>
        <v>4.292750710999484</v>
      </c>
      <c r="E57" s="94">
        <f t="shared" si="12"/>
        <v>4.3234466773996463</v>
      </c>
      <c r="F57" s="94">
        <f t="shared" si="7"/>
        <v>2.6973189718460464</v>
      </c>
      <c r="G57" s="94">
        <f t="shared" si="13"/>
        <v>1.9041292739801163</v>
      </c>
      <c r="H57" s="94">
        <f t="shared" si="8"/>
        <v>3.5876326286396059</v>
      </c>
      <c r="I57" s="94">
        <f t="shared" si="8"/>
        <v>28.93317636440959</v>
      </c>
      <c r="J57" s="94">
        <f t="shared" si="17"/>
        <v>5.2185684434758661</v>
      </c>
      <c r="K57" s="94">
        <f t="shared" si="14"/>
        <v>4.4321930896298376</v>
      </c>
      <c r="L57" s="94">
        <f t="shared" si="14"/>
        <v>0.92510596054935679</v>
      </c>
      <c r="M57" s="94">
        <f t="shared" si="15"/>
        <v>5.9679514345913152</v>
      </c>
      <c r="N57" s="143">
        <f t="shared" si="10"/>
        <v>8.4165073099372112</v>
      </c>
      <c r="O57" s="94">
        <f t="shared" si="16"/>
        <v>0.57316001287855656</v>
      </c>
      <c r="P57" s="198">
        <f t="shared" si="11"/>
        <v>100.00000000000001</v>
      </c>
    </row>
    <row r="58" spans="1:16" x14ac:dyDescent="0.2">
      <c r="A58" s="189">
        <v>2011</v>
      </c>
      <c r="B58" s="95">
        <f t="shared" si="6"/>
        <v>89.514084019552229</v>
      </c>
      <c r="C58" s="94">
        <f t="shared" si="6"/>
        <v>28.395829288651282</v>
      </c>
      <c r="D58" s="94">
        <f t="shared" si="6"/>
        <v>2.9977300586640667</v>
      </c>
      <c r="E58" s="94">
        <f t="shared" si="12"/>
        <v>2.7173596446164581</v>
      </c>
      <c r="F58" s="94">
        <f t="shared" si="7"/>
        <v>2.1292808409950488</v>
      </c>
      <c r="G58" s="94">
        <f t="shared" si="13"/>
        <v>1.7328256976241014</v>
      </c>
      <c r="H58" s="94">
        <f t="shared" si="8"/>
        <v>4.1401363130116255</v>
      </c>
      <c r="I58" s="94">
        <f t="shared" si="8"/>
        <v>28.280634503468239</v>
      </c>
      <c r="J58" s="94">
        <f t="shared" si="17"/>
        <v>7.026531601367175</v>
      </c>
      <c r="K58" s="94">
        <f t="shared" si="14"/>
        <v>4.3903181391364425</v>
      </c>
      <c r="L58" s="94">
        <f t="shared" si="14"/>
        <v>1.2658224895876491</v>
      </c>
      <c r="M58" s="94">
        <f t="shared" si="15"/>
        <v>6.4376154424301415</v>
      </c>
      <c r="N58" s="143">
        <f t="shared" si="10"/>
        <v>10.48591598044778</v>
      </c>
      <c r="O58" s="94">
        <f t="shared" si="16"/>
        <v>0.59228857199714302</v>
      </c>
      <c r="P58" s="198">
        <f t="shared" si="11"/>
        <v>100.00000000000001</v>
      </c>
    </row>
    <row r="59" spans="1:16" x14ac:dyDescent="0.2">
      <c r="A59" s="189">
        <v>2012</v>
      </c>
      <c r="B59" s="95">
        <f t="shared" si="6"/>
        <v>90.73583265415121</v>
      </c>
      <c r="C59" s="94">
        <f t="shared" si="6"/>
        <v>29.741165296401523</v>
      </c>
      <c r="D59" s="94">
        <f t="shared" si="6"/>
        <v>3.95056604187354</v>
      </c>
      <c r="E59" s="94">
        <f t="shared" si="12"/>
        <v>2.6643658817750313</v>
      </c>
      <c r="F59" s="94">
        <f t="shared" si="7"/>
        <v>2.3323746781424153</v>
      </c>
      <c r="G59" s="94">
        <f t="shared" si="13"/>
        <v>1.4871558394763522</v>
      </c>
      <c r="H59" s="94">
        <f t="shared" si="8"/>
        <v>4.2177487795096207</v>
      </c>
      <c r="I59" s="94">
        <f t="shared" si="8"/>
        <v>27.740091824512731</v>
      </c>
      <c r="J59" s="94">
        <f t="shared" si="17"/>
        <v>10.626334075065005</v>
      </c>
      <c r="K59" s="94">
        <f t="shared" si="14"/>
        <v>1.6843782322086367</v>
      </c>
      <c r="L59" s="94">
        <f t="shared" si="14"/>
        <v>0.82389085675720497</v>
      </c>
      <c r="M59" s="94">
        <f t="shared" si="15"/>
        <v>5.4677611484291599</v>
      </c>
      <c r="N59" s="143">
        <f t="shared" si="10"/>
        <v>9.2641673458487865</v>
      </c>
      <c r="O59" s="94">
        <f t="shared" si="16"/>
        <v>0.68572764438198142</v>
      </c>
      <c r="P59" s="198">
        <f t="shared" si="11"/>
        <v>100</v>
      </c>
    </row>
    <row r="60" spans="1:16" x14ac:dyDescent="0.2">
      <c r="A60" s="189">
        <v>2013</v>
      </c>
      <c r="B60" s="95">
        <f t="shared" si="6"/>
        <v>91.393287166179249</v>
      </c>
      <c r="C60" s="94">
        <f t="shared" si="6"/>
        <v>29.163893414662823</v>
      </c>
      <c r="D60" s="94">
        <f t="shared" si="6"/>
        <v>3.1428998162563229</v>
      </c>
      <c r="E60" s="94">
        <f t="shared" si="12"/>
        <v>2.909800787659147</v>
      </c>
      <c r="F60" s="94">
        <f t="shared" si="7"/>
        <v>2.7241533228119463</v>
      </c>
      <c r="G60" s="94">
        <f t="shared" si="13"/>
        <v>2.0580003493680619</v>
      </c>
      <c r="H60" s="94">
        <f t="shared" si="8"/>
        <v>3.3113456645334152</v>
      </c>
      <c r="I60" s="94">
        <f t="shared" si="8"/>
        <v>23.984547987610267</v>
      </c>
      <c r="J60" s="94">
        <f t="shared" si="17"/>
        <v>8.552551725814391</v>
      </c>
      <c r="K60" s="94">
        <f t="shared" si="14"/>
        <v>1.2560547317735344</v>
      </c>
      <c r="L60" s="94">
        <f t="shared" si="14"/>
        <v>0.74380182171341702</v>
      </c>
      <c r="M60" s="94">
        <f t="shared" si="15"/>
        <v>13.546237543975916</v>
      </c>
      <c r="N60" s="143">
        <f t="shared" si="10"/>
        <v>8.606712833820751</v>
      </c>
      <c r="O60" s="94">
        <f t="shared" si="16"/>
        <v>0.46238389718132572</v>
      </c>
      <c r="P60" s="198">
        <f t="shared" si="11"/>
        <v>100</v>
      </c>
    </row>
    <row r="61" spans="1:16" x14ac:dyDescent="0.2">
      <c r="A61" s="189">
        <v>2014</v>
      </c>
      <c r="B61" s="95">
        <f t="shared" si="6"/>
        <v>94.251857259987915</v>
      </c>
      <c r="C61" s="94">
        <f t="shared" si="6"/>
        <v>29.712081047065119</v>
      </c>
      <c r="D61" s="94">
        <f t="shared" si="6"/>
        <v>3.8995129732854421</v>
      </c>
      <c r="E61" s="94">
        <f t="shared" si="12"/>
        <v>3.2709201762036129</v>
      </c>
      <c r="F61" s="94">
        <f t="shared" si="7"/>
        <v>3.6134794067288825</v>
      </c>
      <c r="G61" s="94">
        <f t="shared" si="13"/>
        <v>1.9700818831823088</v>
      </c>
      <c r="H61" s="94">
        <f t="shared" si="8"/>
        <v>4.9131611129698216</v>
      </c>
      <c r="I61" s="94">
        <f t="shared" si="8"/>
        <v>29.703677887426561</v>
      </c>
      <c r="J61" s="94">
        <f t="shared" si="17"/>
        <v>7.8547184077358887</v>
      </c>
      <c r="K61" s="94">
        <f t="shared" si="14"/>
        <v>1.3525579056672565</v>
      </c>
      <c r="L61" s="94">
        <f t="shared" si="14"/>
        <v>0.90721742053648546</v>
      </c>
      <c r="M61" s="94">
        <f t="shared" si="15"/>
        <v>7.0544490391865375</v>
      </c>
      <c r="N61" s="143">
        <f t="shared" si="10"/>
        <v>5.7481427400120806</v>
      </c>
      <c r="O61" s="94">
        <f t="shared" si="16"/>
        <v>0.17307935810890188</v>
      </c>
      <c r="P61" s="198">
        <f t="shared" si="11"/>
        <v>100</v>
      </c>
    </row>
    <row r="62" spans="1:16" x14ac:dyDescent="0.2">
      <c r="A62" s="189">
        <v>2015</v>
      </c>
      <c r="B62" s="95">
        <f t="shared" si="6"/>
        <v>90.225175445732702</v>
      </c>
      <c r="C62" s="94">
        <f t="shared" si="6"/>
        <v>30.462276684537255</v>
      </c>
      <c r="D62" s="94">
        <f t="shared" si="6"/>
        <v>3.3902304253852571</v>
      </c>
      <c r="E62" s="94">
        <f t="shared" si="12"/>
        <v>2.4879258667823692</v>
      </c>
      <c r="F62" s="94">
        <f t="shared" si="7"/>
        <v>2.8679851840086692</v>
      </c>
      <c r="G62" s="94">
        <f t="shared" si="13"/>
        <v>1.9482531309558908</v>
      </c>
      <c r="H62" s="94">
        <f t="shared" si="8"/>
        <v>5.4088296965147125</v>
      </c>
      <c r="I62" s="94">
        <f t="shared" si="8"/>
        <v>30.043963964072372</v>
      </c>
      <c r="J62" s="94">
        <f t="shared" si="17"/>
        <v>7.348828880096435</v>
      </c>
      <c r="K62" s="94">
        <f t="shared" si="14"/>
        <v>1.6687521616271892</v>
      </c>
      <c r="L62" s="94">
        <f t="shared" si="14"/>
        <v>0.60530054409574119</v>
      </c>
      <c r="M62" s="94">
        <f t="shared" si="15"/>
        <v>3.9928289076568029</v>
      </c>
      <c r="N62" s="143">
        <f t="shared" si="10"/>
        <v>9.7748245542673065</v>
      </c>
      <c r="O62" s="94">
        <f t="shared" si="16"/>
        <v>0.59069405786194196</v>
      </c>
      <c r="P62" s="198">
        <f t="shared" si="11"/>
        <v>100.00000000000001</v>
      </c>
    </row>
    <row r="63" spans="1:16" x14ac:dyDescent="0.2">
      <c r="A63" s="189">
        <v>2016</v>
      </c>
      <c r="B63" s="95">
        <f t="shared" si="6"/>
        <v>92.966785918363527</v>
      </c>
      <c r="C63" s="94">
        <f t="shared" si="6"/>
        <v>38.078460979118276</v>
      </c>
      <c r="D63" s="94">
        <f t="shared" si="6"/>
        <v>2.4443078622490577</v>
      </c>
      <c r="E63" s="94">
        <f t="shared" si="12"/>
        <v>2.1914084101926266</v>
      </c>
      <c r="F63" s="94">
        <f t="shared" si="7"/>
        <v>2.5024668672702219</v>
      </c>
      <c r="G63" s="94">
        <f t="shared" si="13"/>
        <v>1.6978437362213532</v>
      </c>
      <c r="H63" s="94">
        <f t="shared" si="8"/>
        <v>3.5109601362955387</v>
      </c>
      <c r="I63" s="94">
        <f t="shared" si="8"/>
        <v>21.853808146779947</v>
      </c>
      <c r="J63" s="94">
        <f t="shared" si="17"/>
        <v>9.0935503055075522</v>
      </c>
      <c r="K63" s="94">
        <f t="shared" si="14"/>
        <v>2.1306616372774898</v>
      </c>
      <c r="L63" s="94">
        <f t="shared" si="14"/>
        <v>1.1127987440531191</v>
      </c>
      <c r="M63" s="94">
        <f t="shared" si="15"/>
        <v>8.3505190933983311</v>
      </c>
      <c r="N63" s="143">
        <f t="shared" si="10"/>
        <v>7.0332140816364781</v>
      </c>
      <c r="O63" s="94">
        <f t="shared" si="16"/>
        <v>0.25682908441675179</v>
      </c>
      <c r="P63" s="198">
        <f t="shared" si="11"/>
        <v>100</v>
      </c>
    </row>
    <row r="64" spans="1:16" x14ac:dyDescent="0.2">
      <c r="A64" s="189">
        <v>2017</v>
      </c>
      <c r="B64" s="95">
        <f t="shared" si="6"/>
        <v>94.989368899556865</v>
      </c>
      <c r="C64" s="94">
        <f t="shared" si="6"/>
        <v>34.929062265517999</v>
      </c>
      <c r="D64" s="94">
        <f t="shared" si="6"/>
        <v>3.8003451804824362</v>
      </c>
      <c r="E64" s="94">
        <f t="shared" si="12"/>
        <v>3.7618192359469811</v>
      </c>
      <c r="F64" s="94">
        <f t="shared" si="7"/>
        <v>2.7246111581266383</v>
      </c>
      <c r="G64" s="94">
        <f t="shared" si="13"/>
        <v>1.8350962405809004</v>
      </c>
      <c r="H64" s="94">
        <f t="shared" si="8"/>
        <v>4.5153726784426551</v>
      </c>
      <c r="I64" s="94">
        <f t="shared" si="8"/>
        <v>27.376670753210419</v>
      </c>
      <c r="J64" s="94">
        <f t="shared" si="17"/>
        <v>8.1499285493955167</v>
      </c>
      <c r="K64" s="94">
        <f t="shared" si="14"/>
        <v>1.61372202939482</v>
      </c>
      <c r="L64" s="94">
        <f t="shared" si="14"/>
        <v>0.43914380184154345</v>
      </c>
      <c r="M64" s="94">
        <f t="shared" si="15"/>
        <v>5.8435970066169469</v>
      </c>
      <c r="N64" s="143">
        <f t="shared" si="10"/>
        <v>5.010631100443141</v>
      </c>
      <c r="O64" s="94">
        <f t="shared" si="16"/>
        <v>0.33554820167864907</v>
      </c>
      <c r="P64" s="198">
        <f t="shared" si="11"/>
        <v>100</v>
      </c>
    </row>
    <row r="65" spans="1:16" x14ac:dyDescent="0.2">
      <c r="A65" s="189">
        <v>2018</v>
      </c>
      <c r="B65" s="95">
        <f t="shared" si="6"/>
        <v>93.06238370443829</v>
      </c>
      <c r="C65" s="94">
        <f t="shared" si="6"/>
        <v>37.824958522609734</v>
      </c>
      <c r="D65" s="94">
        <f t="shared" si="6"/>
        <v>3.5754869640052043</v>
      </c>
      <c r="E65" s="94">
        <f t="shared" si="12"/>
        <v>3.8783321096609216</v>
      </c>
      <c r="F65" s="94">
        <f t="shared" si="7"/>
        <v>2.8547786906958059</v>
      </c>
      <c r="G65" s="94">
        <f t="shared" si="13"/>
        <v>2.5438573572860861</v>
      </c>
      <c r="H65" s="94">
        <f t="shared" si="8"/>
        <v>4.6117427349525304</v>
      </c>
      <c r="I65" s="94">
        <f t="shared" si="8"/>
        <v>24.01994946480945</v>
      </c>
      <c r="J65" s="94">
        <f t="shared" si="17"/>
        <v>7.2267356752814944</v>
      </c>
      <c r="K65" s="94">
        <f t="shared" si="14"/>
        <v>1.7793572791701868</v>
      </c>
      <c r="L65" s="94">
        <f t="shared" si="14"/>
        <v>0.44100508365057056</v>
      </c>
      <c r="M65" s="94">
        <f t="shared" si="15"/>
        <v>4.3061798223163139</v>
      </c>
      <c r="N65" s="143">
        <f t="shared" si="10"/>
        <v>6.9376162955617078</v>
      </c>
      <c r="O65" s="94">
        <f t="shared" si="16"/>
        <v>0.20879626043657212</v>
      </c>
      <c r="P65" s="198">
        <f t="shared" ref="P65" si="18">B65+N65</f>
        <v>100</v>
      </c>
    </row>
    <row r="66" spans="1:16" x14ac:dyDescent="0.2">
      <c r="A66" s="189">
        <v>2019</v>
      </c>
      <c r="B66" s="95">
        <f t="shared" si="6"/>
        <v>90.867013058524108</v>
      </c>
      <c r="C66" s="94">
        <f t="shared" si="6"/>
        <v>37.103876882963419</v>
      </c>
      <c r="D66" s="94">
        <f t="shared" si="6"/>
        <v>3.637450998967362</v>
      </c>
      <c r="E66" s="94">
        <f t="shared" si="12"/>
        <v>3.4559804910551515</v>
      </c>
      <c r="F66" s="94">
        <f t="shared" si="7"/>
        <v>3.124932946421398</v>
      </c>
      <c r="G66" s="94">
        <f t="shared" si="13"/>
        <v>2.4238916528069208</v>
      </c>
      <c r="H66" s="94">
        <f t="shared" si="8"/>
        <v>4.7475248087241066</v>
      </c>
      <c r="I66" s="94">
        <f t="shared" si="8"/>
        <v>24.393005285038193</v>
      </c>
      <c r="J66" s="94">
        <f t="shared" si="17"/>
        <v>6.9071033959277788</v>
      </c>
      <c r="K66" s="94">
        <f t="shared" si="14"/>
        <v>1.9373970162879433</v>
      </c>
      <c r="L66" s="94">
        <f t="shared" si="14"/>
        <v>0.10305185523419272</v>
      </c>
      <c r="M66" s="94">
        <f t="shared" si="15"/>
        <v>3.0327977250976423</v>
      </c>
      <c r="N66" s="143">
        <f t="shared" si="10"/>
        <v>9.1329869414758935</v>
      </c>
      <c r="O66" s="94">
        <f t="shared" si="16"/>
        <v>0.86762090950479198</v>
      </c>
      <c r="P66" s="198">
        <f t="shared" ref="P66" si="19">B66+N66</f>
        <v>100</v>
      </c>
    </row>
    <row r="67" spans="1:16" x14ac:dyDescent="0.2">
      <c r="A67" s="189">
        <v>2019</v>
      </c>
      <c r="B67" s="95">
        <f t="shared" si="6"/>
        <v>94.323802237007158</v>
      </c>
      <c r="C67" s="94">
        <f t="shared" si="6"/>
        <v>38.157878121512496</v>
      </c>
      <c r="D67" s="94">
        <f t="shared" si="6"/>
        <v>4.4610506441247608</v>
      </c>
      <c r="E67" s="94">
        <f t="shared" si="12"/>
        <v>2.087253290872022</v>
      </c>
      <c r="F67" s="94">
        <f t="shared" si="7"/>
        <v>3.1462270924659292</v>
      </c>
      <c r="G67" s="94">
        <f t="shared" si="13"/>
        <v>2.7473808586293349</v>
      </c>
      <c r="H67" s="94">
        <f t="shared" si="8"/>
        <v>5.4573827040953065</v>
      </c>
      <c r="I67" s="94">
        <f t="shared" si="8"/>
        <v>25.924333094469432</v>
      </c>
      <c r="J67" s="94">
        <f t="shared" si="17"/>
        <v>6.4202392613635046</v>
      </c>
      <c r="K67" s="94">
        <f t="shared" si="14"/>
        <v>3.1033720616711737</v>
      </c>
      <c r="L67" s="94">
        <f t="shared" si="14"/>
        <v>0.21444980768567901</v>
      </c>
      <c r="M67" s="94">
        <f t="shared" si="15"/>
        <v>2.6042353001175158</v>
      </c>
      <c r="N67" s="143">
        <f t="shared" si="10"/>
        <v>5.6761977629928424</v>
      </c>
      <c r="O67" s="94">
        <f t="shared" si="16"/>
        <v>0.13386754788945524</v>
      </c>
      <c r="P67" s="198">
        <f t="shared" ref="P67" si="20">B67+N67</f>
        <v>100</v>
      </c>
    </row>
    <row r="68" spans="1:16" x14ac:dyDescent="0.2">
      <c r="A68" s="189">
        <v>2021</v>
      </c>
      <c r="B68" s="95">
        <f t="shared" si="6"/>
        <v>95.359391122799352</v>
      </c>
      <c r="C68" s="94">
        <f t="shared" si="6"/>
        <v>37.0899277706609</v>
      </c>
      <c r="D68" s="94">
        <f t="shared" si="6"/>
        <v>3.2216074053618406</v>
      </c>
      <c r="E68" s="94">
        <f t="shared" si="12"/>
        <v>3.605780422860108</v>
      </c>
      <c r="F68" s="94">
        <f t="shared" si="7"/>
        <v>3.5067151953369589</v>
      </c>
      <c r="G68" s="94">
        <f t="shared" si="13"/>
        <v>2.8683670536781367</v>
      </c>
      <c r="H68" s="94">
        <f t="shared" si="8"/>
        <v>4.6884672727245524</v>
      </c>
      <c r="I68" s="94">
        <f t="shared" si="8"/>
        <v>25.407989747540633</v>
      </c>
      <c r="J68" s="94">
        <f t="shared" si="17"/>
        <v>6.2028273127538007</v>
      </c>
      <c r="K68" s="94">
        <f t="shared" si="14"/>
        <v>2.5006539638958247</v>
      </c>
      <c r="L68" s="94">
        <f t="shared" si="14"/>
        <v>0.39079262213506072</v>
      </c>
      <c r="M68" s="94">
        <f t="shared" si="15"/>
        <v>5.8762623558515346</v>
      </c>
      <c r="N68" s="143">
        <f t="shared" si="10"/>
        <v>4.6406088772006493</v>
      </c>
      <c r="O68" s="94">
        <f t="shared" si="16"/>
        <v>0.29281679933175436</v>
      </c>
      <c r="P68" s="198">
        <f t="shared" ref="P68" si="21">B68+N68</f>
        <v>100</v>
      </c>
    </row>
    <row r="69" spans="1:16" x14ac:dyDescent="0.2">
      <c r="A69" s="189">
        <v>2022</v>
      </c>
      <c r="B69" s="95">
        <f t="shared" si="6"/>
        <v>92.741227662194973</v>
      </c>
      <c r="C69" s="94">
        <f t="shared" si="6"/>
        <v>39.514679469101175</v>
      </c>
      <c r="D69" s="94">
        <f t="shared" si="6"/>
        <v>3.1475258361313321</v>
      </c>
      <c r="E69" s="94">
        <f t="shared" si="12"/>
        <v>2.0571770266068654</v>
      </c>
      <c r="F69" s="94">
        <f t="shared" si="7"/>
        <v>3.5715237465017418</v>
      </c>
      <c r="G69" s="94">
        <f t="shared" si="13"/>
        <v>2.2752750660166807</v>
      </c>
      <c r="H69" s="94">
        <f t="shared" si="8"/>
        <v>4.0950468318567346</v>
      </c>
      <c r="I69" s="94">
        <f t="shared" si="8"/>
        <v>25.594824358512412</v>
      </c>
      <c r="J69" s="94">
        <f t="shared" si="17"/>
        <v>4.068902188883059</v>
      </c>
      <c r="K69" s="94">
        <f t="shared" si="14"/>
        <v>1.8093890021855248</v>
      </c>
      <c r="L69" s="94">
        <f t="shared" si="14"/>
        <v>0.4976532094944579</v>
      </c>
      <c r="M69" s="94">
        <f t="shared" si="15"/>
        <v>6.1092309269049885</v>
      </c>
      <c r="N69" s="143">
        <f t="shared" si="10"/>
        <v>7.2587723378050306</v>
      </c>
      <c r="O69" s="94">
        <f t="shared" si="16"/>
        <v>0.25529888459695416</v>
      </c>
      <c r="P69" s="198">
        <f t="shared" ref="P69:P70" si="22">B69+N69</f>
        <v>100</v>
      </c>
    </row>
    <row r="70" spans="1:16" x14ac:dyDescent="0.2">
      <c r="A70" s="189">
        <v>2023</v>
      </c>
      <c r="B70" s="95">
        <v>93.677177580532401</v>
      </c>
      <c r="C70" s="94">
        <v>38.810795164472601</v>
      </c>
      <c r="D70" s="94">
        <v>3.0588734652848668</v>
      </c>
      <c r="E70" s="94">
        <v>2.1484240206134477</v>
      </c>
      <c r="F70" s="94">
        <v>3.4583340919234464</v>
      </c>
      <c r="G70" s="94">
        <v>2.6699082028727621</v>
      </c>
      <c r="H70" s="94">
        <v>4.8634931890201365</v>
      </c>
      <c r="I70" s="94">
        <v>29.143658692403129</v>
      </c>
      <c r="J70" s="94">
        <v>5.0336303154971018</v>
      </c>
      <c r="K70" s="94">
        <v>2.3349164922579742</v>
      </c>
      <c r="L70" s="94">
        <v>0.14631762579186056</v>
      </c>
      <c r="M70" s="94">
        <v>2.0088263203950847</v>
      </c>
      <c r="N70" s="143">
        <v>6.3228224194675917</v>
      </c>
      <c r="O70" s="94">
        <v>0.20098767338602644</v>
      </c>
      <c r="P70" s="198">
        <f t="shared" si="22"/>
        <v>100</v>
      </c>
    </row>
    <row r="71" spans="1:16" s="72" customFormat="1" ht="24" customHeight="1" x14ac:dyDescent="0.2">
      <c r="A71" s="249" t="s">
        <v>110</v>
      </c>
      <c r="B71" s="249"/>
      <c r="C71" s="249"/>
      <c r="D71" s="249"/>
      <c r="E71" s="249"/>
      <c r="F71" s="249"/>
      <c r="G71" s="249"/>
      <c r="H71" s="249"/>
      <c r="I71" s="249"/>
      <c r="J71" s="249"/>
      <c r="K71" s="249"/>
      <c r="L71" s="249"/>
      <c r="M71" s="249"/>
      <c r="N71" s="249"/>
      <c r="O71" s="249"/>
      <c r="P71" s="249"/>
    </row>
    <row r="72" spans="1:16" x14ac:dyDescent="0.2">
      <c r="A72" s="103" t="s">
        <v>98</v>
      </c>
      <c r="B72" s="148"/>
      <c r="C72" s="104"/>
      <c r="D72" s="104"/>
      <c r="E72" s="104"/>
      <c r="F72" s="104"/>
      <c r="G72" s="104"/>
      <c r="H72" s="104"/>
      <c r="I72" s="104"/>
      <c r="J72" s="104"/>
      <c r="K72" s="104"/>
      <c r="L72" s="104"/>
      <c r="M72" s="104"/>
      <c r="N72" s="144"/>
      <c r="O72" s="104"/>
      <c r="P72" s="96"/>
    </row>
    <row r="73" spans="1:16" ht="24" customHeight="1" x14ac:dyDescent="0.2">
      <c r="A73" s="250" t="s">
        <v>100</v>
      </c>
      <c r="B73" s="250"/>
      <c r="C73" s="250"/>
      <c r="D73" s="250"/>
      <c r="E73" s="250"/>
      <c r="F73" s="250"/>
      <c r="G73" s="250"/>
      <c r="H73" s="250"/>
      <c r="I73" s="250"/>
      <c r="J73" s="250"/>
      <c r="K73" s="250"/>
      <c r="L73" s="250"/>
      <c r="M73" s="250"/>
      <c r="N73" s="250"/>
      <c r="O73" s="250"/>
      <c r="P73" s="250"/>
    </row>
    <row r="74" spans="1:16" x14ac:dyDescent="0.2">
      <c r="A74" s="103" t="s">
        <v>99</v>
      </c>
      <c r="B74" s="148"/>
      <c r="C74" s="96"/>
      <c r="D74" s="96"/>
      <c r="E74" s="96"/>
      <c r="F74" s="96"/>
      <c r="G74" s="96"/>
      <c r="H74" s="96"/>
      <c r="I74" s="96"/>
      <c r="J74" s="96"/>
      <c r="K74" s="96"/>
      <c r="L74" s="96"/>
      <c r="M74" s="96"/>
      <c r="N74" s="96"/>
      <c r="O74" s="96"/>
      <c r="P74" s="96"/>
    </row>
    <row r="75" spans="1:16" x14ac:dyDescent="0.2">
      <c r="A75" s="16"/>
      <c r="B75" s="149"/>
      <c r="C75" s="97"/>
      <c r="D75" s="97"/>
      <c r="E75" s="97"/>
      <c r="F75" s="97"/>
      <c r="G75" s="97"/>
      <c r="H75" s="97"/>
      <c r="I75" s="97"/>
      <c r="J75" s="97"/>
      <c r="K75" s="97"/>
      <c r="L75" s="97"/>
      <c r="M75" s="97"/>
      <c r="N75" s="97"/>
      <c r="O75" s="97"/>
      <c r="P75" s="97"/>
    </row>
    <row r="76" spans="1:16" x14ac:dyDescent="0.2">
      <c r="A76" s="8"/>
      <c r="B76" s="97"/>
      <c r="C76" s="96"/>
      <c r="D76" s="93"/>
      <c r="E76" s="93"/>
      <c r="F76" s="93"/>
      <c r="G76" s="93"/>
      <c r="H76" s="93"/>
      <c r="I76" s="100"/>
      <c r="J76" s="100"/>
      <c r="K76" s="93"/>
      <c r="L76" s="93"/>
      <c r="M76" s="100"/>
      <c r="N76" s="97"/>
      <c r="O76" s="93"/>
      <c r="P76" s="101"/>
    </row>
  </sheetData>
  <mergeCells count="2">
    <mergeCell ref="A71:P71"/>
    <mergeCell ref="A73:P73"/>
  </mergeCells>
  <phoneticPr fontId="2" type="noConversion"/>
  <hyperlinks>
    <hyperlink ref="A2" location="Sommaire!A1" display="Retour au menu &quot;Production cinématographique&quot;" xr:uid="{00000000-0004-0000-0500-000000000000}"/>
  </hyperlinks>
  <pageMargins left="0.74803149606299213" right="0.74803149606299213" top="0.78740157480314965" bottom="0.78740157480314965" header="0.39370078740157483" footer="0.39370078740157483"/>
  <pageSetup paperSize="9" pageOrder="overThenDown" orientation="landscape" r:id="rId1"/>
  <headerFooter alignWithMargins="0">
    <oddFooter>&amp;L&amp;"Arial,Gras italique"&amp;9&amp;G&amp;R&amp;"Arial,Gras italique"&amp;9Production cinématographique</oddFooter>
  </headerFooter>
  <rowBreaks count="1" manualBreakCount="1">
    <brk id="39" max="16383" man="1"/>
  </rowBreaks>
  <ignoredErrors>
    <ignoredError sqref="B22:B35" formulaRange="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73"/>
  <sheetViews>
    <sheetView topLeftCell="A103" workbookViewId="0">
      <selection activeCell="L128" sqref="L128"/>
    </sheetView>
  </sheetViews>
  <sheetFormatPr baseColWidth="10" defaultColWidth="11.42578125" defaultRowHeight="12" x14ac:dyDescent="0.2"/>
  <cols>
    <col min="1" max="1" width="14.85546875" style="31" customWidth="1"/>
    <col min="2" max="2" width="12.5703125" style="145" customWidth="1"/>
    <col min="3" max="3" width="17.85546875" style="32" bestFit="1" customWidth="1"/>
    <col min="4" max="4" width="10.42578125" style="32" bestFit="1" customWidth="1"/>
    <col min="5" max="5" width="9.140625" style="32" bestFit="1" customWidth="1"/>
    <col min="6" max="6" width="10.42578125" style="32" bestFit="1" customWidth="1"/>
    <col min="7" max="7" width="9.140625" style="32" bestFit="1" customWidth="1"/>
    <col min="8" max="8" width="9" style="32" bestFit="1" customWidth="1"/>
    <col min="9" max="9" width="7.85546875" style="32" bestFit="1" customWidth="1"/>
    <col min="10" max="10" width="8.140625" style="32" bestFit="1" customWidth="1"/>
    <col min="11" max="16384" width="11.42578125" style="31"/>
  </cols>
  <sheetData>
    <row r="1" spans="1:10" s="1" customFormat="1" ht="12.75" x14ac:dyDescent="0.2">
      <c r="B1" s="146"/>
      <c r="C1" s="81"/>
      <c r="D1" s="81"/>
      <c r="E1" s="81"/>
      <c r="F1" s="81"/>
      <c r="G1" s="81"/>
      <c r="H1" s="81"/>
      <c r="I1" s="81"/>
      <c r="J1" s="81"/>
    </row>
    <row r="2" spans="1:10" s="5" customFormat="1" ht="12.75" x14ac:dyDescent="0.2">
      <c r="A2" s="6" t="s">
        <v>33</v>
      </c>
      <c r="B2" s="147"/>
      <c r="C2" s="82"/>
      <c r="D2" s="82"/>
      <c r="E2" s="82"/>
      <c r="F2" s="82"/>
      <c r="G2" s="82"/>
      <c r="H2" s="82"/>
      <c r="I2" s="82"/>
      <c r="J2" s="82"/>
    </row>
    <row r="3" spans="1:10" s="1" customFormat="1" ht="12.75" x14ac:dyDescent="0.2">
      <c r="B3" s="146"/>
      <c r="C3" s="81"/>
      <c r="D3" s="81"/>
      <c r="E3" s="81"/>
      <c r="F3" s="81"/>
      <c r="G3" s="81"/>
      <c r="H3" s="81"/>
      <c r="I3" s="81"/>
      <c r="J3" s="81"/>
    </row>
    <row r="4" spans="1:10" s="1" customFormat="1" ht="12.75" x14ac:dyDescent="0.2">
      <c r="B4" s="146"/>
      <c r="C4" s="81"/>
      <c r="D4" s="81"/>
      <c r="E4" s="81"/>
      <c r="F4" s="81"/>
      <c r="G4" s="81"/>
      <c r="H4" s="81"/>
      <c r="I4" s="81"/>
      <c r="J4" s="81"/>
    </row>
    <row r="5" spans="1:10" s="20" customFormat="1" ht="12.75" x14ac:dyDescent="0.2">
      <c r="A5" s="19" t="s">
        <v>15</v>
      </c>
      <c r="B5" s="140"/>
      <c r="C5" s="92"/>
      <c r="D5" s="92"/>
      <c r="E5" s="92"/>
      <c r="F5" s="92"/>
      <c r="G5" s="92"/>
      <c r="H5" s="140"/>
      <c r="I5" s="92"/>
    </row>
    <row r="6" spans="1:10" s="7" customFormat="1" ht="3" customHeight="1" x14ac:dyDescent="0.2">
      <c r="B6" s="97"/>
      <c r="C6" s="93"/>
      <c r="D6" s="93"/>
      <c r="E6" s="93"/>
      <c r="F6" s="93"/>
      <c r="G6" s="93"/>
      <c r="H6" s="97"/>
      <c r="I6" s="93"/>
    </row>
    <row r="7" spans="1:10" s="36" customFormat="1" ht="36" x14ac:dyDescent="0.2">
      <c r="A7" s="178" t="s">
        <v>44</v>
      </c>
      <c r="B7" s="38" t="s">
        <v>113</v>
      </c>
      <c r="C7" s="10" t="s">
        <v>93</v>
      </c>
      <c r="D7" s="10" t="s">
        <v>16</v>
      </c>
      <c r="E7" s="10" t="s">
        <v>122</v>
      </c>
      <c r="F7" s="10" t="s">
        <v>138</v>
      </c>
      <c r="G7" s="10" t="s">
        <v>123</v>
      </c>
      <c r="H7" s="38" t="s">
        <v>22</v>
      </c>
      <c r="I7" s="195" t="s">
        <v>43</v>
      </c>
    </row>
    <row r="8" spans="1:10" s="7" customFormat="1" x14ac:dyDescent="0.2">
      <c r="A8" s="189">
        <v>1994</v>
      </c>
      <c r="B8" s="99">
        <f t="shared" ref="B8:B32" si="0">SUM(C8:G8)</f>
        <v>315092888.39743191</v>
      </c>
      <c r="C8" s="98">
        <v>134586851.34269208</v>
      </c>
      <c r="D8" s="98">
        <v>12348370.396230239</v>
      </c>
      <c r="E8" s="98">
        <v>31441388</v>
      </c>
      <c r="F8" s="98">
        <v>120975917.62874696</v>
      </c>
      <c r="G8" s="55">
        <v>15740361.029762624</v>
      </c>
      <c r="H8" s="99">
        <v>39044654.154900014</v>
      </c>
      <c r="I8" s="196">
        <f t="shared" ref="I8:I32" si="1">B8+H8</f>
        <v>354137542.55233192</v>
      </c>
    </row>
    <row r="9" spans="1:10" s="7" customFormat="1" x14ac:dyDescent="0.2">
      <c r="A9" s="189">
        <v>1995</v>
      </c>
      <c r="B9" s="99">
        <f t="shared" si="0"/>
        <v>363793337.53734094</v>
      </c>
      <c r="C9" s="98">
        <v>146935368.93535632</v>
      </c>
      <c r="D9" s="98">
        <v>23423791.498528097</v>
      </c>
      <c r="E9" s="98">
        <v>24833948.73</v>
      </c>
      <c r="F9" s="98">
        <v>152658634.64094055</v>
      </c>
      <c r="G9" s="55">
        <v>15941593.732515998</v>
      </c>
      <c r="H9" s="99">
        <v>51177105.189850017</v>
      </c>
      <c r="I9" s="196">
        <f t="shared" si="1"/>
        <v>414970442.72719097</v>
      </c>
    </row>
    <row r="10" spans="1:10" s="7" customFormat="1" x14ac:dyDescent="0.2">
      <c r="A10" s="189">
        <v>1996</v>
      </c>
      <c r="B10" s="99">
        <f t="shared" si="0"/>
        <v>354049355.923455</v>
      </c>
      <c r="C10" s="98">
        <v>131542390.15527052</v>
      </c>
      <c r="D10" s="98">
        <v>18568293</v>
      </c>
      <c r="E10" s="98">
        <v>20283343</v>
      </c>
      <c r="F10" s="98">
        <v>162449672.76818448</v>
      </c>
      <c r="G10" s="55">
        <v>21205657</v>
      </c>
      <c r="H10" s="99">
        <v>30912052.827423993</v>
      </c>
      <c r="I10" s="196">
        <f t="shared" si="1"/>
        <v>384961408.75087899</v>
      </c>
    </row>
    <row r="11" spans="1:10" s="7" customFormat="1" x14ac:dyDescent="0.2">
      <c r="A11" s="189">
        <v>1997</v>
      </c>
      <c r="B11" s="99">
        <f t="shared" si="0"/>
        <v>538001763.127478</v>
      </c>
      <c r="C11" s="98">
        <v>258515886.69977307</v>
      </c>
      <c r="D11" s="98">
        <v>27059702</v>
      </c>
      <c r="E11" s="98">
        <v>30859495</v>
      </c>
      <c r="F11" s="98">
        <v>200740292.42770496</v>
      </c>
      <c r="G11" s="55">
        <v>20826387</v>
      </c>
      <c r="H11" s="99">
        <v>59050864.255110003</v>
      </c>
      <c r="I11" s="196">
        <f t="shared" si="1"/>
        <v>597052627.38258803</v>
      </c>
    </row>
    <row r="12" spans="1:10" s="7" customFormat="1" x14ac:dyDescent="0.2">
      <c r="A12" s="189">
        <v>1998</v>
      </c>
      <c r="B12" s="99">
        <f t="shared" si="0"/>
        <v>576679488.24595594</v>
      </c>
      <c r="C12" s="98">
        <v>255902837.79184681</v>
      </c>
      <c r="D12" s="98">
        <v>27722860</v>
      </c>
      <c r="E12" s="98">
        <v>27722856</v>
      </c>
      <c r="F12" s="98">
        <v>221669532.45410919</v>
      </c>
      <c r="G12" s="55">
        <v>43661402</v>
      </c>
      <c r="H12" s="99">
        <v>68832098.489149988</v>
      </c>
      <c r="I12" s="196">
        <f t="shared" si="1"/>
        <v>645511586.73510599</v>
      </c>
    </row>
    <row r="13" spans="1:10" s="7" customFormat="1" x14ac:dyDescent="0.2">
      <c r="A13" s="189">
        <v>1999</v>
      </c>
      <c r="B13" s="99">
        <f t="shared" si="0"/>
        <v>545574720.93967998</v>
      </c>
      <c r="C13" s="98">
        <v>211227715.68258053</v>
      </c>
      <c r="D13" s="98">
        <v>26091653</v>
      </c>
      <c r="E13" s="98">
        <v>26012761</v>
      </c>
      <c r="F13" s="98">
        <v>230627922.25709942</v>
      </c>
      <c r="G13" s="55">
        <v>51614669</v>
      </c>
      <c r="H13" s="99">
        <v>58102981.560859986</v>
      </c>
      <c r="I13" s="196">
        <f t="shared" si="1"/>
        <v>603677702.50054002</v>
      </c>
    </row>
    <row r="14" spans="1:10" s="7" customFormat="1" x14ac:dyDescent="0.2">
      <c r="A14" s="189">
        <v>2000</v>
      </c>
      <c r="B14" s="99">
        <f t="shared" si="0"/>
        <v>633157397.341048</v>
      </c>
      <c r="C14" s="98">
        <v>296131100.24929202</v>
      </c>
      <c r="D14" s="98">
        <v>38767790</v>
      </c>
      <c r="E14" s="98">
        <v>24060928</v>
      </c>
      <c r="F14" s="98">
        <v>236992394.09175599</v>
      </c>
      <c r="G14" s="55">
        <v>37205185</v>
      </c>
      <c r="H14" s="99">
        <v>43835118.021709986</v>
      </c>
      <c r="I14" s="196">
        <f t="shared" si="1"/>
        <v>676992515.36275804</v>
      </c>
    </row>
    <row r="15" spans="1:10" s="7" customFormat="1" x14ac:dyDescent="0.2">
      <c r="A15" s="189">
        <v>2001</v>
      </c>
      <c r="B15" s="99">
        <f t="shared" si="0"/>
        <v>687889579.64824998</v>
      </c>
      <c r="C15" s="98">
        <v>321061603.81125927</v>
      </c>
      <c r="D15" s="98">
        <v>24775894</v>
      </c>
      <c r="E15" s="98">
        <v>76955309.140000015</v>
      </c>
      <c r="F15" s="98">
        <v>265096772.69699076</v>
      </c>
      <c r="G15" s="55" t="s">
        <v>12</v>
      </c>
      <c r="H15" s="99">
        <v>61228645.171048</v>
      </c>
      <c r="I15" s="196">
        <f t="shared" si="1"/>
        <v>749118224.81929803</v>
      </c>
    </row>
    <row r="16" spans="1:10" s="7" customFormat="1" x14ac:dyDescent="0.2">
      <c r="A16" s="189">
        <v>2002</v>
      </c>
      <c r="B16" s="99">
        <f t="shared" si="0"/>
        <v>644327453.35569978</v>
      </c>
      <c r="C16" s="98">
        <v>211159905.66569984</v>
      </c>
      <c r="D16" s="98">
        <v>33264806</v>
      </c>
      <c r="E16" s="98">
        <v>86453130.640000001</v>
      </c>
      <c r="F16" s="98">
        <v>247904302.05000001</v>
      </c>
      <c r="G16" s="55">
        <v>65545309</v>
      </c>
      <c r="H16" s="99">
        <v>79838111.694350004</v>
      </c>
      <c r="I16" s="196">
        <f t="shared" si="1"/>
        <v>724165565.05004978</v>
      </c>
    </row>
    <row r="17" spans="1:9" s="7" customFormat="1" x14ac:dyDescent="0.2">
      <c r="A17" s="189">
        <v>2003</v>
      </c>
      <c r="B17" s="99">
        <f t="shared" si="0"/>
        <v>720610972.04309988</v>
      </c>
      <c r="C17" s="98">
        <v>223684442.59325325</v>
      </c>
      <c r="D17" s="98">
        <v>37732101</v>
      </c>
      <c r="E17" s="98">
        <v>95967942.50999999</v>
      </c>
      <c r="F17" s="98">
        <v>254179436.28</v>
      </c>
      <c r="G17" s="55">
        <v>109047049.65984663</v>
      </c>
      <c r="H17" s="99">
        <v>126425898.12716006</v>
      </c>
      <c r="I17" s="196">
        <f t="shared" si="1"/>
        <v>847036870.17025995</v>
      </c>
    </row>
    <row r="18" spans="1:9" s="7" customFormat="1" x14ac:dyDescent="0.2">
      <c r="A18" s="189">
        <v>2004</v>
      </c>
      <c r="B18" s="99">
        <f t="shared" si="0"/>
        <v>789072559.29439986</v>
      </c>
      <c r="C18" s="98">
        <v>253777928.7143999</v>
      </c>
      <c r="D18" s="98">
        <v>27516960</v>
      </c>
      <c r="E18" s="98">
        <v>95908768.430000007</v>
      </c>
      <c r="F18" s="98">
        <v>289213985</v>
      </c>
      <c r="G18" s="55">
        <v>122654917.15000001</v>
      </c>
      <c r="H18" s="99">
        <v>103337139.70579997</v>
      </c>
      <c r="I18" s="196">
        <f t="shared" si="1"/>
        <v>892409699.00019979</v>
      </c>
    </row>
    <row r="19" spans="1:9" s="7" customFormat="1" x14ac:dyDescent="0.2">
      <c r="A19" s="189">
        <v>2005</v>
      </c>
      <c r="B19" s="99">
        <f t="shared" si="0"/>
        <v>837356940.30330002</v>
      </c>
      <c r="C19" s="98">
        <v>275422579.31210005</v>
      </c>
      <c r="D19" s="98">
        <v>29052459</v>
      </c>
      <c r="E19" s="98">
        <v>92808323.409999996</v>
      </c>
      <c r="F19" s="98">
        <v>273535950</v>
      </c>
      <c r="G19" s="55">
        <v>166537628.5812</v>
      </c>
      <c r="H19" s="99">
        <v>96316706.696200013</v>
      </c>
      <c r="I19" s="196">
        <f t="shared" si="1"/>
        <v>933673646.99950004</v>
      </c>
    </row>
    <row r="20" spans="1:9" s="7" customFormat="1" x14ac:dyDescent="0.2">
      <c r="A20" s="189">
        <v>2006</v>
      </c>
      <c r="B20" s="99">
        <f t="shared" si="0"/>
        <v>777020495.82459998</v>
      </c>
      <c r="C20" s="98">
        <v>297779690.39460003</v>
      </c>
      <c r="D20" s="98">
        <v>30244828</v>
      </c>
      <c r="E20" s="98">
        <v>85639487.680000007</v>
      </c>
      <c r="F20" s="98">
        <v>247559000</v>
      </c>
      <c r="G20" s="55">
        <v>115797489.75</v>
      </c>
      <c r="H20" s="99">
        <v>88018015.175400019</v>
      </c>
      <c r="I20" s="196">
        <f t="shared" si="1"/>
        <v>865038511</v>
      </c>
    </row>
    <row r="21" spans="1:9" s="7" customFormat="1" x14ac:dyDescent="0.2">
      <c r="A21" s="189">
        <v>2007</v>
      </c>
      <c r="B21" s="99">
        <f t="shared" si="0"/>
        <v>907371333.27089989</v>
      </c>
      <c r="C21" s="98">
        <v>284299147.47879994</v>
      </c>
      <c r="D21" s="98">
        <v>39186500</v>
      </c>
      <c r="E21" s="98">
        <v>89378167.419999987</v>
      </c>
      <c r="F21" s="98">
        <v>306738000</v>
      </c>
      <c r="G21" s="55">
        <v>187769518.3721</v>
      </c>
      <c r="H21" s="99">
        <v>96256598.729100019</v>
      </c>
      <c r="I21" s="196">
        <f t="shared" si="1"/>
        <v>1003627931.9999999</v>
      </c>
    </row>
    <row r="22" spans="1:9" s="7" customFormat="1" x14ac:dyDescent="0.2">
      <c r="A22" s="189">
        <v>2008</v>
      </c>
      <c r="B22" s="99">
        <f t="shared" si="0"/>
        <v>1174058265.2995999</v>
      </c>
      <c r="C22" s="55">
        <v>357627121.99965191</v>
      </c>
      <c r="D22" s="55">
        <v>35295836</v>
      </c>
      <c r="E22" s="55">
        <v>102554310.31999999</v>
      </c>
      <c r="F22" s="55">
        <v>348742000</v>
      </c>
      <c r="G22" s="55">
        <v>329838996.97994804</v>
      </c>
      <c r="H22" s="99">
        <v>85137398.700000003</v>
      </c>
      <c r="I22" s="196">
        <f t="shared" si="1"/>
        <v>1259195663.9995999</v>
      </c>
    </row>
    <row r="23" spans="1:9" s="7" customFormat="1" x14ac:dyDescent="0.2">
      <c r="A23" s="189">
        <v>2009</v>
      </c>
      <c r="B23" s="99">
        <f t="shared" si="0"/>
        <v>851985661.17309999</v>
      </c>
      <c r="C23" s="55">
        <v>287913100.07310003</v>
      </c>
      <c r="D23" s="55">
        <v>34873660</v>
      </c>
      <c r="E23" s="55">
        <v>81753601.900000006</v>
      </c>
      <c r="F23" s="55">
        <v>300958000</v>
      </c>
      <c r="G23" s="55">
        <v>146487299.19999999</v>
      </c>
      <c r="H23" s="99">
        <v>75495357.826900005</v>
      </c>
      <c r="I23" s="196">
        <f t="shared" si="1"/>
        <v>927481019</v>
      </c>
    </row>
    <row r="24" spans="1:9" s="7" customFormat="1" x14ac:dyDescent="0.2">
      <c r="A24" s="189">
        <v>2010</v>
      </c>
      <c r="B24" s="99">
        <f t="shared" si="0"/>
        <v>1018549482.7878</v>
      </c>
      <c r="C24" s="55">
        <v>325874682.41182244</v>
      </c>
      <c r="D24" s="55">
        <v>47741999</v>
      </c>
      <c r="E24" s="55">
        <v>99258576.420000002</v>
      </c>
      <c r="F24" s="55">
        <v>361681480</v>
      </c>
      <c r="G24" s="55">
        <v>183992744.95597759</v>
      </c>
      <c r="H24" s="99">
        <v>93604523.212800026</v>
      </c>
      <c r="I24" s="196">
        <f t="shared" si="1"/>
        <v>1112154006.0005999</v>
      </c>
    </row>
    <row r="25" spans="1:9" s="7" customFormat="1" x14ac:dyDescent="0.2">
      <c r="A25" s="189">
        <v>2011</v>
      </c>
      <c r="B25" s="99">
        <f t="shared" si="0"/>
        <v>1009378604.1099999</v>
      </c>
      <c r="C25" s="55">
        <v>320197015.29497993</v>
      </c>
      <c r="D25" s="55">
        <v>33803000</v>
      </c>
      <c r="E25" s="55">
        <v>74191368.481999993</v>
      </c>
      <c r="F25" s="55">
        <v>365583056</v>
      </c>
      <c r="G25" s="55">
        <v>215604164.33302</v>
      </c>
      <c r="H25" s="99">
        <v>118241272.87999998</v>
      </c>
      <c r="I25" s="196">
        <f t="shared" si="1"/>
        <v>1127619876.9899998</v>
      </c>
    </row>
    <row r="26" spans="1:9" s="7" customFormat="1" x14ac:dyDescent="0.2">
      <c r="A26" s="189">
        <v>2012</v>
      </c>
      <c r="B26" s="99">
        <f t="shared" si="0"/>
        <v>966949207.13050008</v>
      </c>
      <c r="C26" s="55">
        <v>316944203.4230001</v>
      </c>
      <c r="D26" s="55">
        <v>42100200</v>
      </c>
      <c r="E26" s="55">
        <v>69097271.707500011</v>
      </c>
      <c r="F26" s="55">
        <v>340566761</v>
      </c>
      <c r="G26" s="55">
        <v>198240771</v>
      </c>
      <c r="H26" s="99">
        <v>98725927.869499981</v>
      </c>
      <c r="I26" s="196">
        <f t="shared" si="1"/>
        <v>1065675135</v>
      </c>
    </row>
    <row r="27" spans="1:9" s="7" customFormat="1" x14ac:dyDescent="0.2">
      <c r="A27" s="189">
        <v>2013</v>
      </c>
      <c r="B27" s="99">
        <f t="shared" si="0"/>
        <v>931501496.47490025</v>
      </c>
      <c r="C27" s="55">
        <v>297245139.12490022</v>
      </c>
      <c r="D27" s="55">
        <v>32033161</v>
      </c>
      <c r="E27" s="55">
        <v>78398176.849999994</v>
      </c>
      <c r="F27" s="55">
        <v>278206054</v>
      </c>
      <c r="G27" s="55">
        <v>245618965.5</v>
      </c>
      <c r="H27" s="99">
        <v>87721605.525099978</v>
      </c>
      <c r="I27" s="196">
        <f t="shared" si="1"/>
        <v>1019223102.0000002</v>
      </c>
    </row>
    <row r="28" spans="1:9" s="7" customFormat="1" x14ac:dyDescent="0.2">
      <c r="A28" s="189">
        <v>2014</v>
      </c>
      <c r="B28" s="99">
        <f t="shared" si="0"/>
        <v>753241974</v>
      </c>
      <c r="C28" s="55">
        <v>237453003.36951882</v>
      </c>
      <c r="D28" s="55">
        <v>31164127</v>
      </c>
      <c r="E28" s="55">
        <v>70763243.210000008</v>
      </c>
      <c r="F28" s="55">
        <v>276650847</v>
      </c>
      <c r="G28" s="55">
        <v>137210753.42048115</v>
      </c>
      <c r="H28" s="99">
        <v>45938006</v>
      </c>
      <c r="I28" s="196">
        <f t="shared" si="1"/>
        <v>799179980</v>
      </c>
    </row>
    <row r="29" spans="1:9" s="7" customFormat="1" x14ac:dyDescent="0.2">
      <c r="A29" s="189">
        <v>2015</v>
      </c>
      <c r="B29" s="99">
        <f t="shared" si="0"/>
        <v>923715363.70000005</v>
      </c>
      <c r="C29" s="55">
        <v>311869418.35000002</v>
      </c>
      <c r="D29" s="55">
        <v>34708804</v>
      </c>
      <c r="E29" s="55">
        <v>74779224.75999999</v>
      </c>
      <c r="F29" s="55">
        <v>362961779</v>
      </c>
      <c r="G29" s="55">
        <v>139396137.59</v>
      </c>
      <c r="H29" s="99">
        <v>100073572.3</v>
      </c>
      <c r="I29" s="196">
        <f t="shared" si="1"/>
        <v>1023788936</v>
      </c>
    </row>
    <row r="30" spans="1:9" s="7" customFormat="1" x14ac:dyDescent="0.2">
      <c r="A30" s="189">
        <v>2016</v>
      </c>
      <c r="B30" s="99">
        <f t="shared" si="0"/>
        <v>1123769636</v>
      </c>
      <c r="C30" s="55">
        <v>460287163.97187459</v>
      </c>
      <c r="D30" s="55">
        <v>29546455</v>
      </c>
      <c r="E30" s="55">
        <v>77262214.439999998</v>
      </c>
      <c r="F30" s="55">
        <v>306605807</v>
      </c>
      <c r="G30" s="55">
        <v>250067995.58812535</v>
      </c>
      <c r="H30" s="99">
        <v>85016518</v>
      </c>
      <c r="I30" s="196">
        <f t="shared" si="1"/>
        <v>1208786154</v>
      </c>
    </row>
    <row r="31" spans="1:9" s="7" customFormat="1" x14ac:dyDescent="0.2">
      <c r="A31" s="189">
        <v>2017</v>
      </c>
      <c r="B31" s="99">
        <f t="shared" si="0"/>
        <v>1034320450</v>
      </c>
      <c r="C31" s="55">
        <v>380335650.38999999</v>
      </c>
      <c r="D31" s="55">
        <v>41381207</v>
      </c>
      <c r="E31" s="55">
        <v>90611457.609999999</v>
      </c>
      <c r="F31" s="55">
        <v>347266153</v>
      </c>
      <c r="G31" s="55">
        <v>174725982</v>
      </c>
      <c r="H31" s="99">
        <v>54559771</v>
      </c>
      <c r="I31" s="196">
        <f t="shared" si="1"/>
        <v>1088880221</v>
      </c>
    </row>
    <row r="32" spans="1:9" s="7" customFormat="1" x14ac:dyDescent="0.2">
      <c r="A32" s="189">
        <v>2018</v>
      </c>
      <c r="B32" s="99">
        <f t="shared" si="0"/>
        <v>890518667</v>
      </c>
      <c r="C32" s="55">
        <v>361948945.45000005</v>
      </c>
      <c r="D32" s="55">
        <v>34214016</v>
      </c>
      <c r="E32" s="55">
        <v>88771778.549999997</v>
      </c>
      <c r="F32" s="55">
        <v>273978114</v>
      </c>
      <c r="G32" s="55">
        <v>131605813</v>
      </c>
      <c r="H32" s="99">
        <v>66386402</v>
      </c>
      <c r="I32" s="196">
        <f t="shared" si="1"/>
        <v>956905069</v>
      </c>
    </row>
    <row r="33" spans="1:10" s="7" customFormat="1" x14ac:dyDescent="0.2">
      <c r="A33" s="189">
        <v>2019</v>
      </c>
      <c r="B33" s="99">
        <f t="shared" ref="B33:B34" si="2">SUM(C33:G33)</f>
        <v>820918643</v>
      </c>
      <c r="C33" s="55">
        <v>335207059.58700001</v>
      </c>
      <c r="D33" s="55">
        <v>32861775</v>
      </c>
      <c r="E33" s="55">
        <v>81351990.413000003</v>
      </c>
      <c r="F33" s="55">
        <v>263263902</v>
      </c>
      <c r="G33" s="55">
        <v>108233916</v>
      </c>
      <c r="H33" s="99">
        <v>82510022</v>
      </c>
      <c r="I33" s="196">
        <f t="shared" ref="I33:I34" si="3">B33+H33</f>
        <v>903428665</v>
      </c>
    </row>
    <row r="34" spans="1:10" s="7" customFormat="1" x14ac:dyDescent="0.2">
      <c r="A34" s="189">
        <v>2020</v>
      </c>
      <c r="B34" s="99">
        <f t="shared" si="2"/>
        <v>604869243</v>
      </c>
      <c r="C34" s="55">
        <v>244694619.02999997</v>
      </c>
      <c r="D34" s="55">
        <v>28607332</v>
      </c>
      <c r="E34" s="55">
        <v>51178783.969999999</v>
      </c>
      <c r="F34" s="55">
        <v>201241195</v>
      </c>
      <c r="G34" s="55">
        <v>79147313</v>
      </c>
      <c r="H34" s="99">
        <v>36399693</v>
      </c>
      <c r="I34" s="196">
        <f t="shared" si="3"/>
        <v>641268936</v>
      </c>
    </row>
    <row r="35" spans="1:10" s="7" customFormat="1" x14ac:dyDescent="0.2">
      <c r="A35" s="189">
        <v>2021</v>
      </c>
      <c r="B35" s="99">
        <f t="shared" ref="B35" si="4">SUM(C35:G35)</f>
        <v>1070129235</v>
      </c>
      <c r="C35" s="55">
        <v>416225560.63</v>
      </c>
      <c r="D35" s="55">
        <v>36153086</v>
      </c>
      <c r="E35" s="55">
        <v>112005884.37</v>
      </c>
      <c r="F35" s="55">
        <v>337744381</v>
      </c>
      <c r="G35" s="55">
        <v>168000323</v>
      </c>
      <c r="H35" s="99">
        <v>52077212</v>
      </c>
      <c r="I35" s="196">
        <f t="shared" ref="I35" si="5">B35+H35</f>
        <v>1122206447</v>
      </c>
    </row>
    <row r="36" spans="1:10" s="7" customFormat="1" x14ac:dyDescent="0.2">
      <c r="A36" s="189">
        <v>2022</v>
      </c>
      <c r="B36" s="99">
        <f t="shared" ref="B36" si="6">SUM(C36:G36)</f>
        <v>848204512</v>
      </c>
      <c r="C36" s="55">
        <v>361398379.77999997</v>
      </c>
      <c r="D36" s="55">
        <v>28787042</v>
      </c>
      <c r="E36" s="55">
        <v>72289187.219999999</v>
      </c>
      <c r="F36" s="55">
        <v>271541399</v>
      </c>
      <c r="G36" s="55">
        <v>114188504</v>
      </c>
      <c r="H36" s="99">
        <v>66388203</v>
      </c>
      <c r="I36" s="196">
        <f t="shared" ref="I36:I37" si="7">B36+H36</f>
        <v>914592715</v>
      </c>
    </row>
    <row r="37" spans="1:10" s="7" customFormat="1" x14ac:dyDescent="0.2">
      <c r="A37" s="189">
        <v>2023</v>
      </c>
      <c r="B37" s="99">
        <v>1057421988</v>
      </c>
      <c r="C37" s="55">
        <v>438093773.09000003</v>
      </c>
      <c r="D37" s="55">
        <v>34528368</v>
      </c>
      <c r="E37" s="55">
        <v>93426479.909999996</v>
      </c>
      <c r="F37" s="55">
        <v>383870555</v>
      </c>
      <c r="G37" s="55">
        <v>107502812</v>
      </c>
      <c r="H37" s="99">
        <v>71371615</v>
      </c>
      <c r="I37" s="196">
        <f t="shared" si="7"/>
        <v>1128793603</v>
      </c>
    </row>
    <row r="38" spans="1:10" s="7" customFormat="1" x14ac:dyDescent="0.2">
      <c r="B38" s="97"/>
      <c r="C38" s="93"/>
      <c r="D38" s="93"/>
      <c r="E38" s="93"/>
      <c r="F38" s="93"/>
      <c r="G38" s="93"/>
      <c r="H38" s="97"/>
      <c r="I38" s="93"/>
    </row>
    <row r="39" spans="1:10" s="7" customFormat="1" x14ac:dyDescent="0.2">
      <c r="B39" s="97"/>
      <c r="C39" s="93"/>
      <c r="D39" s="93"/>
      <c r="E39" s="93"/>
      <c r="F39" s="93"/>
      <c r="G39" s="93"/>
      <c r="H39" s="97"/>
      <c r="I39" s="93"/>
    </row>
    <row r="40" spans="1:10" s="7" customFormat="1" ht="36" x14ac:dyDescent="0.2">
      <c r="A40" s="178" t="s">
        <v>45</v>
      </c>
      <c r="B40" s="38" t="s">
        <v>113</v>
      </c>
      <c r="C40" s="10" t="s">
        <v>93</v>
      </c>
      <c r="D40" s="10" t="s">
        <v>16</v>
      </c>
      <c r="E40" s="10" t="s">
        <v>122</v>
      </c>
      <c r="F40" s="10" t="s">
        <v>138</v>
      </c>
      <c r="G40" s="10" t="s">
        <v>123</v>
      </c>
      <c r="H40" s="38" t="s">
        <v>22</v>
      </c>
      <c r="I40" s="195" t="s">
        <v>43</v>
      </c>
    </row>
    <row r="41" spans="1:10" s="7" customFormat="1" x14ac:dyDescent="0.2">
      <c r="A41" s="189">
        <v>1994</v>
      </c>
      <c r="B41" s="95">
        <f t="shared" ref="B41:D69" si="8">B8/$I8*100</f>
        <v>88.974720422608044</v>
      </c>
      <c r="C41" s="94">
        <f t="shared" si="8"/>
        <v>38.004118505115507</v>
      </c>
      <c r="D41" s="94">
        <f t="shared" si="8"/>
        <v>3.4868854364418271</v>
      </c>
      <c r="E41" s="94" t="s">
        <v>12</v>
      </c>
      <c r="F41" s="94">
        <f t="shared" ref="F41:F69" si="9">F8/$I8*100</f>
        <v>34.160715285042109</v>
      </c>
      <c r="G41" s="94" t="s">
        <v>12</v>
      </c>
      <c r="H41" s="143">
        <f t="shared" ref="H41:H69" si="10">H8/$I8*100</f>
        <v>11.025279577391959</v>
      </c>
      <c r="I41" s="198">
        <f t="shared" ref="I41:I63" si="11">B41+H41</f>
        <v>100</v>
      </c>
    </row>
    <row r="42" spans="1:10" s="7" customFormat="1" x14ac:dyDescent="0.2">
      <c r="A42" s="189">
        <v>1995</v>
      </c>
      <c r="B42" s="95">
        <f t="shared" si="8"/>
        <v>87.667289059550015</v>
      </c>
      <c r="C42" s="94">
        <f t="shared" si="8"/>
        <v>35.408634882449753</v>
      </c>
      <c r="D42" s="94">
        <f t="shared" si="8"/>
        <v>5.6446891360711486</v>
      </c>
      <c r="E42" s="94" t="s">
        <v>12</v>
      </c>
      <c r="F42" s="94">
        <f t="shared" si="9"/>
        <v>36.787833282213086</v>
      </c>
      <c r="G42" s="94" t="s">
        <v>12</v>
      </c>
      <c r="H42" s="143">
        <f t="shared" si="10"/>
        <v>12.332710940449983</v>
      </c>
      <c r="I42" s="198">
        <f t="shared" si="11"/>
        <v>100</v>
      </c>
    </row>
    <row r="43" spans="1:10" s="7" customFormat="1" x14ac:dyDescent="0.2">
      <c r="A43" s="189">
        <v>1996</v>
      </c>
      <c r="B43" s="95">
        <f t="shared" si="8"/>
        <v>91.970090475373283</v>
      </c>
      <c r="C43" s="94">
        <f t="shared" si="8"/>
        <v>34.17027971247785</v>
      </c>
      <c r="D43" s="94">
        <f t="shared" si="8"/>
        <v>4.8234167316278045</v>
      </c>
      <c r="E43" s="94" t="s">
        <v>12</v>
      </c>
      <c r="F43" s="94">
        <f t="shared" si="9"/>
        <v>42.198950096140919</v>
      </c>
      <c r="G43" s="94" t="s">
        <v>12</v>
      </c>
      <c r="H43" s="143">
        <f t="shared" si="10"/>
        <v>8.02990952462671</v>
      </c>
      <c r="I43" s="198">
        <f t="shared" si="11"/>
        <v>100</v>
      </c>
    </row>
    <row r="44" spans="1:10" s="7" customFormat="1" x14ac:dyDescent="0.2">
      <c r="A44" s="189">
        <v>1997</v>
      </c>
      <c r="B44" s="95">
        <f t="shared" si="8"/>
        <v>90.109604824287871</v>
      </c>
      <c r="C44" s="94">
        <f t="shared" si="8"/>
        <v>43.298676673290565</v>
      </c>
      <c r="D44" s="94">
        <f t="shared" si="8"/>
        <v>4.5322138717698488</v>
      </c>
      <c r="E44" s="94" t="s">
        <v>12</v>
      </c>
      <c r="F44" s="94">
        <f t="shared" si="9"/>
        <v>33.621875731077168</v>
      </c>
      <c r="G44" s="94" t="s">
        <v>12</v>
      </c>
      <c r="H44" s="143">
        <f t="shared" si="10"/>
        <v>9.8903951757121291</v>
      </c>
      <c r="I44" s="198">
        <f t="shared" si="11"/>
        <v>100</v>
      </c>
    </row>
    <row r="45" spans="1:10" s="7" customFormat="1" x14ac:dyDescent="0.2">
      <c r="A45" s="189">
        <v>1998</v>
      </c>
      <c r="B45" s="95">
        <f t="shared" si="8"/>
        <v>89.336814411451272</v>
      </c>
      <c r="C45" s="94">
        <f t="shared" si="8"/>
        <v>39.643415091301812</v>
      </c>
      <c r="D45" s="94">
        <f t="shared" si="8"/>
        <v>4.2947114458808988</v>
      </c>
      <c r="E45" s="94" t="s">
        <v>12</v>
      </c>
      <c r="F45" s="94">
        <f t="shared" si="9"/>
        <v>34.340132231441132</v>
      </c>
      <c r="G45" s="94" t="s">
        <v>12</v>
      </c>
      <c r="H45" s="143">
        <f t="shared" si="10"/>
        <v>10.663185588548719</v>
      </c>
      <c r="I45" s="198">
        <f t="shared" si="11"/>
        <v>99.999999999999986</v>
      </c>
    </row>
    <row r="46" spans="1:10" s="7" customFormat="1" x14ac:dyDescent="0.2">
      <c r="A46" s="189">
        <v>1999</v>
      </c>
      <c r="B46" s="95">
        <f t="shared" si="8"/>
        <v>90.3751652048457</v>
      </c>
      <c r="C46" s="94">
        <f t="shared" si="8"/>
        <v>34.990147028395761</v>
      </c>
      <c r="D46" s="94">
        <f t="shared" si="8"/>
        <v>4.3221164028294821</v>
      </c>
      <c r="E46" s="94" t="s">
        <v>12</v>
      </c>
      <c r="F46" s="94">
        <f t="shared" si="9"/>
        <v>38.203816589845488</v>
      </c>
      <c r="G46" s="94" t="s">
        <v>12</v>
      </c>
      <c r="H46" s="143">
        <f t="shared" si="10"/>
        <v>9.6248347951542907</v>
      </c>
      <c r="I46" s="198">
        <f t="shared" si="11"/>
        <v>99.999999999999986</v>
      </c>
      <c r="J46" s="47"/>
    </row>
    <row r="47" spans="1:10" s="8" customFormat="1" x14ac:dyDescent="0.2">
      <c r="A47" s="189">
        <v>2000</v>
      </c>
      <c r="B47" s="95">
        <f t="shared" si="8"/>
        <v>93.525021765089747</v>
      </c>
      <c r="C47" s="94">
        <f t="shared" si="8"/>
        <v>43.742152760819494</v>
      </c>
      <c r="D47" s="94">
        <f t="shared" si="8"/>
        <v>5.7264724676057543</v>
      </c>
      <c r="E47" s="94" t="s">
        <v>12</v>
      </c>
      <c r="F47" s="94">
        <f t="shared" si="9"/>
        <v>35.006649071262856</v>
      </c>
      <c r="G47" s="94" t="s">
        <v>12</v>
      </c>
      <c r="H47" s="143">
        <f t="shared" si="10"/>
        <v>6.474978234910246</v>
      </c>
      <c r="I47" s="198">
        <f t="shared" si="11"/>
        <v>100</v>
      </c>
    </row>
    <row r="48" spans="1:10" s="7" customFormat="1" x14ac:dyDescent="0.2">
      <c r="A48" s="189">
        <v>2001</v>
      </c>
      <c r="B48" s="95">
        <f t="shared" si="8"/>
        <v>91.82657114158215</v>
      </c>
      <c r="C48" s="94">
        <f t="shared" si="8"/>
        <v>42.858602711034777</v>
      </c>
      <c r="D48" s="94">
        <f t="shared" si="8"/>
        <v>3.3073409749143976</v>
      </c>
      <c r="E48" s="94">
        <f t="shared" ref="E48:E69" si="12">E15/$I15*100</f>
        <v>10.272785601840503</v>
      </c>
      <c r="F48" s="94">
        <f t="shared" si="9"/>
        <v>35.387841853792473</v>
      </c>
      <c r="G48" s="94" t="s">
        <v>12</v>
      </c>
      <c r="H48" s="143">
        <f t="shared" si="10"/>
        <v>8.1734288584178483</v>
      </c>
      <c r="I48" s="198">
        <f t="shared" si="11"/>
        <v>100</v>
      </c>
      <c r="J48" s="48"/>
    </row>
    <row r="49" spans="1:10" x14ac:dyDescent="0.2">
      <c r="A49" s="189">
        <v>2002</v>
      </c>
      <c r="B49" s="95">
        <f t="shared" si="8"/>
        <v>88.975157678364326</v>
      </c>
      <c r="C49" s="94">
        <f t="shared" si="8"/>
        <v>29.159064702435249</v>
      </c>
      <c r="D49" s="94">
        <f t="shared" si="8"/>
        <v>4.5935360096417934</v>
      </c>
      <c r="E49" s="94">
        <f t="shared" si="12"/>
        <v>11.938310078859509</v>
      </c>
      <c r="F49" s="94">
        <f t="shared" si="9"/>
        <v>34.233097238318209</v>
      </c>
      <c r="G49" s="94" t="s">
        <v>12</v>
      </c>
      <c r="H49" s="143">
        <f t="shared" si="10"/>
        <v>11.024842321635674</v>
      </c>
      <c r="I49" s="198">
        <f t="shared" si="11"/>
        <v>100</v>
      </c>
      <c r="J49" s="31"/>
    </row>
    <row r="50" spans="1:10" x14ac:dyDescent="0.2">
      <c r="A50" s="189">
        <v>2003</v>
      </c>
      <c r="B50" s="95">
        <f t="shared" si="8"/>
        <v>85.074333529100372</v>
      </c>
      <c r="C50" s="94">
        <f t="shared" si="8"/>
        <v>26.407875556620247</v>
      </c>
      <c r="D50" s="94">
        <f t="shared" si="8"/>
        <v>4.4545995964042984</v>
      </c>
      <c r="E50" s="94">
        <f t="shared" si="12"/>
        <v>11.329842405881317</v>
      </c>
      <c r="F50" s="94">
        <f t="shared" si="9"/>
        <v>30.008072284847326</v>
      </c>
      <c r="G50" s="94" t="s">
        <v>12</v>
      </c>
      <c r="H50" s="143">
        <f t="shared" si="10"/>
        <v>14.925666470899623</v>
      </c>
      <c r="I50" s="198">
        <f t="shared" si="11"/>
        <v>100</v>
      </c>
      <c r="J50" s="31"/>
    </row>
    <row r="51" spans="1:10" x14ac:dyDescent="0.2">
      <c r="A51" s="189">
        <v>2004</v>
      </c>
      <c r="B51" s="95">
        <f t="shared" si="8"/>
        <v>88.42043740430293</v>
      </c>
      <c r="C51" s="94">
        <f t="shared" si="8"/>
        <v>28.437379042240003</v>
      </c>
      <c r="D51" s="94">
        <f t="shared" si="8"/>
        <v>3.0834447486203129</v>
      </c>
      <c r="E51" s="94">
        <f t="shared" si="12"/>
        <v>10.74716786891158</v>
      </c>
      <c r="F51" s="94">
        <f t="shared" si="9"/>
        <v>32.408207275651229</v>
      </c>
      <c r="G51" s="94" t="s">
        <v>12</v>
      </c>
      <c r="H51" s="143">
        <f t="shared" si="10"/>
        <v>11.579562595697073</v>
      </c>
      <c r="I51" s="198">
        <f t="shared" si="11"/>
        <v>100</v>
      </c>
      <c r="J51" s="31"/>
    </row>
    <row r="52" spans="1:10" x14ac:dyDescent="0.2">
      <c r="A52" s="189">
        <v>2005</v>
      </c>
      <c r="B52" s="95">
        <f t="shared" si="8"/>
        <v>89.684114250656194</v>
      </c>
      <c r="C52" s="94">
        <f t="shared" si="8"/>
        <v>29.498806161790224</v>
      </c>
      <c r="D52" s="94">
        <f t="shared" si="8"/>
        <v>3.1116288966026215</v>
      </c>
      <c r="E52" s="94">
        <f t="shared" si="12"/>
        <v>9.9401245508270932</v>
      </c>
      <c r="F52" s="94">
        <f t="shared" si="9"/>
        <v>29.296740984288107</v>
      </c>
      <c r="G52" s="94" t="s">
        <v>12</v>
      </c>
      <c r="H52" s="143">
        <f t="shared" si="10"/>
        <v>10.315885749343806</v>
      </c>
      <c r="I52" s="198">
        <f t="shared" si="11"/>
        <v>100</v>
      </c>
      <c r="J52" s="31"/>
    </row>
    <row r="53" spans="1:10" x14ac:dyDescent="0.2">
      <c r="A53" s="189">
        <v>2006</v>
      </c>
      <c r="B53" s="95">
        <f t="shared" si="8"/>
        <v>89.82495992303862</v>
      </c>
      <c r="C53" s="94">
        <f t="shared" si="8"/>
        <v>34.423865135248299</v>
      </c>
      <c r="D53" s="94">
        <f t="shared" si="8"/>
        <v>3.4963562448839922</v>
      </c>
      <c r="E53" s="94">
        <f t="shared" si="12"/>
        <v>9.900078041727788</v>
      </c>
      <c r="F53" s="94">
        <f t="shared" si="9"/>
        <v>28.618263447464017</v>
      </c>
      <c r="G53" s="94" t="s">
        <v>12</v>
      </c>
      <c r="H53" s="143">
        <f t="shared" si="10"/>
        <v>10.175040076961386</v>
      </c>
      <c r="I53" s="198">
        <f t="shared" si="11"/>
        <v>100</v>
      </c>
      <c r="J53" s="31"/>
    </row>
    <row r="54" spans="1:10" x14ac:dyDescent="0.2">
      <c r="A54" s="189">
        <v>2007</v>
      </c>
      <c r="B54" s="95">
        <f t="shared" si="8"/>
        <v>90.409135132649936</v>
      </c>
      <c r="C54" s="94">
        <f t="shared" si="8"/>
        <v>28.327145789202685</v>
      </c>
      <c r="D54" s="94">
        <f t="shared" si="8"/>
        <v>3.9044847946699037</v>
      </c>
      <c r="E54" s="94">
        <f t="shared" si="12"/>
        <v>8.905508163955723</v>
      </c>
      <c r="F54" s="94">
        <f t="shared" si="9"/>
        <v>30.562919805225192</v>
      </c>
      <c r="G54" s="94" t="s">
        <v>12</v>
      </c>
      <c r="H54" s="143">
        <f t="shared" si="10"/>
        <v>9.5908648673500689</v>
      </c>
      <c r="I54" s="198">
        <f t="shared" si="11"/>
        <v>100</v>
      </c>
      <c r="J54" s="31"/>
    </row>
    <row r="55" spans="1:10" x14ac:dyDescent="0.2">
      <c r="A55" s="189">
        <v>2008</v>
      </c>
      <c r="B55" s="95">
        <f t="shared" si="8"/>
        <v>93.238747469191807</v>
      </c>
      <c r="C55" s="94">
        <f t="shared" si="8"/>
        <v>28.401235187208009</v>
      </c>
      <c r="D55" s="94">
        <f t="shared" si="8"/>
        <v>2.803046183298421</v>
      </c>
      <c r="E55" s="94">
        <f t="shared" si="12"/>
        <v>8.1444300716741171</v>
      </c>
      <c r="F55" s="94">
        <f t="shared" si="9"/>
        <v>27.695616334342049</v>
      </c>
      <c r="G55" s="94">
        <f t="shared" ref="G55:G69" si="13">G22/$I22*100</f>
        <v>26.194419692669214</v>
      </c>
      <c r="H55" s="143">
        <f t="shared" si="10"/>
        <v>6.7612525308081945</v>
      </c>
      <c r="I55" s="198">
        <f t="shared" si="11"/>
        <v>100</v>
      </c>
      <c r="J55" s="31"/>
    </row>
    <row r="56" spans="1:10" x14ac:dyDescent="0.2">
      <c r="A56" s="189">
        <v>2009</v>
      </c>
      <c r="B56" s="95">
        <f t="shared" si="8"/>
        <v>91.860172199718079</v>
      </c>
      <c r="C56" s="94">
        <f t="shared" si="8"/>
        <v>31.042478948358948</v>
      </c>
      <c r="D56" s="94">
        <f t="shared" si="8"/>
        <v>3.7600402903770909</v>
      </c>
      <c r="E56" s="94">
        <f t="shared" si="12"/>
        <v>8.8145849052680187</v>
      </c>
      <c r="F56" s="94">
        <f t="shared" si="9"/>
        <v>32.448965944822213</v>
      </c>
      <c r="G56" s="94">
        <f t="shared" si="13"/>
        <v>15.794102110891822</v>
      </c>
      <c r="H56" s="143">
        <f t="shared" si="10"/>
        <v>8.1398278002819158</v>
      </c>
      <c r="I56" s="198">
        <f t="shared" si="11"/>
        <v>100</v>
      </c>
      <c r="J56" s="31"/>
    </row>
    <row r="57" spans="1:10" x14ac:dyDescent="0.2">
      <c r="A57" s="189">
        <v>2010</v>
      </c>
      <c r="B57" s="95">
        <f t="shared" si="8"/>
        <v>91.583492690062798</v>
      </c>
      <c r="C57" s="94">
        <f t="shared" si="8"/>
        <v>29.301219134541935</v>
      </c>
      <c r="D57" s="94">
        <f t="shared" si="8"/>
        <v>4.292750710999484</v>
      </c>
      <c r="E57" s="94">
        <f t="shared" si="12"/>
        <v>8.9248949232258088</v>
      </c>
      <c r="F57" s="94">
        <f t="shared" si="9"/>
        <v>32.520808993049201</v>
      </c>
      <c r="G57" s="94">
        <f t="shared" si="13"/>
        <v>16.543818928246377</v>
      </c>
      <c r="H57" s="143">
        <f t="shared" si="10"/>
        <v>8.4165073099372112</v>
      </c>
      <c r="I57" s="198">
        <f t="shared" si="11"/>
        <v>100.00000000000001</v>
      </c>
      <c r="J57" s="31"/>
    </row>
    <row r="58" spans="1:10" x14ac:dyDescent="0.2">
      <c r="A58" s="189">
        <v>2011</v>
      </c>
      <c r="B58" s="95">
        <f t="shared" si="8"/>
        <v>89.514084019552229</v>
      </c>
      <c r="C58" s="94">
        <f t="shared" si="8"/>
        <v>28.395829288651282</v>
      </c>
      <c r="D58" s="94">
        <f t="shared" si="8"/>
        <v>2.9977300586640667</v>
      </c>
      <c r="E58" s="94">
        <f t="shared" si="12"/>
        <v>6.5794661832356081</v>
      </c>
      <c r="F58" s="94">
        <f t="shared" si="9"/>
        <v>32.420770816479866</v>
      </c>
      <c r="G58" s="94">
        <f t="shared" si="13"/>
        <v>19.120287672521407</v>
      </c>
      <c r="H58" s="143">
        <f t="shared" si="10"/>
        <v>10.48591598044778</v>
      </c>
      <c r="I58" s="198">
        <f t="shared" si="11"/>
        <v>100.00000000000001</v>
      </c>
      <c r="J58" s="31"/>
    </row>
    <row r="59" spans="1:10" x14ac:dyDescent="0.2">
      <c r="A59" s="189">
        <v>2012</v>
      </c>
      <c r="B59" s="95">
        <f t="shared" si="8"/>
        <v>90.73583265415121</v>
      </c>
      <c r="C59" s="94">
        <f t="shared" si="8"/>
        <v>29.741165296401523</v>
      </c>
      <c r="D59" s="94">
        <f t="shared" si="8"/>
        <v>3.95056604187354</v>
      </c>
      <c r="E59" s="94">
        <f t="shared" si="12"/>
        <v>6.4838963993937986</v>
      </c>
      <c r="F59" s="94">
        <f t="shared" si="9"/>
        <v>31.957840604022351</v>
      </c>
      <c r="G59" s="94">
        <f t="shared" si="13"/>
        <v>18.602364312460008</v>
      </c>
      <c r="H59" s="143">
        <f t="shared" si="10"/>
        <v>9.2641673458487865</v>
      </c>
      <c r="I59" s="198">
        <f t="shared" si="11"/>
        <v>100</v>
      </c>
      <c r="J59" s="31"/>
    </row>
    <row r="60" spans="1:10" x14ac:dyDescent="0.2">
      <c r="A60" s="189">
        <v>2013</v>
      </c>
      <c r="B60" s="95">
        <f t="shared" si="8"/>
        <v>91.393287166179249</v>
      </c>
      <c r="C60" s="94">
        <f t="shared" si="8"/>
        <v>29.163893414662823</v>
      </c>
      <c r="D60" s="94">
        <f t="shared" si="8"/>
        <v>3.1428998162563229</v>
      </c>
      <c r="E60" s="94">
        <f t="shared" si="12"/>
        <v>7.6919544598391552</v>
      </c>
      <c r="F60" s="94">
        <f t="shared" si="9"/>
        <v>27.295893652143683</v>
      </c>
      <c r="G60" s="94">
        <f t="shared" si="13"/>
        <v>24.098645823277263</v>
      </c>
      <c r="H60" s="143">
        <f t="shared" si="10"/>
        <v>8.606712833820751</v>
      </c>
      <c r="I60" s="198">
        <f t="shared" si="11"/>
        <v>100</v>
      </c>
      <c r="J60" s="31"/>
    </row>
    <row r="61" spans="1:10" x14ac:dyDescent="0.2">
      <c r="A61" s="189">
        <v>2014</v>
      </c>
      <c r="B61" s="95">
        <f t="shared" si="8"/>
        <v>94.251857259987915</v>
      </c>
      <c r="C61" s="94">
        <f t="shared" si="8"/>
        <v>29.712081047065119</v>
      </c>
      <c r="D61" s="94">
        <f t="shared" si="8"/>
        <v>3.8995129732854421</v>
      </c>
      <c r="E61" s="94">
        <f t="shared" si="12"/>
        <v>8.8544814661148052</v>
      </c>
      <c r="F61" s="94">
        <f t="shared" si="9"/>
        <v>34.616839000396382</v>
      </c>
      <c r="G61" s="94">
        <f t="shared" si="13"/>
        <v>17.168942773126165</v>
      </c>
      <c r="H61" s="143">
        <f t="shared" si="10"/>
        <v>5.7481427400120806</v>
      </c>
      <c r="I61" s="198">
        <f t="shared" si="11"/>
        <v>100</v>
      </c>
      <c r="J61" s="31"/>
    </row>
    <row r="62" spans="1:10" x14ac:dyDescent="0.2">
      <c r="A62" s="189">
        <v>2015</v>
      </c>
      <c r="B62" s="95">
        <f t="shared" si="8"/>
        <v>90.225175445732702</v>
      </c>
      <c r="C62" s="94">
        <f t="shared" si="8"/>
        <v>30.462276684537255</v>
      </c>
      <c r="D62" s="94">
        <f t="shared" si="8"/>
        <v>3.3902304253852571</v>
      </c>
      <c r="E62" s="94">
        <f t="shared" si="12"/>
        <v>7.3041641817469287</v>
      </c>
      <c r="F62" s="94">
        <f t="shared" si="9"/>
        <v>35.452793660587091</v>
      </c>
      <c r="G62" s="94">
        <f t="shared" si="13"/>
        <v>13.615710493476168</v>
      </c>
      <c r="H62" s="143">
        <f t="shared" si="10"/>
        <v>9.7748245542673065</v>
      </c>
      <c r="I62" s="198">
        <f t="shared" si="11"/>
        <v>100.00000000000001</v>
      </c>
      <c r="J62" s="31"/>
    </row>
    <row r="63" spans="1:10" x14ac:dyDescent="0.2">
      <c r="A63" s="189">
        <v>2016</v>
      </c>
      <c r="B63" s="95">
        <f t="shared" si="8"/>
        <v>92.966785918363527</v>
      </c>
      <c r="C63" s="94">
        <f t="shared" si="8"/>
        <v>38.078460979118276</v>
      </c>
      <c r="D63" s="94">
        <f t="shared" si="8"/>
        <v>2.4443078622490577</v>
      </c>
      <c r="E63" s="94">
        <f t="shared" si="12"/>
        <v>6.3917190136842024</v>
      </c>
      <c r="F63" s="94">
        <f t="shared" si="9"/>
        <v>25.364768283075485</v>
      </c>
      <c r="G63" s="94">
        <f t="shared" si="13"/>
        <v>20.687529780236492</v>
      </c>
      <c r="H63" s="143">
        <f t="shared" si="10"/>
        <v>7.0332140816364781</v>
      </c>
      <c r="I63" s="198">
        <f t="shared" si="11"/>
        <v>100</v>
      </c>
      <c r="J63" s="31"/>
    </row>
    <row r="64" spans="1:10" x14ac:dyDescent="0.2">
      <c r="A64" s="189">
        <v>2017</v>
      </c>
      <c r="B64" s="95">
        <f t="shared" si="8"/>
        <v>94.989368899556865</v>
      </c>
      <c r="C64" s="94">
        <f t="shared" si="8"/>
        <v>34.929062265517999</v>
      </c>
      <c r="D64" s="94">
        <f t="shared" si="8"/>
        <v>3.8003451804824362</v>
      </c>
      <c r="E64" s="94">
        <f t="shared" si="12"/>
        <v>8.3215266346545214</v>
      </c>
      <c r="F64" s="94">
        <f t="shared" si="9"/>
        <v>31.892043431653079</v>
      </c>
      <c r="G64" s="94">
        <f t="shared" si="13"/>
        <v>16.046391387248828</v>
      </c>
      <c r="H64" s="143">
        <f t="shared" si="10"/>
        <v>5.010631100443141</v>
      </c>
      <c r="I64" s="198">
        <f>B64+H64</f>
        <v>100</v>
      </c>
      <c r="J64" s="31"/>
    </row>
    <row r="65" spans="1:10" x14ac:dyDescent="0.2">
      <c r="A65" s="189">
        <v>2018</v>
      </c>
      <c r="B65" s="95">
        <f t="shared" si="8"/>
        <v>93.06238370443829</v>
      </c>
      <c r="C65" s="94">
        <f t="shared" si="8"/>
        <v>37.824958522609734</v>
      </c>
      <c r="D65" s="94">
        <f t="shared" si="8"/>
        <v>3.5754869640052043</v>
      </c>
      <c r="E65" s="94">
        <f t="shared" si="12"/>
        <v>9.2769681576428127</v>
      </c>
      <c r="F65" s="94">
        <f t="shared" si="9"/>
        <v>28.631692199761982</v>
      </c>
      <c r="G65" s="94">
        <f t="shared" si="13"/>
        <v>13.753277860418567</v>
      </c>
      <c r="H65" s="143">
        <f t="shared" si="10"/>
        <v>6.9376162955617078</v>
      </c>
      <c r="I65" s="198">
        <f t="shared" ref="I65" si="14">B65+H65</f>
        <v>100</v>
      </c>
      <c r="J65" s="31"/>
    </row>
    <row r="66" spans="1:10" x14ac:dyDescent="0.2">
      <c r="A66" s="189">
        <v>2019</v>
      </c>
      <c r="B66" s="95">
        <f t="shared" si="8"/>
        <v>90.867013058524108</v>
      </c>
      <c r="C66" s="94">
        <f t="shared" si="8"/>
        <v>37.103876882963419</v>
      </c>
      <c r="D66" s="94">
        <f t="shared" si="8"/>
        <v>3.637450998967362</v>
      </c>
      <c r="E66" s="94">
        <f t="shared" si="12"/>
        <v>9.0048050902834706</v>
      </c>
      <c r="F66" s="94">
        <f t="shared" si="9"/>
        <v>29.140530093762301</v>
      </c>
      <c r="G66" s="94">
        <f t="shared" si="13"/>
        <v>11.980349992547557</v>
      </c>
      <c r="H66" s="143">
        <f t="shared" si="10"/>
        <v>9.1329869414758935</v>
      </c>
      <c r="I66" s="198">
        <f t="shared" ref="I66" si="15">B66+H66</f>
        <v>100</v>
      </c>
      <c r="J66" s="31"/>
    </row>
    <row r="67" spans="1:10" x14ac:dyDescent="0.2">
      <c r="A67" s="189">
        <v>2020</v>
      </c>
      <c r="B67" s="95">
        <f t="shared" si="8"/>
        <v>94.323802237007158</v>
      </c>
      <c r="C67" s="94">
        <f t="shared" si="8"/>
        <v>38.157878121512496</v>
      </c>
      <c r="D67" s="94">
        <f t="shared" si="8"/>
        <v>4.4610506441247608</v>
      </c>
      <c r="E67" s="94">
        <f t="shared" si="12"/>
        <v>7.9808612419672853</v>
      </c>
      <c r="F67" s="94">
        <f t="shared" si="9"/>
        <v>31.381715798564734</v>
      </c>
      <c r="G67" s="94">
        <f t="shared" si="13"/>
        <v>12.342296430837871</v>
      </c>
      <c r="H67" s="143">
        <f t="shared" si="10"/>
        <v>5.6761977629928424</v>
      </c>
      <c r="I67" s="198">
        <f t="shared" ref="I67" si="16">B67+H67</f>
        <v>100</v>
      </c>
      <c r="J67" s="31"/>
    </row>
    <row r="68" spans="1:10" x14ac:dyDescent="0.2">
      <c r="A68" s="189">
        <v>2021</v>
      </c>
      <c r="B68" s="95">
        <f t="shared" si="8"/>
        <v>95.359391122799352</v>
      </c>
      <c r="C68" s="94">
        <f t="shared" si="8"/>
        <v>37.0899277706609</v>
      </c>
      <c r="D68" s="94">
        <f t="shared" si="8"/>
        <v>3.2216074053618406</v>
      </c>
      <c r="E68" s="94">
        <f t="shared" si="12"/>
        <v>9.9808626718752063</v>
      </c>
      <c r="F68" s="94">
        <f t="shared" si="9"/>
        <v>30.096457020265184</v>
      </c>
      <c r="G68" s="94">
        <f t="shared" si="13"/>
        <v>14.970536254636221</v>
      </c>
      <c r="H68" s="143">
        <f t="shared" si="10"/>
        <v>4.6406088772006493</v>
      </c>
      <c r="I68" s="198">
        <f t="shared" ref="I68" si="17">B68+H68</f>
        <v>100</v>
      </c>
      <c r="J68" s="31"/>
    </row>
    <row r="69" spans="1:10" x14ac:dyDescent="0.2">
      <c r="A69" s="189">
        <v>2022</v>
      </c>
      <c r="B69" s="95">
        <f t="shared" si="8"/>
        <v>92.741227662194973</v>
      </c>
      <c r="C69" s="94">
        <f t="shared" si="8"/>
        <v>39.514679469101175</v>
      </c>
      <c r="D69" s="94">
        <f t="shared" si="8"/>
        <v>3.1475258361313321</v>
      </c>
      <c r="E69" s="94">
        <f t="shared" si="12"/>
        <v>7.9039758391252875</v>
      </c>
      <c r="F69" s="94">
        <f t="shared" si="9"/>
        <v>29.68987119036915</v>
      </c>
      <c r="G69" s="94">
        <f t="shared" si="13"/>
        <v>12.485175327468029</v>
      </c>
      <c r="H69" s="143">
        <f t="shared" si="10"/>
        <v>7.2587723378050306</v>
      </c>
      <c r="I69" s="198">
        <f t="shared" ref="I69:I70" si="18">B69+H69</f>
        <v>100</v>
      </c>
      <c r="J69" s="31"/>
    </row>
    <row r="70" spans="1:10" x14ac:dyDescent="0.2">
      <c r="A70" s="189">
        <v>2023</v>
      </c>
      <c r="B70" s="95">
        <v>93.677177580532415</v>
      </c>
      <c r="C70" s="94">
        <v>38.810795164472601</v>
      </c>
      <c r="D70" s="94">
        <v>3.0588734652848668</v>
      </c>
      <c r="E70" s="94">
        <v>8.2766663154096562</v>
      </c>
      <c r="F70" s="94">
        <v>34.007151881423269</v>
      </c>
      <c r="G70" s="94">
        <v>9.5236907539420219</v>
      </c>
      <c r="H70" s="143">
        <v>6.3228224194675917</v>
      </c>
      <c r="I70" s="198">
        <f t="shared" si="18"/>
        <v>100</v>
      </c>
      <c r="J70" s="31"/>
    </row>
    <row r="71" spans="1:10" x14ac:dyDescent="0.2">
      <c r="A71" s="16"/>
      <c r="B71" s="149"/>
      <c r="C71" s="97"/>
      <c r="D71" s="97"/>
      <c r="E71" s="97"/>
      <c r="F71" s="97"/>
      <c r="G71" s="97"/>
      <c r="H71" s="97"/>
      <c r="I71" s="97"/>
      <c r="J71" s="97"/>
    </row>
    <row r="72" spans="1:10" x14ac:dyDescent="0.2">
      <c r="A72" s="8"/>
      <c r="B72" s="97"/>
      <c r="C72" s="96"/>
      <c r="D72" s="93"/>
      <c r="E72" s="93"/>
      <c r="F72" s="93"/>
      <c r="G72" s="93"/>
      <c r="H72" s="93"/>
      <c r="I72" s="100"/>
      <c r="J72" s="100"/>
    </row>
    <row r="73" spans="1:10" s="36" customFormat="1" ht="36" x14ac:dyDescent="0.2">
      <c r="A73" s="178" t="s">
        <v>130</v>
      </c>
      <c r="B73" s="38" t="s">
        <v>113</v>
      </c>
      <c r="C73" s="10" t="s">
        <v>93</v>
      </c>
      <c r="D73" s="10" t="s">
        <v>16</v>
      </c>
      <c r="E73" s="10" t="s">
        <v>122</v>
      </c>
      <c r="F73" s="10" t="s">
        <v>138</v>
      </c>
      <c r="G73" s="10" t="s">
        <v>123</v>
      </c>
      <c r="H73" s="38" t="s">
        <v>22</v>
      </c>
      <c r="I73" s="195" t="s">
        <v>43</v>
      </c>
    </row>
    <row r="74" spans="1:10" s="7" customFormat="1" x14ac:dyDescent="0.2">
      <c r="A74" s="189">
        <v>1994</v>
      </c>
      <c r="B74" s="164">
        <v>90</v>
      </c>
      <c r="C74" s="123">
        <v>90</v>
      </c>
      <c r="D74" s="123">
        <v>12</v>
      </c>
      <c r="E74" s="123">
        <v>54</v>
      </c>
      <c r="F74" s="123">
        <v>80</v>
      </c>
      <c r="G74" s="165">
        <v>18</v>
      </c>
      <c r="H74" s="164">
        <v>29</v>
      </c>
      <c r="I74" s="240">
        <v>90</v>
      </c>
    </row>
    <row r="75" spans="1:10" s="7" customFormat="1" x14ac:dyDescent="0.2">
      <c r="A75" s="189">
        <v>1995</v>
      </c>
      <c r="B75" s="164">
        <v>104</v>
      </c>
      <c r="C75" s="123">
        <v>104</v>
      </c>
      <c r="D75" s="123">
        <v>38</v>
      </c>
      <c r="E75" s="123">
        <v>59</v>
      </c>
      <c r="F75" s="123">
        <v>85</v>
      </c>
      <c r="G75" s="165">
        <v>35</v>
      </c>
      <c r="H75" s="164">
        <v>41</v>
      </c>
      <c r="I75" s="240">
        <v>104</v>
      </c>
    </row>
    <row r="76" spans="1:10" s="7" customFormat="1" x14ac:dyDescent="0.2">
      <c r="A76" s="189">
        <v>1996</v>
      </c>
      <c r="B76" s="164">
        <v>106</v>
      </c>
      <c r="C76" s="123">
        <v>106</v>
      </c>
      <c r="D76" s="123">
        <v>34</v>
      </c>
      <c r="E76" s="123">
        <v>47</v>
      </c>
      <c r="F76" s="123">
        <v>90</v>
      </c>
      <c r="G76" s="165">
        <v>41</v>
      </c>
      <c r="H76" s="164">
        <v>32</v>
      </c>
      <c r="I76" s="240">
        <v>106</v>
      </c>
    </row>
    <row r="77" spans="1:10" s="7" customFormat="1" x14ac:dyDescent="0.2">
      <c r="A77" s="189">
        <v>1997</v>
      </c>
      <c r="B77" s="164">
        <v>129</v>
      </c>
      <c r="C77" s="123">
        <v>129</v>
      </c>
      <c r="D77" s="123">
        <v>46</v>
      </c>
      <c r="E77" s="123">
        <v>71</v>
      </c>
      <c r="F77" s="123">
        <v>114</v>
      </c>
      <c r="G77" s="165">
        <v>47</v>
      </c>
      <c r="H77" s="164">
        <v>43</v>
      </c>
      <c r="I77" s="240">
        <v>129</v>
      </c>
    </row>
    <row r="78" spans="1:10" s="7" customFormat="1" x14ac:dyDescent="0.2">
      <c r="A78" s="189">
        <v>1998</v>
      </c>
      <c r="B78" s="164">
        <v>149</v>
      </c>
      <c r="C78" s="123">
        <v>149</v>
      </c>
      <c r="D78" s="123">
        <v>59</v>
      </c>
      <c r="E78" s="123">
        <v>66</v>
      </c>
      <c r="F78" s="123">
        <v>128</v>
      </c>
      <c r="G78" s="165">
        <v>63</v>
      </c>
      <c r="H78" s="164">
        <v>47</v>
      </c>
      <c r="I78" s="240">
        <v>149</v>
      </c>
    </row>
    <row r="79" spans="1:10" s="7" customFormat="1" x14ac:dyDescent="0.2">
      <c r="A79" s="189">
        <v>1999</v>
      </c>
      <c r="B79" s="164">
        <v>154</v>
      </c>
      <c r="C79" s="123">
        <v>154</v>
      </c>
      <c r="D79" s="123">
        <v>67</v>
      </c>
      <c r="E79" s="123">
        <v>64</v>
      </c>
      <c r="F79" s="123">
        <v>140</v>
      </c>
      <c r="G79" s="165">
        <v>54</v>
      </c>
      <c r="H79" s="164">
        <v>39</v>
      </c>
      <c r="I79" s="240">
        <v>154</v>
      </c>
    </row>
    <row r="80" spans="1:10" s="7" customFormat="1" x14ac:dyDescent="0.2">
      <c r="A80" s="189">
        <v>2000</v>
      </c>
      <c r="B80" s="164">
        <v>145</v>
      </c>
      <c r="C80" s="123">
        <v>145</v>
      </c>
      <c r="D80" s="123">
        <v>58</v>
      </c>
      <c r="E80" s="123">
        <v>64</v>
      </c>
      <c r="F80" s="123">
        <v>118</v>
      </c>
      <c r="G80" s="165">
        <v>59</v>
      </c>
      <c r="H80" s="164">
        <v>34</v>
      </c>
      <c r="I80" s="240">
        <v>145</v>
      </c>
    </row>
    <row r="81" spans="1:9" s="7" customFormat="1" x14ac:dyDescent="0.2">
      <c r="A81" s="189">
        <v>2001</v>
      </c>
      <c r="B81" s="164">
        <v>172</v>
      </c>
      <c r="C81" s="123">
        <v>172</v>
      </c>
      <c r="D81" s="123">
        <v>59</v>
      </c>
      <c r="E81" s="123">
        <v>132</v>
      </c>
      <c r="F81" s="123">
        <v>126</v>
      </c>
      <c r="G81" s="165" t="s">
        <v>12</v>
      </c>
      <c r="H81" s="164">
        <v>46</v>
      </c>
      <c r="I81" s="240">
        <v>172</v>
      </c>
    </row>
    <row r="82" spans="1:9" s="7" customFormat="1" x14ac:dyDescent="0.2">
      <c r="A82" s="189">
        <v>2002</v>
      </c>
      <c r="B82" s="164">
        <v>163</v>
      </c>
      <c r="C82" s="123">
        <v>163</v>
      </c>
      <c r="D82" s="123">
        <v>56</v>
      </c>
      <c r="E82" s="123">
        <v>129</v>
      </c>
      <c r="F82" s="123">
        <v>120</v>
      </c>
      <c r="G82" s="165">
        <v>86</v>
      </c>
      <c r="H82" s="164">
        <v>57</v>
      </c>
      <c r="I82" s="240">
        <v>163</v>
      </c>
    </row>
    <row r="83" spans="1:9" s="7" customFormat="1" x14ac:dyDescent="0.2">
      <c r="A83" s="189">
        <v>2003</v>
      </c>
      <c r="B83" s="164">
        <v>183</v>
      </c>
      <c r="C83" s="123">
        <v>183</v>
      </c>
      <c r="D83" s="123">
        <v>58</v>
      </c>
      <c r="E83" s="123">
        <v>140</v>
      </c>
      <c r="F83" s="123">
        <v>119</v>
      </c>
      <c r="G83" s="165">
        <v>99</v>
      </c>
      <c r="H83" s="164">
        <v>78</v>
      </c>
      <c r="I83" s="240">
        <v>183</v>
      </c>
    </row>
    <row r="84" spans="1:9" s="7" customFormat="1" x14ac:dyDescent="0.2">
      <c r="A84" s="189">
        <v>2004</v>
      </c>
      <c r="B84" s="164">
        <v>167</v>
      </c>
      <c r="C84" s="123">
        <v>167</v>
      </c>
      <c r="D84" s="123">
        <v>53</v>
      </c>
      <c r="E84" s="123">
        <v>132</v>
      </c>
      <c r="F84" s="123">
        <v>137</v>
      </c>
      <c r="G84" s="165">
        <v>114</v>
      </c>
      <c r="H84" s="164">
        <v>37</v>
      </c>
      <c r="I84" s="240">
        <v>167</v>
      </c>
    </row>
    <row r="85" spans="1:9" s="7" customFormat="1" x14ac:dyDescent="0.2">
      <c r="A85" s="189">
        <v>2005</v>
      </c>
      <c r="B85" s="164">
        <v>187</v>
      </c>
      <c r="C85" s="123">
        <v>187</v>
      </c>
      <c r="D85" s="123">
        <v>70</v>
      </c>
      <c r="E85" s="123">
        <v>145</v>
      </c>
      <c r="F85" s="123">
        <v>135</v>
      </c>
      <c r="G85" s="165">
        <v>136</v>
      </c>
      <c r="H85" s="164">
        <v>61</v>
      </c>
      <c r="I85" s="240">
        <v>187</v>
      </c>
    </row>
    <row r="86" spans="1:9" s="7" customFormat="1" x14ac:dyDescent="0.2">
      <c r="A86" s="189">
        <v>2006</v>
      </c>
      <c r="B86" s="164">
        <v>164</v>
      </c>
      <c r="C86" s="123">
        <v>164</v>
      </c>
      <c r="D86" s="123">
        <v>72</v>
      </c>
      <c r="E86" s="123">
        <v>130</v>
      </c>
      <c r="F86" s="123">
        <v>125</v>
      </c>
      <c r="G86" s="165">
        <v>111</v>
      </c>
      <c r="H86" s="164">
        <v>37</v>
      </c>
      <c r="I86" s="240">
        <v>164</v>
      </c>
    </row>
    <row r="87" spans="1:9" s="7" customFormat="1" x14ac:dyDescent="0.2">
      <c r="A87" s="189">
        <v>2007</v>
      </c>
      <c r="B87" s="164">
        <v>185</v>
      </c>
      <c r="C87" s="123">
        <v>185</v>
      </c>
      <c r="D87" s="123">
        <v>81</v>
      </c>
      <c r="E87" s="123">
        <v>147</v>
      </c>
      <c r="F87" s="123">
        <v>146</v>
      </c>
      <c r="G87" s="165">
        <v>138</v>
      </c>
      <c r="H87" s="164">
        <v>52</v>
      </c>
      <c r="I87" s="240">
        <v>185</v>
      </c>
    </row>
    <row r="88" spans="1:9" s="7" customFormat="1" x14ac:dyDescent="0.2">
      <c r="A88" s="189">
        <v>2008</v>
      </c>
      <c r="B88" s="164">
        <v>196</v>
      </c>
      <c r="C88" s="123">
        <v>196</v>
      </c>
      <c r="D88" s="123">
        <v>86</v>
      </c>
      <c r="E88" s="123">
        <v>159</v>
      </c>
      <c r="F88" s="165">
        <v>157</v>
      </c>
      <c r="G88" s="83">
        <v>144</v>
      </c>
      <c r="H88" s="164">
        <v>51</v>
      </c>
      <c r="I88" s="240">
        <v>196</v>
      </c>
    </row>
    <row r="89" spans="1:9" s="7" customFormat="1" x14ac:dyDescent="0.2">
      <c r="A89" s="189">
        <v>2009</v>
      </c>
      <c r="B89" s="164">
        <v>182</v>
      </c>
      <c r="C89" s="123">
        <v>182</v>
      </c>
      <c r="D89" s="123">
        <v>91</v>
      </c>
      <c r="E89" s="123">
        <v>149</v>
      </c>
      <c r="F89" s="165">
        <v>145</v>
      </c>
      <c r="G89" s="166">
        <v>121</v>
      </c>
      <c r="H89" s="164">
        <v>45</v>
      </c>
      <c r="I89" s="240">
        <v>182</v>
      </c>
    </row>
    <row r="90" spans="1:9" s="7" customFormat="1" x14ac:dyDescent="0.2">
      <c r="A90" s="189">
        <v>2010</v>
      </c>
      <c r="B90" s="164">
        <v>203</v>
      </c>
      <c r="C90" s="123">
        <v>203</v>
      </c>
      <c r="D90" s="123">
        <v>100</v>
      </c>
      <c r="E90" s="123">
        <v>155</v>
      </c>
      <c r="F90" s="165">
        <v>165</v>
      </c>
      <c r="G90" s="166">
        <v>150</v>
      </c>
      <c r="H90" s="164">
        <v>60</v>
      </c>
      <c r="I90" s="240">
        <v>203</v>
      </c>
    </row>
    <row r="91" spans="1:9" s="7" customFormat="1" x14ac:dyDescent="0.2">
      <c r="A91" s="189">
        <v>2011</v>
      </c>
      <c r="B91" s="164">
        <v>206</v>
      </c>
      <c r="C91" s="123">
        <v>206</v>
      </c>
      <c r="D91" s="123">
        <v>93</v>
      </c>
      <c r="E91" s="123">
        <v>155</v>
      </c>
      <c r="F91" s="165">
        <v>148</v>
      </c>
      <c r="G91" s="166">
        <v>157</v>
      </c>
      <c r="H91" s="164">
        <v>55</v>
      </c>
      <c r="I91" s="240">
        <v>206</v>
      </c>
    </row>
    <row r="92" spans="1:9" s="7" customFormat="1" x14ac:dyDescent="0.2">
      <c r="A92" s="189">
        <v>2012</v>
      </c>
      <c r="B92" s="164">
        <v>209</v>
      </c>
      <c r="C92" s="123">
        <v>209</v>
      </c>
      <c r="D92" s="123">
        <v>102</v>
      </c>
      <c r="E92" s="123">
        <v>161</v>
      </c>
      <c r="F92" s="165">
        <v>138</v>
      </c>
      <c r="G92" s="166">
        <v>152</v>
      </c>
      <c r="H92" s="164">
        <v>59</v>
      </c>
      <c r="I92" s="240">
        <v>209</v>
      </c>
    </row>
    <row r="93" spans="1:9" s="7" customFormat="1" x14ac:dyDescent="0.2">
      <c r="A93" s="189">
        <v>2013</v>
      </c>
      <c r="B93" s="164">
        <v>208</v>
      </c>
      <c r="C93" s="123">
        <v>208</v>
      </c>
      <c r="D93" s="123">
        <v>91</v>
      </c>
      <c r="E93" s="123">
        <v>161</v>
      </c>
      <c r="F93" s="165">
        <v>140</v>
      </c>
      <c r="G93" s="166">
        <v>156</v>
      </c>
      <c r="H93" s="164">
        <v>55</v>
      </c>
      <c r="I93" s="240">
        <v>208</v>
      </c>
    </row>
    <row r="94" spans="1:9" s="7" customFormat="1" x14ac:dyDescent="0.2">
      <c r="A94" s="189">
        <v>2014</v>
      </c>
      <c r="B94" s="164">
        <v>203</v>
      </c>
      <c r="C94" s="123">
        <v>203</v>
      </c>
      <c r="D94" s="123">
        <v>89</v>
      </c>
      <c r="E94" s="123">
        <v>155</v>
      </c>
      <c r="F94" s="165">
        <v>126</v>
      </c>
      <c r="G94" s="166">
        <v>155</v>
      </c>
      <c r="H94" s="164">
        <v>51</v>
      </c>
      <c r="I94" s="240">
        <v>203</v>
      </c>
    </row>
    <row r="95" spans="1:9" s="7" customFormat="1" x14ac:dyDescent="0.2">
      <c r="A95" s="189">
        <v>2015</v>
      </c>
      <c r="B95" s="164">
        <v>234</v>
      </c>
      <c r="C95" s="123">
        <v>234</v>
      </c>
      <c r="D95" s="123">
        <v>100</v>
      </c>
      <c r="E95" s="123">
        <v>174</v>
      </c>
      <c r="F95" s="165">
        <v>168</v>
      </c>
      <c r="G95" s="166">
        <v>181</v>
      </c>
      <c r="H95" s="164">
        <v>76</v>
      </c>
      <c r="I95" s="240">
        <v>234</v>
      </c>
    </row>
    <row r="96" spans="1:9" s="7" customFormat="1" x14ac:dyDescent="0.2">
      <c r="A96" s="189">
        <v>2016</v>
      </c>
      <c r="B96" s="164">
        <v>221</v>
      </c>
      <c r="C96" s="123">
        <v>221</v>
      </c>
      <c r="D96" s="123">
        <v>90</v>
      </c>
      <c r="E96" s="123">
        <v>155</v>
      </c>
      <c r="F96" s="165">
        <v>150</v>
      </c>
      <c r="G96" s="166">
        <v>176</v>
      </c>
      <c r="H96" s="164">
        <v>62</v>
      </c>
      <c r="I96" s="240">
        <v>221</v>
      </c>
    </row>
    <row r="97" spans="1:9" s="7" customFormat="1" x14ac:dyDescent="0.2">
      <c r="A97" s="189">
        <v>2017</v>
      </c>
      <c r="B97" s="164">
        <v>222</v>
      </c>
      <c r="C97" s="123">
        <v>222</v>
      </c>
      <c r="D97" s="123">
        <v>103</v>
      </c>
      <c r="E97" s="175">
        <v>164</v>
      </c>
      <c r="F97" s="165">
        <v>165</v>
      </c>
      <c r="G97" s="166">
        <v>184</v>
      </c>
      <c r="H97" s="164">
        <v>45</v>
      </c>
      <c r="I97" s="240">
        <v>222</v>
      </c>
    </row>
    <row r="98" spans="1:9" s="7" customFormat="1" x14ac:dyDescent="0.2">
      <c r="A98" s="189">
        <v>2018</v>
      </c>
      <c r="B98" s="164">
        <v>237</v>
      </c>
      <c r="C98" s="123">
        <v>237</v>
      </c>
      <c r="D98" s="123">
        <v>101</v>
      </c>
      <c r="E98" s="175">
        <v>178</v>
      </c>
      <c r="F98" s="165">
        <v>159</v>
      </c>
      <c r="G98" s="166">
        <v>195</v>
      </c>
      <c r="H98" s="164">
        <v>55</v>
      </c>
      <c r="I98" s="240">
        <v>237</v>
      </c>
    </row>
    <row r="99" spans="1:9" s="7" customFormat="1" x14ac:dyDescent="0.2">
      <c r="A99" s="189">
        <v>2019</v>
      </c>
      <c r="B99" s="164">
        <v>240</v>
      </c>
      <c r="C99" s="123">
        <v>240</v>
      </c>
      <c r="D99" s="123">
        <v>108</v>
      </c>
      <c r="E99" s="175">
        <v>179</v>
      </c>
      <c r="F99" s="165">
        <v>153</v>
      </c>
      <c r="G99" s="166">
        <v>190</v>
      </c>
      <c r="H99" s="164">
        <v>55</v>
      </c>
      <c r="I99" s="240">
        <v>240</v>
      </c>
    </row>
    <row r="100" spans="1:9" s="7" customFormat="1" x14ac:dyDescent="0.2">
      <c r="A100" s="189">
        <v>2020</v>
      </c>
      <c r="B100" s="164">
        <v>188</v>
      </c>
      <c r="C100" s="123">
        <v>188</v>
      </c>
      <c r="D100" s="123">
        <v>90</v>
      </c>
      <c r="E100" s="175">
        <v>140</v>
      </c>
      <c r="F100" s="165">
        <v>117</v>
      </c>
      <c r="G100" s="166">
        <v>144</v>
      </c>
      <c r="H100" s="164">
        <v>37</v>
      </c>
      <c r="I100" s="240">
        <v>188</v>
      </c>
    </row>
    <row r="101" spans="1:9" s="7" customFormat="1" x14ac:dyDescent="0.2">
      <c r="A101" s="189">
        <v>2021</v>
      </c>
      <c r="B101" s="164">
        <v>265</v>
      </c>
      <c r="C101" s="123">
        <v>265</v>
      </c>
      <c r="D101" s="123">
        <v>120</v>
      </c>
      <c r="E101" s="175">
        <v>199</v>
      </c>
      <c r="F101" s="165">
        <v>196</v>
      </c>
      <c r="G101" s="166">
        <v>209</v>
      </c>
      <c r="H101" s="164">
        <v>68</v>
      </c>
      <c r="I101" s="240">
        <v>265</v>
      </c>
    </row>
    <row r="102" spans="1:9" s="7" customFormat="1" x14ac:dyDescent="0.2">
      <c r="A102" s="189">
        <v>2022</v>
      </c>
      <c r="B102" s="164">
        <v>208</v>
      </c>
      <c r="C102" s="123">
        <v>208</v>
      </c>
      <c r="D102" s="123">
        <v>93</v>
      </c>
      <c r="E102" s="175">
        <v>157</v>
      </c>
      <c r="F102" s="165">
        <v>141</v>
      </c>
      <c r="G102" s="166">
        <v>168</v>
      </c>
      <c r="H102" s="164">
        <v>65</v>
      </c>
      <c r="I102" s="240">
        <v>208</v>
      </c>
    </row>
    <row r="103" spans="1:9" s="7" customFormat="1" x14ac:dyDescent="0.2">
      <c r="A103" s="215">
        <v>2023</v>
      </c>
      <c r="B103" s="241">
        <v>236</v>
      </c>
      <c r="C103" s="175">
        <v>236</v>
      </c>
      <c r="D103" s="175">
        <v>125</v>
      </c>
      <c r="E103" s="175">
        <v>191</v>
      </c>
      <c r="F103" s="242">
        <v>184</v>
      </c>
      <c r="G103" s="166">
        <v>189</v>
      </c>
      <c r="H103" s="241">
        <v>58</v>
      </c>
      <c r="I103" s="243">
        <v>236</v>
      </c>
    </row>
    <row r="104" spans="1:9" x14ac:dyDescent="0.2">
      <c r="F104" s="239"/>
    </row>
    <row r="106" spans="1:9" s="36" customFormat="1" ht="36" x14ac:dyDescent="0.2">
      <c r="A106" s="178" t="s">
        <v>128</v>
      </c>
      <c r="B106" s="38" t="s">
        <v>113</v>
      </c>
      <c r="C106" s="10" t="s">
        <v>93</v>
      </c>
      <c r="D106" s="10" t="s">
        <v>16</v>
      </c>
      <c r="E106" s="10" t="s">
        <v>122</v>
      </c>
      <c r="F106" s="10" t="s">
        <v>138</v>
      </c>
      <c r="G106" s="10" t="s">
        <v>123</v>
      </c>
      <c r="H106" s="38" t="s">
        <v>22</v>
      </c>
      <c r="I106" s="195" t="s">
        <v>43</v>
      </c>
    </row>
    <row r="107" spans="1:9" s="7" customFormat="1" x14ac:dyDescent="0.2">
      <c r="A107" s="189">
        <v>1994</v>
      </c>
      <c r="B107" s="99">
        <v>3521202.8006469985</v>
      </c>
      <c r="C107" s="98">
        <v>1624567.5578433191</v>
      </c>
      <c r="D107" s="98">
        <v>1029030.8663525203</v>
      </c>
      <c r="E107" s="98">
        <v>404272.34296296298</v>
      </c>
      <c r="F107" s="98">
        <v>1509721.6738292302</v>
      </c>
      <c r="G107" s="55">
        <v>874464.50165347895</v>
      </c>
      <c r="H107" s="99">
        <v>1317612.6192399999</v>
      </c>
      <c r="I107" s="196">
        <v>3945766.8668322251</v>
      </c>
    </row>
    <row r="108" spans="1:9" s="7" customFormat="1" x14ac:dyDescent="0.2">
      <c r="A108" s="189">
        <v>1995</v>
      </c>
      <c r="B108" s="99">
        <v>3628497.2597791338</v>
      </c>
      <c r="C108" s="98">
        <v>1543324.4847600518</v>
      </c>
      <c r="D108" s="98">
        <v>616415.56575073919</v>
      </c>
      <c r="E108" s="98">
        <v>420914.38525423728</v>
      </c>
      <c r="F108" s="98">
        <v>1795983.9369522424</v>
      </c>
      <c r="G108" s="55">
        <v>455474.10664331442</v>
      </c>
      <c r="H108" s="99">
        <v>1248222.0778012199</v>
      </c>
      <c r="I108" s="196">
        <v>4120584.809675023</v>
      </c>
    </row>
    <row r="109" spans="1:9" s="7" customFormat="1" x14ac:dyDescent="0.2">
      <c r="A109" s="189">
        <v>1996</v>
      </c>
      <c r="B109" s="99">
        <v>3363943.8308220776</v>
      </c>
      <c r="C109" s="98">
        <v>1264821.5122542975</v>
      </c>
      <c r="D109" s="98">
        <v>546126.26470588241</v>
      </c>
      <c r="E109" s="98">
        <v>431560.48936170212</v>
      </c>
      <c r="F109" s="98">
        <v>1804996.3640909393</v>
      </c>
      <c r="G109" s="55">
        <v>517211.14634146343</v>
      </c>
      <c r="H109" s="99">
        <v>966001.65085700003</v>
      </c>
      <c r="I109" s="196">
        <v>3655566.9706950723</v>
      </c>
    </row>
    <row r="110" spans="1:9" s="7" customFormat="1" x14ac:dyDescent="0.2">
      <c r="A110" s="189">
        <v>1997</v>
      </c>
      <c r="B110" s="99">
        <v>4191641.6174574425</v>
      </c>
      <c r="C110" s="98">
        <v>2020652.7807417556</v>
      </c>
      <c r="D110" s="98">
        <v>588254.39130434778</v>
      </c>
      <c r="E110" s="98">
        <v>441297</v>
      </c>
      <c r="F110" s="98">
        <v>1761548.3941782783</v>
      </c>
      <c r="G110" s="55">
        <v>443601.14893617021</v>
      </c>
      <c r="H110" s="99">
        <v>1395238.5102451157</v>
      </c>
      <c r="I110" s="196">
        <v>4656721.1208647359</v>
      </c>
    </row>
    <row r="111" spans="1:9" s="7" customFormat="1" x14ac:dyDescent="0.2">
      <c r="A111" s="189">
        <v>1998</v>
      </c>
      <c r="B111" s="99">
        <v>3886937.3579894649</v>
      </c>
      <c r="C111" s="98">
        <v>1734073.9321229593</v>
      </c>
      <c r="D111" s="98">
        <v>469878.98305084748</v>
      </c>
      <c r="E111" s="98">
        <v>420043.27272727271</v>
      </c>
      <c r="F111" s="98">
        <v>1731793.2222977283</v>
      </c>
      <c r="G111" s="55">
        <v>693038.12698412698</v>
      </c>
      <c r="H111" s="99">
        <v>1438789.8930670209</v>
      </c>
      <c r="I111" s="196">
        <v>4340783.8343225811</v>
      </c>
    </row>
    <row r="112" spans="1:9" s="7" customFormat="1" x14ac:dyDescent="0.2">
      <c r="A112" s="189">
        <v>1999</v>
      </c>
      <c r="B112" s="99">
        <v>3542692.9931148035</v>
      </c>
      <c r="C112" s="98">
        <v>1371608.543393383</v>
      </c>
      <c r="D112" s="98">
        <v>389427.65671641793</v>
      </c>
      <c r="E112" s="98">
        <v>406449.390625</v>
      </c>
      <c r="F112" s="98">
        <v>1647342.3018364236</v>
      </c>
      <c r="G112" s="55">
        <v>955827.20370370371</v>
      </c>
      <c r="H112" s="99">
        <v>1489820.0400220512</v>
      </c>
      <c r="I112" s="196">
        <v>3919985.0811807844</v>
      </c>
    </row>
    <row r="113" spans="1:9" s="7" customFormat="1" x14ac:dyDescent="0.2">
      <c r="A113" s="189">
        <v>2000</v>
      </c>
      <c r="B113" s="99">
        <v>4366602.7402830906</v>
      </c>
      <c r="C113" s="98">
        <v>2042283.449995117</v>
      </c>
      <c r="D113" s="98">
        <v>668410.17241379316</v>
      </c>
      <c r="E113" s="98">
        <v>375952</v>
      </c>
      <c r="F113" s="98">
        <v>2008410.1194216628</v>
      </c>
      <c r="G113" s="55">
        <v>630596.35593220335</v>
      </c>
      <c r="H113" s="99">
        <v>1289268.1771091172</v>
      </c>
      <c r="I113" s="196">
        <v>4668913.8990555145</v>
      </c>
    </row>
    <row r="114" spans="1:9" s="7" customFormat="1" x14ac:dyDescent="0.2">
      <c r="A114" s="189">
        <v>2001</v>
      </c>
      <c r="B114" s="99">
        <v>3999358.0212107543</v>
      </c>
      <c r="C114" s="98">
        <v>2179501.2671584846</v>
      </c>
      <c r="D114" s="98">
        <v>419930.40677966102</v>
      </c>
      <c r="E114" s="98">
        <v>582994.76621212135</v>
      </c>
      <c r="F114" s="98">
        <v>2103942.6404523086</v>
      </c>
      <c r="G114" s="55" t="s">
        <v>12</v>
      </c>
      <c r="H114" s="99">
        <v>1331057.5037184348</v>
      </c>
      <c r="I114" s="196">
        <v>4355338.5164108369</v>
      </c>
    </row>
    <row r="115" spans="1:9" s="7" customFormat="1" x14ac:dyDescent="0.2">
      <c r="A115" s="189">
        <v>2002</v>
      </c>
      <c r="B115" s="99">
        <v>3952929.1616914119</v>
      </c>
      <c r="C115" s="98">
        <v>1631464.6866607366</v>
      </c>
      <c r="D115" s="98">
        <v>594014.39285714284</v>
      </c>
      <c r="E115" s="98">
        <v>670179.30728682142</v>
      </c>
      <c r="F115" s="98">
        <v>2065869.1837499999</v>
      </c>
      <c r="G115" s="55">
        <v>762154.75581395347</v>
      </c>
      <c r="H115" s="99">
        <v>1400668.6262166668</v>
      </c>
      <c r="I115" s="196">
        <v>4442733.5279141106</v>
      </c>
    </row>
    <row r="116" spans="1:9" s="7" customFormat="1" x14ac:dyDescent="0.2">
      <c r="A116" s="189">
        <v>2003</v>
      </c>
      <c r="B116" s="99">
        <v>3937764.8745524571</v>
      </c>
      <c r="C116" s="98">
        <v>1532907.0152636801</v>
      </c>
      <c r="D116" s="98">
        <v>650553.46551724139</v>
      </c>
      <c r="E116" s="98">
        <v>685485.30364285724</v>
      </c>
      <c r="F116" s="98">
        <v>2135961.6494117645</v>
      </c>
      <c r="G116" s="55">
        <v>1090470.4965984663</v>
      </c>
      <c r="H116" s="99">
        <v>1620844.8477841034</v>
      </c>
      <c r="I116" s="196">
        <v>4628616.7768852459</v>
      </c>
    </row>
    <row r="117" spans="1:9" s="7" customFormat="1" x14ac:dyDescent="0.2">
      <c r="A117" s="189">
        <v>2004</v>
      </c>
      <c r="B117" s="99">
        <v>4724985.3849964077</v>
      </c>
      <c r="C117" s="98">
        <v>1840850.1864934128</v>
      </c>
      <c r="D117" s="98">
        <v>519187.92452830187</v>
      </c>
      <c r="E117" s="98">
        <v>726581.57901515148</v>
      </c>
      <c r="F117" s="98">
        <v>2111050.98540146</v>
      </c>
      <c r="G117" s="55">
        <v>1075920.3258771929</v>
      </c>
      <c r="H117" s="99">
        <v>2792895.6677243235</v>
      </c>
      <c r="I117" s="196">
        <v>5343770.6526946109</v>
      </c>
    </row>
    <row r="118" spans="1:9" s="7" customFormat="1" x14ac:dyDescent="0.2">
      <c r="A118" s="189">
        <v>2005</v>
      </c>
      <c r="B118" s="99">
        <v>4477844.6005524062</v>
      </c>
      <c r="C118" s="98">
        <v>1760547.6081395729</v>
      </c>
      <c r="D118" s="98">
        <v>415035.12857142859</v>
      </c>
      <c r="E118" s="98">
        <v>640057.40282758616</v>
      </c>
      <c r="F118" s="98">
        <v>2026192.2222222222</v>
      </c>
      <c r="G118" s="55">
        <v>1215603.1283299271</v>
      </c>
      <c r="H118" s="99">
        <v>1578962.4048557382</v>
      </c>
      <c r="I118" s="196">
        <v>4992907.2032085564</v>
      </c>
    </row>
    <row r="119" spans="1:9" s="7" customFormat="1" x14ac:dyDescent="0.2">
      <c r="A119" s="189">
        <v>2006</v>
      </c>
      <c r="B119" s="99">
        <v>4737929.8525890233</v>
      </c>
      <c r="C119" s="98">
        <v>2123801.0004548775</v>
      </c>
      <c r="D119" s="98">
        <v>420067.05555555556</v>
      </c>
      <c r="E119" s="98">
        <v>658765.28984615393</v>
      </c>
      <c r="F119" s="98">
        <v>1980472</v>
      </c>
      <c r="G119" s="55">
        <v>1043220.6283783783</v>
      </c>
      <c r="H119" s="99">
        <v>2378865.2750108112</v>
      </c>
      <c r="I119" s="196">
        <v>5274625.067073171</v>
      </c>
    </row>
    <row r="120" spans="1:9" s="7" customFormat="1" x14ac:dyDescent="0.2">
      <c r="A120" s="189">
        <v>2007</v>
      </c>
      <c r="B120" s="99">
        <v>4904709.9095724318</v>
      </c>
      <c r="C120" s="98">
        <v>1795983.3237772973</v>
      </c>
      <c r="D120" s="98">
        <v>483783.95061728393</v>
      </c>
      <c r="E120" s="98">
        <v>608014.74435374152</v>
      </c>
      <c r="F120" s="98">
        <v>2100945.2054794519</v>
      </c>
      <c r="G120" s="55">
        <v>1360648.6838557972</v>
      </c>
      <c r="H120" s="99">
        <v>1851088.4370980773</v>
      </c>
      <c r="I120" s="196">
        <v>5425015.8486486487</v>
      </c>
    </row>
    <row r="121" spans="1:9" s="7" customFormat="1" x14ac:dyDescent="0.2">
      <c r="A121" s="189">
        <v>2008</v>
      </c>
      <c r="B121" s="99">
        <v>5990093.1903040837</v>
      </c>
      <c r="C121" s="98">
        <v>2096240.5883655709</v>
      </c>
      <c r="D121" s="98">
        <v>410416.69767441862</v>
      </c>
      <c r="E121" s="98">
        <v>644995.66238993709</v>
      </c>
      <c r="F121" s="98">
        <v>2221286.6242038216</v>
      </c>
      <c r="G121" s="55">
        <v>2290548.590138528</v>
      </c>
      <c r="H121" s="99">
        <v>1669360.7588235289</v>
      </c>
      <c r="I121" s="196">
        <v>6424467.6734693879</v>
      </c>
    </row>
    <row r="122" spans="1:9" s="7" customFormat="1" x14ac:dyDescent="0.2">
      <c r="A122" s="189">
        <v>2009</v>
      </c>
      <c r="B122" s="99">
        <v>4681239.8965554945</v>
      </c>
      <c r="C122" s="98">
        <v>1801637.4284236261</v>
      </c>
      <c r="D122" s="98">
        <v>383227.03296703298</v>
      </c>
      <c r="E122" s="98">
        <v>548681.89194630878</v>
      </c>
      <c r="F122" s="98">
        <v>2075572.4137931035</v>
      </c>
      <c r="G122" s="55">
        <v>1210638.8363636362</v>
      </c>
      <c r="H122" s="99">
        <v>1677674.6183755563</v>
      </c>
      <c r="I122" s="196">
        <v>5096049.5549450554</v>
      </c>
    </row>
    <row r="123" spans="1:9" s="7" customFormat="1" x14ac:dyDescent="0.2">
      <c r="A123" s="189">
        <v>2010</v>
      </c>
      <c r="B123" s="99">
        <v>5017485.1368857138</v>
      </c>
      <c r="C123" s="98">
        <v>1605294.002028682</v>
      </c>
      <c r="D123" s="98">
        <v>477419.99</v>
      </c>
      <c r="E123" s="98">
        <v>640377.91238709679</v>
      </c>
      <c r="F123" s="98">
        <v>2192008.9696969697</v>
      </c>
      <c r="G123" s="55">
        <v>1226618.2997065173</v>
      </c>
      <c r="H123" s="99">
        <v>1560075.3868800004</v>
      </c>
      <c r="I123" s="196">
        <v>5478591.162564531</v>
      </c>
    </row>
    <row r="124" spans="1:9" s="7" customFormat="1" x14ac:dyDescent="0.2">
      <c r="A124" s="189">
        <v>2011</v>
      </c>
      <c r="B124" s="99">
        <v>4899896.1364563098</v>
      </c>
      <c r="C124" s="98">
        <v>1554354.4431795143</v>
      </c>
      <c r="D124" s="98">
        <v>363473.1182795699</v>
      </c>
      <c r="E124" s="98">
        <v>478653.99020645156</v>
      </c>
      <c r="F124" s="98">
        <v>2470155.7837837837</v>
      </c>
      <c r="G124" s="177">
        <v>1373274.9320574522</v>
      </c>
      <c r="H124" s="99">
        <v>2149841.3250909089</v>
      </c>
      <c r="I124" s="196">
        <v>5473882.8980097072</v>
      </c>
    </row>
    <row r="125" spans="1:9" s="7" customFormat="1" x14ac:dyDescent="0.2">
      <c r="A125" s="189">
        <v>2012</v>
      </c>
      <c r="B125" s="99">
        <v>4626551.2302894741</v>
      </c>
      <c r="C125" s="98">
        <v>1516479.4422153116</v>
      </c>
      <c r="D125" s="98">
        <v>412747.0588235294</v>
      </c>
      <c r="E125" s="98">
        <v>429175.60066770192</v>
      </c>
      <c r="F125" s="98">
        <v>2467875.079710145</v>
      </c>
      <c r="G125" s="177">
        <v>1304215.5986842106</v>
      </c>
      <c r="H125" s="99">
        <v>1673320.8113474573</v>
      </c>
      <c r="I125" s="196">
        <v>5098924.0909090908</v>
      </c>
    </row>
    <row r="126" spans="1:9" s="7" customFormat="1" x14ac:dyDescent="0.2">
      <c r="A126" s="189">
        <v>2013</v>
      </c>
      <c r="B126" s="99">
        <v>4478372.5792062515</v>
      </c>
      <c r="C126" s="98">
        <v>1429063.1688697126</v>
      </c>
      <c r="D126" s="98">
        <v>352012.75824175822</v>
      </c>
      <c r="E126" s="98">
        <v>486945.19782608689</v>
      </c>
      <c r="F126" s="98">
        <v>1987186.1</v>
      </c>
      <c r="G126" s="177">
        <v>1564452.00955414</v>
      </c>
      <c r="H126" s="99">
        <v>1594938.2822745449</v>
      </c>
      <c r="I126" s="196">
        <v>4900111.0673076939</v>
      </c>
    </row>
    <row r="127" spans="1:9" s="7" customFormat="1" x14ac:dyDescent="0.2">
      <c r="A127" s="189">
        <v>2014</v>
      </c>
      <c r="B127" s="99">
        <v>3710551.5960591133</v>
      </c>
      <c r="C127" s="98">
        <v>1169719.228421275</v>
      </c>
      <c r="D127" s="98">
        <v>350158.73033707862</v>
      </c>
      <c r="E127" s="98">
        <v>456537.05296774197</v>
      </c>
      <c r="F127" s="98">
        <v>2195641.6428571427</v>
      </c>
      <c r="G127" s="177">
        <v>879556.11166975112</v>
      </c>
      <c r="H127" s="99">
        <v>900745.21568627446</v>
      </c>
      <c r="I127" s="196">
        <v>3936847.1921182266</v>
      </c>
    </row>
    <row r="128" spans="1:9" s="7" customFormat="1" x14ac:dyDescent="0.2">
      <c r="A128" s="189">
        <v>2015</v>
      </c>
      <c r="B128" s="99">
        <v>3947501.5542735043</v>
      </c>
      <c r="C128" s="98">
        <v>1332775.2920940171</v>
      </c>
      <c r="D128" s="98">
        <v>347088.04</v>
      </c>
      <c r="E128" s="98">
        <v>429765.65954022983</v>
      </c>
      <c r="F128" s="98">
        <v>2160486.7797619049</v>
      </c>
      <c r="G128" s="177">
        <v>765912.84390109894</v>
      </c>
      <c r="H128" s="99">
        <v>1316757.5302631578</v>
      </c>
      <c r="I128" s="196">
        <v>4375166.393162393</v>
      </c>
    </row>
    <row r="129" spans="1:19" s="7" customFormat="1" x14ac:dyDescent="0.2">
      <c r="A129" s="189">
        <v>2016</v>
      </c>
      <c r="B129" s="99">
        <v>5084930.4796380093</v>
      </c>
      <c r="C129" s="98">
        <v>2082747.3482890252</v>
      </c>
      <c r="D129" s="98">
        <v>328293.94444444444</v>
      </c>
      <c r="E129" s="98">
        <v>498465.89961290319</v>
      </c>
      <c r="F129" s="98">
        <v>2044038.7133333334</v>
      </c>
      <c r="G129" s="177">
        <v>1420840.8840234394</v>
      </c>
      <c r="H129" s="99">
        <v>1371234.1612903227</v>
      </c>
      <c r="I129" s="196">
        <v>5469620.6063348418</v>
      </c>
    </row>
    <row r="130" spans="1:19" s="7" customFormat="1" x14ac:dyDescent="0.2">
      <c r="A130" s="189">
        <v>2017</v>
      </c>
      <c r="B130" s="99">
        <v>4659101.1261261264</v>
      </c>
      <c r="C130" s="98">
        <v>1713223.6504054053</v>
      </c>
      <c r="D130" s="98">
        <v>401759.2912621359</v>
      </c>
      <c r="E130" s="98">
        <v>552508.88786585361</v>
      </c>
      <c r="F130" s="98">
        <v>2104643.3515151516</v>
      </c>
      <c r="G130" s="177">
        <v>949597.72826086951</v>
      </c>
      <c r="H130" s="99">
        <v>1212439.3555555556</v>
      </c>
      <c r="I130" s="196">
        <v>4904865.8603603607</v>
      </c>
    </row>
    <row r="131" spans="1:19" s="7" customFormat="1" x14ac:dyDescent="0.2">
      <c r="A131" s="189">
        <v>2018</v>
      </c>
      <c r="B131" s="99">
        <v>3757462.7299578059</v>
      </c>
      <c r="C131" s="98">
        <v>1527210.7402953589</v>
      </c>
      <c r="D131" s="98">
        <v>338752.63366336632</v>
      </c>
      <c r="E131" s="98">
        <v>498717.8570224719</v>
      </c>
      <c r="F131" s="98">
        <v>1723132.7924528301</v>
      </c>
      <c r="G131" s="177">
        <v>674901.60512820515</v>
      </c>
      <c r="H131" s="99">
        <v>1207025.490909091</v>
      </c>
      <c r="I131" s="196">
        <v>4037574.1308016879</v>
      </c>
      <c r="L131" s="45"/>
      <c r="M131" s="45"/>
      <c r="N131" s="45"/>
      <c r="O131" s="45"/>
      <c r="P131" s="45"/>
      <c r="Q131" s="45"/>
      <c r="R131" s="45"/>
      <c r="S131" s="45"/>
    </row>
    <row r="132" spans="1:19" s="7" customFormat="1" x14ac:dyDescent="0.2">
      <c r="A132" s="189">
        <v>2019</v>
      </c>
      <c r="B132" s="99">
        <v>3420494.3458333332</v>
      </c>
      <c r="C132" s="98">
        <v>1396821.0816125001</v>
      </c>
      <c r="D132" s="98">
        <v>304275.69444444444</v>
      </c>
      <c r="E132" s="98">
        <v>458600.50510055857</v>
      </c>
      <c r="F132" s="98">
        <v>1720679.0980392157</v>
      </c>
      <c r="G132" s="177">
        <v>569494.29473684216</v>
      </c>
      <c r="H132" s="99">
        <v>1500182.2181818183</v>
      </c>
      <c r="I132" s="196">
        <v>3764286.1041666665</v>
      </c>
      <c r="L132" s="45"/>
      <c r="M132" s="45"/>
      <c r="N132" s="45"/>
      <c r="O132" s="45"/>
      <c r="P132" s="45"/>
      <c r="Q132" s="45"/>
      <c r="R132" s="45"/>
      <c r="S132" s="45"/>
    </row>
    <row r="133" spans="1:19" s="7" customFormat="1" x14ac:dyDescent="0.2">
      <c r="A133" s="189">
        <v>2020</v>
      </c>
      <c r="B133" s="99">
        <v>3217389.5904255318</v>
      </c>
      <c r="C133" s="98">
        <v>1301567.1224999998</v>
      </c>
      <c r="D133" s="98">
        <v>317859.24444444443</v>
      </c>
      <c r="E133" s="98">
        <v>365076.48205673764</v>
      </c>
      <c r="F133" s="98">
        <v>1720010.2136752137</v>
      </c>
      <c r="G133" s="177">
        <v>549634.1180555555</v>
      </c>
      <c r="H133" s="99">
        <v>983775.48648648651</v>
      </c>
      <c r="I133" s="196">
        <v>3411004.9787234045</v>
      </c>
      <c r="L133" s="45"/>
      <c r="M133" s="45"/>
      <c r="N133" s="45"/>
      <c r="O133" s="45"/>
      <c r="P133" s="45"/>
      <c r="Q133" s="45"/>
      <c r="R133" s="45"/>
      <c r="S133" s="45"/>
    </row>
    <row r="134" spans="1:19" s="7" customFormat="1" x14ac:dyDescent="0.2">
      <c r="A134" s="189">
        <v>2021</v>
      </c>
      <c r="B134" s="99">
        <v>4038223.5283018867</v>
      </c>
      <c r="C134" s="98">
        <v>1570983.2476603773</v>
      </c>
      <c r="D134" s="98">
        <v>301275.71666666667</v>
      </c>
      <c r="E134" s="98">
        <v>562416.50437185937</v>
      </c>
      <c r="F134" s="98">
        <v>1723185.6173469387</v>
      </c>
      <c r="G134" s="177">
        <v>803829.29665071773</v>
      </c>
      <c r="H134" s="99">
        <v>765841.3529411765</v>
      </c>
      <c r="I134" s="196">
        <v>4234741.3094339622</v>
      </c>
      <c r="L134" s="45"/>
      <c r="M134" s="45"/>
      <c r="N134" s="45"/>
      <c r="O134" s="45"/>
      <c r="P134" s="45"/>
      <c r="Q134" s="45"/>
      <c r="R134" s="45"/>
      <c r="S134" s="45"/>
    </row>
    <row r="135" spans="1:19" s="7" customFormat="1" x14ac:dyDescent="0.2">
      <c r="A135" s="189">
        <v>2022</v>
      </c>
      <c r="B135" s="99">
        <v>4077906.3076923075</v>
      </c>
      <c r="C135" s="98">
        <v>1737492.2104807692</v>
      </c>
      <c r="D135" s="98">
        <v>309538.08602150535</v>
      </c>
      <c r="E135" s="98">
        <v>460440.68292993627</v>
      </c>
      <c r="F135" s="98">
        <v>1925825.5248226949</v>
      </c>
      <c r="G135" s="177">
        <v>679693.47619047621</v>
      </c>
      <c r="H135" s="99">
        <v>1021356.9692307692</v>
      </c>
      <c r="I135" s="196">
        <v>4397080.360576923</v>
      </c>
      <c r="L135" s="45"/>
      <c r="M135" s="45"/>
      <c r="N135" s="45"/>
      <c r="O135" s="45"/>
      <c r="P135" s="45"/>
      <c r="Q135" s="45"/>
      <c r="R135" s="45"/>
      <c r="S135" s="45"/>
    </row>
    <row r="136" spans="1:19" s="7" customFormat="1" ht="12" customHeight="1" x14ac:dyDescent="0.2">
      <c r="A136" s="215">
        <v>2023</v>
      </c>
      <c r="B136" s="176">
        <v>4480601.6440677969</v>
      </c>
      <c r="C136" s="124">
        <v>1853045.6486864407</v>
      </c>
      <c r="D136" s="124">
        <v>276226.94400000002</v>
      </c>
      <c r="E136" s="247">
        <v>489143.87387434562</v>
      </c>
      <c r="F136" s="124">
        <v>2086253.0163043479</v>
      </c>
      <c r="G136" s="177">
        <v>572898.47619047621</v>
      </c>
      <c r="H136" s="176">
        <v>1230545.0862068965</v>
      </c>
      <c r="I136" s="244">
        <v>4783023.7415254237</v>
      </c>
      <c r="L136" s="45"/>
      <c r="M136" s="45"/>
      <c r="N136" s="45"/>
      <c r="O136" s="45"/>
      <c r="P136" s="45"/>
      <c r="Q136" s="45"/>
      <c r="R136" s="45"/>
      <c r="S136" s="45"/>
    </row>
    <row r="139" spans="1:19" s="36" customFormat="1" ht="36" x14ac:dyDescent="0.2">
      <c r="A139" s="178" t="s">
        <v>129</v>
      </c>
      <c r="B139" s="38" t="s">
        <v>113</v>
      </c>
      <c r="C139" s="10" t="s">
        <v>93</v>
      </c>
      <c r="D139" s="10" t="s">
        <v>16</v>
      </c>
      <c r="E139" s="10" t="s">
        <v>122</v>
      </c>
      <c r="F139" s="10" t="s">
        <v>138</v>
      </c>
      <c r="G139" s="10" t="s">
        <v>123</v>
      </c>
      <c r="H139" s="38" t="s">
        <v>22</v>
      </c>
      <c r="I139" s="195" t="s">
        <v>43</v>
      </c>
    </row>
    <row r="140" spans="1:19" s="7" customFormat="1" x14ac:dyDescent="0.2">
      <c r="A140" s="189">
        <v>1994</v>
      </c>
      <c r="B140" s="99">
        <v>2317139.2331999997</v>
      </c>
      <c r="C140" s="98">
        <v>955092.88178776891</v>
      </c>
      <c r="D140" s="98">
        <v>762245.08618705207</v>
      </c>
      <c r="E140" s="98">
        <v>381123</v>
      </c>
      <c r="F140" s="98">
        <v>1044275.7680762601</v>
      </c>
      <c r="G140" s="55">
        <v>419234.79740287852</v>
      </c>
      <c r="H140" s="99">
        <v>903191.05351999996</v>
      </c>
      <c r="I140" s="196">
        <v>2665407.5648251348</v>
      </c>
    </row>
    <row r="141" spans="1:19" s="7" customFormat="1" x14ac:dyDescent="0.2">
      <c r="A141" s="189">
        <v>1995</v>
      </c>
      <c r="B141" s="99">
        <v>2350836.8927499996</v>
      </c>
      <c r="C141" s="98">
        <v>944110.19271582644</v>
      </c>
      <c r="D141" s="98">
        <v>533571.56033093599</v>
      </c>
      <c r="E141" s="98">
        <v>381123</v>
      </c>
      <c r="F141" s="98">
        <v>1143367.62928058</v>
      </c>
      <c r="G141" s="55">
        <v>304898.034474821</v>
      </c>
      <c r="H141" s="99">
        <v>1115397.0458</v>
      </c>
      <c r="I141" s="196">
        <v>3008323.4876676351</v>
      </c>
    </row>
    <row r="142" spans="1:19" s="7" customFormat="1" x14ac:dyDescent="0.2">
      <c r="A142" s="189">
        <v>1996</v>
      </c>
      <c r="B142" s="99">
        <v>2395004.1694999998</v>
      </c>
      <c r="C142" s="98">
        <v>741038.16653747996</v>
      </c>
      <c r="D142" s="98">
        <v>457347</v>
      </c>
      <c r="E142" s="98">
        <v>411612</v>
      </c>
      <c r="F142" s="98">
        <v>1242459.4904848952</v>
      </c>
      <c r="G142" s="55">
        <v>152449</v>
      </c>
      <c r="H142" s="99">
        <v>724233.45310499996</v>
      </c>
      <c r="I142" s="196">
        <v>2617912.07350482</v>
      </c>
    </row>
    <row r="143" spans="1:19" s="7" customFormat="1" x14ac:dyDescent="0.2">
      <c r="A143" s="189">
        <v>1997</v>
      </c>
      <c r="B143" s="99">
        <v>2525908.0778000001</v>
      </c>
      <c r="C143" s="98">
        <v>866144.42763165291</v>
      </c>
      <c r="D143" s="98">
        <v>457347</v>
      </c>
      <c r="E143" s="98">
        <v>411612</v>
      </c>
      <c r="F143" s="98">
        <v>1105255.3749712249</v>
      </c>
      <c r="G143" s="55">
        <v>152449</v>
      </c>
      <c r="H143" s="99">
        <v>757119.66150000005</v>
      </c>
      <c r="I143" s="196">
        <v>2791113.5943362098</v>
      </c>
    </row>
    <row r="144" spans="1:19" s="7" customFormat="1" x14ac:dyDescent="0.2">
      <c r="A144" s="189">
        <v>1998</v>
      </c>
      <c r="B144" s="99">
        <v>2531187.5625999998</v>
      </c>
      <c r="C144" s="98">
        <v>946112.16894</v>
      </c>
      <c r="D144" s="98">
        <v>381123</v>
      </c>
      <c r="E144" s="98">
        <v>381123</v>
      </c>
      <c r="F144" s="98">
        <v>1295816.6465179899</v>
      </c>
      <c r="G144" s="55">
        <v>304898</v>
      </c>
      <c r="H144" s="99">
        <v>533606.87737</v>
      </c>
      <c r="I144" s="196">
        <v>2667632.7869052398</v>
      </c>
    </row>
    <row r="145" spans="1:9" s="7" customFormat="1" x14ac:dyDescent="0.2">
      <c r="A145" s="189">
        <v>1999</v>
      </c>
      <c r="B145" s="99">
        <v>2555259.6435500002</v>
      </c>
      <c r="C145" s="98">
        <v>998277.73084100592</v>
      </c>
      <c r="D145" s="98">
        <v>304898</v>
      </c>
      <c r="E145" s="98">
        <v>400178.5</v>
      </c>
      <c r="F145" s="98">
        <v>1067143.1206618701</v>
      </c>
      <c r="G145" s="55">
        <v>304898</v>
      </c>
      <c r="H145" s="99">
        <v>800418.71189999999</v>
      </c>
      <c r="I145" s="196">
        <v>2720744.652469595</v>
      </c>
    </row>
    <row r="146" spans="1:9" s="7" customFormat="1" x14ac:dyDescent="0.2">
      <c r="A146" s="189">
        <v>2000</v>
      </c>
      <c r="B146" s="99">
        <v>2895475.0619000001</v>
      </c>
      <c r="C146" s="98">
        <v>1158329.6640517898</v>
      </c>
      <c r="D146" s="98">
        <v>381123</v>
      </c>
      <c r="E146" s="98">
        <v>396367</v>
      </c>
      <c r="F146" s="98">
        <v>1257704.3922086349</v>
      </c>
      <c r="G146" s="55">
        <v>274408</v>
      </c>
      <c r="H146" s="99">
        <v>773709.33753499994</v>
      </c>
      <c r="I146" s="196">
        <v>3182809.6963672899</v>
      </c>
    </row>
    <row r="147" spans="1:9" s="7" customFormat="1" x14ac:dyDescent="0.2">
      <c r="A147" s="189">
        <v>2001</v>
      </c>
      <c r="B147" s="99">
        <v>2114094.29275</v>
      </c>
      <c r="C147" s="98">
        <v>1123739.66585</v>
      </c>
      <c r="D147" s="98">
        <v>343010</v>
      </c>
      <c r="E147" s="98">
        <v>388602.48</v>
      </c>
      <c r="F147" s="98">
        <v>1372041.15513669</v>
      </c>
      <c r="G147" s="55" t="s">
        <v>12</v>
      </c>
      <c r="H147" s="99">
        <v>581639.34907</v>
      </c>
      <c r="I147" s="196">
        <v>2415698.7424480552</v>
      </c>
    </row>
    <row r="148" spans="1:9" s="7" customFormat="1" x14ac:dyDescent="0.2">
      <c r="A148" s="189">
        <v>2002</v>
      </c>
      <c r="B148" s="99">
        <v>2386483</v>
      </c>
      <c r="C148" s="98">
        <v>866735.2</v>
      </c>
      <c r="D148" s="98">
        <v>319949</v>
      </c>
      <c r="E148" s="98">
        <v>466612.8</v>
      </c>
      <c r="F148" s="98">
        <v>1560439</v>
      </c>
      <c r="G148" s="55">
        <v>228673</v>
      </c>
      <c r="H148" s="99">
        <v>914694.1</v>
      </c>
      <c r="I148" s="196">
        <v>2824013</v>
      </c>
    </row>
    <row r="149" spans="1:9" s="7" customFormat="1" x14ac:dyDescent="0.2">
      <c r="A149" s="189">
        <v>2003</v>
      </c>
      <c r="B149" s="99">
        <v>2018603.97</v>
      </c>
      <c r="C149" s="98">
        <v>812949.35759999999</v>
      </c>
      <c r="D149" s="98">
        <v>422449</v>
      </c>
      <c r="E149" s="98">
        <v>428783.84499999997</v>
      </c>
      <c r="F149" s="98">
        <v>1524143</v>
      </c>
      <c r="G149" s="55">
        <v>336000</v>
      </c>
      <c r="H149" s="99">
        <v>873551.4</v>
      </c>
      <c r="I149" s="196">
        <v>2600000</v>
      </c>
    </row>
    <row r="150" spans="1:9" s="7" customFormat="1" x14ac:dyDescent="0.2">
      <c r="A150" s="189">
        <v>2004</v>
      </c>
      <c r="B150" s="99">
        <v>3697774.0644</v>
      </c>
      <c r="C150" s="98">
        <v>1123115</v>
      </c>
      <c r="D150" s="98">
        <v>300000</v>
      </c>
      <c r="E150" s="98">
        <v>505500</v>
      </c>
      <c r="F150" s="98">
        <v>1575000</v>
      </c>
      <c r="G150" s="55">
        <v>505000</v>
      </c>
      <c r="H150" s="99">
        <v>1597797</v>
      </c>
      <c r="I150" s="196">
        <v>3921196</v>
      </c>
    </row>
    <row r="151" spans="1:9" s="7" customFormat="1" x14ac:dyDescent="0.2">
      <c r="A151" s="189">
        <v>2005</v>
      </c>
      <c r="B151" s="99">
        <v>2469466</v>
      </c>
      <c r="C151" s="98">
        <v>984286.5484000002</v>
      </c>
      <c r="D151" s="98">
        <v>300000</v>
      </c>
      <c r="E151" s="98">
        <v>440135</v>
      </c>
      <c r="F151" s="98">
        <v>1070000</v>
      </c>
      <c r="G151" s="55">
        <v>481666.5</v>
      </c>
      <c r="H151" s="99">
        <v>698041.5</v>
      </c>
      <c r="I151" s="196">
        <v>2800516</v>
      </c>
    </row>
    <row r="152" spans="1:9" s="7" customFormat="1" x14ac:dyDescent="0.2">
      <c r="A152" s="189">
        <v>2006</v>
      </c>
      <c r="B152" s="99">
        <v>2708810.4138000002</v>
      </c>
      <c r="C152" s="98">
        <v>1251684.5</v>
      </c>
      <c r="D152" s="98">
        <v>272500</v>
      </c>
      <c r="E152" s="98">
        <v>427125</v>
      </c>
      <c r="F152" s="98">
        <v>1025000</v>
      </c>
      <c r="G152" s="55">
        <v>350000</v>
      </c>
      <c r="H152" s="99">
        <v>822440.5</v>
      </c>
      <c r="I152" s="196">
        <v>2817234</v>
      </c>
    </row>
    <row r="153" spans="1:9" s="7" customFormat="1" x14ac:dyDescent="0.2">
      <c r="A153" s="189">
        <v>2007</v>
      </c>
      <c r="B153" s="99">
        <v>2891663</v>
      </c>
      <c r="C153" s="98">
        <v>1225918</v>
      </c>
      <c r="D153" s="98">
        <v>300000</v>
      </c>
      <c r="E153" s="98">
        <v>470000</v>
      </c>
      <c r="F153" s="98">
        <v>1435000</v>
      </c>
      <c r="G153" s="55">
        <v>463750</v>
      </c>
      <c r="H153" s="99">
        <v>579638.99025000003</v>
      </c>
      <c r="I153" s="196">
        <v>3076729</v>
      </c>
    </row>
    <row r="154" spans="1:9" s="7" customFormat="1" x14ac:dyDescent="0.2">
      <c r="A154" s="189">
        <v>2008</v>
      </c>
      <c r="B154" s="99">
        <v>3092687.7113999999</v>
      </c>
      <c r="C154" s="98">
        <v>1194215.8999999999</v>
      </c>
      <c r="D154" s="98">
        <v>300000</v>
      </c>
      <c r="E154" s="98">
        <v>462500</v>
      </c>
      <c r="F154" s="98">
        <v>1300000</v>
      </c>
      <c r="G154" s="55">
        <v>497082</v>
      </c>
      <c r="H154" s="99">
        <v>899887.6</v>
      </c>
      <c r="I154" s="196">
        <v>3399669</v>
      </c>
    </row>
    <row r="155" spans="1:9" s="7" customFormat="1" x14ac:dyDescent="0.2">
      <c r="A155" s="189">
        <v>2009</v>
      </c>
      <c r="B155" s="99">
        <v>2688703.45</v>
      </c>
      <c r="C155" s="98">
        <v>1172740.7595000002</v>
      </c>
      <c r="D155" s="98">
        <v>300000</v>
      </c>
      <c r="E155" s="98">
        <v>419000</v>
      </c>
      <c r="F155" s="98">
        <v>1190000</v>
      </c>
      <c r="G155" s="55">
        <v>376375</v>
      </c>
      <c r="H155" s="99">
        <v>773971.2</v>
      </c>
      <c r="I155" s="196">
        <v>3062203.5</v>
      </c>
    </row>
    <row r="156" spans="1:9" s="7" customFormat="1" x14ac:dyDescent="0.2">
      <c r="A156" s="189">
        <v>2010</v>
      </c>
      <c r="B156" s="99">
        <v>3499586</v>
      </c>
      <c r="C156" s="98">
        <v>1199731</v>
      </c>
      <c r="D156" s="98">
        <v>362500</v>
      </c>
      <c r="E156" s="98">
        <v>531000</v>
      </c>
      <c r="F156" s="98">
        <v>1530500</v>
      </c>
      <c r="G156" s="55">
        <v>395000</v>
      </c>
      <c r="H156" s="99">
        <v>1360167.5585</v>
      </c>
      <c r="I156" s="196">
        <v>3987263</v>
      </c>
    </row>
    <row r="157" spans="1:9" s="7" customFormat="1" x14ac:dyDescent="0.2">
      <c r="A157" s="189">
        <v>2011</v>
      </c>
      <c r="B157" s="99">
        <v>3227578.3449999997</v>
      </c>
      <c r="C157" s="98">
        <v>949724.21</v>
      </c>
      <c r="D157" s="98">
        <v>250000</v>
      </c>
      <c r="E157" s="98">
        <v>351000</v>
      </c>
      <c r="F157" s="98">
        <v>1957622.5</v>
      </c>
      <c r="G157" s="55">
        <v>480000</v>
      </c>
      <c r="H157" s="99">
        <v>1484142.69</v>
      </c>
      <c r="I157" s="196">
        <v>3754663.5</v>
      </c>
    </row>
    <row r="158" spans="1:9" s="7" customFormat="1" x14ac:dyDescent="0.2">
      <c r="A158" s="189">
        <v>2012</v>
      </c>
      <c r="B158" s="99">
        <v>2716735</v>
      </c>
      <c r="C158" s="98">
        <v>901084</v>
      </c>
      <c r="D158" s="98">
        <v>308925</v>
      </c>
      <c r="E158" s="98">
        <v>380000</v>
      </c>
      <c r="F158" s="98">
        <v>1906982.5</v>
      </c>
      <c r="G158" s="55">
        <v>465000</v>
      </c>
      <c r="H158" s="99">
        <v>981149.91</v>
      </c>
      <c r="I158" s="196">
        <v>3216194</v>
      </c>
    </row>
    <row r="159" spans="1:9" s="7" customFormat="1" x14ac:dyDescent="0.2">
      <c r="A159" s="189">
        <v>2013</v>
      </c>
      <c r="B159" s="99">
        <v>2397043.5</v>
      </c>
      <c r="C159" s="98">
        <v>901637.2</v>
      </c>
      <c r="D159" s="98">
        <v>250000</v>
      </c>
      <c r="E159" s="98">
        <v>417737.64</v>
      </c>
      <c r="F159" s="98">
        <v>1465685</v>
      </c>
      <c r="G159" s="55">
        <v>250000</v>
      </c>
      <c r="H159" s="99">
        <v>761218.77499999991</v>
      </c>
      <c r="I159" s="196">
        <v>2496050</v>
      </c>
    </row>
    <row r="160" spans="1:9" s="7" customFormat="1" x14ac:dyDescent="0.2">
      <c r="A160" s="189">
        <v>2014</v>
      </c>
      <c r="B160" s="99">
        <v>2452133</v>
      </c>
      <c r="C160" s="98">
        <v>838755</v>
      </c>
      <c r="D160" s="98">
        <v>250000</v>
      </c>
      <c r="E160" s="98">
        <v>390000</v>
      </c>
      <c r="F160" s="98">
        <v>1570631.5</v>
      </c>
      <c r="G160" s="55">
        <v>200000</v>
      </c>
      <c r="H160" s="99">
        <v>706924</v>
      </c>
      <c r="I160" s="196">
        <v>2801897</v>
      </c>
    </row>
    <row r="161" spans="1:9" s="7" customFormat="1" x14ac:dyDescent="0.2">
      <c r="A161" s="189">
        <v>2015</v>
      </c>
      <c r="B161" s="99">
        <v>2355432</v>
      </c>
      <c r="C161" s="98">
        <v>823079</v>
      </c>
      <c r="D161" s="98">
        <v>250000</v>
      </c>
      <c r="E161" s="98">
        <v>330000</v>
      </c>
      <c r="F161" s="98">
        <v>1629759</v>
      </c>
      <c r="G161" s="55">
        <v>285000</v>
      </c>
      <c r="H161" s="99">
        <v>742276.5</v>
      </c>
      <c r="I161" s="196">
        <v>3089294.5</v>
      </c>
    </row>
    <row r="162" spans="1:9" s="7" customFormat="1" x14ac:dyDescent="0.2">
      <c r="A162" s="189">
        <v>2016</v>
      </c>
      <c r="B162" s="99">
        <v>2481300</v>
      </c>
      <c r="C162" s="98">
        <v>973012</v>
      </c>
      <c r="D162" s="98">
        <v>227500</v>
      </c>
      <c r="E162" s="98">
        <v>335000</v>
      </c>
      <c r="F162" s="98">
        <v>1449512</v>
      </c>
      <c r="G162" s="55">
        <v>312748.8384261055</v>
      </c>
      <c r="H162" s="99">
        <v>659042</v>
      </c>
      <c r="I162" s="244">
        <v>2804206</v>
      </c>
    </row>
    <row r="163" spans="1:9" s="7" customFormat="1" x14ac:dyDescent="0.2">
      <c r="A163" s="189">
        <v>2017</v>
      </c>
      <c r="B163" s="99">
        <v>3408725</v>
      </c>
      <c r="C163" s="98">
        <v>1292414.5</v>
      </c>
      <c r="D163" s="98">
        <v>285000</v>
      </c>
      <c r="E163" s="98">
        <v>406277.5</v>
      </c>
      <c r="F163" s="98">
        <v>1600000</v>
      </c>
      <c r="G163" s="55">
        <v>383705.5</v>
      </c>
      <c r="H163" s="99">
        <v>878544</v>
      </c>
      <c r="I163" s="196">
        <v>3531703.5</v>
      </c>
    </row>
    <row r="164" spans="1:9" s="7" customFormat="1" x14ac:dyDescent="0.2">
      <c r="A164" s="189">
        <v>2018</v>
      </c>
      <c r="B164" s="99">
        <v>2500000</v>
      </c>
      <c r="C164" s="98">
        <v>926992</v>
      </c>
      <c r="D164" s="98">
        <v>220000</v>
      </c>
      <c r="E164" s="98">
        <v>360879.5</v>
      </c>
      <c r="F164" s="98">
        <v>1359260</v>
      </c>
      <c r="G164" s="55">
        <v>250000</v>
      </c>
      <c r="H164" s="99">
        <v>718986</v>
      </c>
      <c r="I164" s="196">
        <v>2684638</v>
      </c>
    </row>
    <row r="165" spans="1:9" x14ac:dyDescent="0.2">
      <c r="A165" s="189">
        <v>2019</v>
      </c>
      <c r="B165" s="99">
        <v>2142174.5</v>
      </c>
      <c r="C165" s="98">
        <v>775671.5</v>
      </c>
      <c r="D165" s="98">
        <v>200000</v>
      </c>
      <c r="E165" s="98">
        <v>300000</v>
      </c>
      <c r="F165" s="98">
        <v>1127290</v>
      </c>
      <c r="G165" s="55">
        <v>217500</v>
      </c>
      <c r="H165" s="99">
        <v>796596</v>
      </c>
      <c r="I165" s="196">
        <v>2349880.5</v>
      </c>
    </row>
    <row r="166" spans="1:9" x14ac:dyDescent="0.2">
      <c r="A166" s="189">
        <v>2020</v>
      </c>
      <c r="B166" s="99">
        <v>2149686</v>
      </c>
      <c r="C166" s="98">
        <v>805803.75</v>
      </c>
      <c r="D166" s="98">
        <v>249950</v>
      </c>
      <c r="E166" s="98">
        <v>231500</v>
      </c>
      <c r="F166" s="98">
        <v>1285812</v>
      </c>
      <c r="G166" s="55">
        <v>155000</v>
      </c>
      <c r="H166" s="99">
        <v>549200</v>
      </c>
      <c r="I166" s="196">
        <v>2341353</v>
      </c>
    </row>
    <row r="167" spans="1:9" x14ac:dyDescent="0.2">
      <c r="A167" s="189">
        <v>2021</v>
      </c>
      <c r="B167" s="99">
        <v>2739654</v>
      </c>
      <c r="C167" s="98">
        <v>953507</v>
      </c>
      <c r="D167" s="98">
        <v>227500</v>
      </c>
      <c r="E167" s="98">
        <v>380258</v>
      </c>
      <c r="F167" s="98">
        <v>1190040</v>
      </c>
      <c r="G167" s="55">
        <v>300000</v>
      </c>
      <c r="H167" s="99">
        <v>455330</v>
      </c>
      <c r="I167" s="196">
        <v>3030078</v>
      </c>
    </row>
    <row r="168" spans="1:9" x14ac:dyDescent="0.2">
      <c r="A168" s="189">
        <v>2022</v>
      </c>
      <c r="B168" s="99">
        <v>2546490</v>
      </c>
      <c r="C168" s="98">
        <v>1011158.39</v>
      </c>
      <c r="D168" s="98">
        <v>171000</v>
      </c>
      <c r="E168" s="98">
        <v>320000</v>
      </c>
      <c r="F168" s="98">
        <v>1109269</v>
      </c>
      <c r="G168" s="55">
        <v>155384</v>
      </c>
      <c r="H168" s="99">
        <v>738290</v>
      </c>
      <c r="I168" s="196">
        <v>2858259</v>
      </c>
    </row>
    <row r="169" spans="1:9" x14ac:dyDescent="0.2">
      <c r="A169" s="215">
        <v>2023</v>
      </c>
      <c r="B169" s="99">
        <v>3080070</v>
      </c>
      <c r="C169" s="98">
        <v>1066114.5</v>
      </c>
      <c r="D169" s="98">
        <v>200000</v>
      </c>
      <c r="E169" s="98">
        <v>395500</v>
      </c>
      <c r="F169" s="98">
        <v>1430125</v>
      </c>
      <c r="G169" s="55">
        <v>270000</v>
      </c>
      <c r="H169" s="99">
        <v>891187.5</v>
      </c>
      <c r="I169" s="196">
        <v>3263186.5</v>
      </c>
    </row>
    <row r="170" spans="1:9" x14ac:dyDescent="0.2">
      <c r="H170" s="248"/>
    </row>
    <row r="171" spans="1:9" x14ac:dyDescent="0.2">
      <c r="A171" s="245" t="s">
        <v>124</v>
      </c>
      <c r="B171" s="245"/>
      <c r="C171" s="245"/>
      <c r="D171" s="245"/>
      <c r="E171" s="245"/>
      <c r="F171" s="245"/>
      <c r="G171" s="245"/>
      <c r="H171" s="245"/>
      <c r="I171" s="245"/>
    </row>
    <row r="172" spans="1:9" x14ac:dyDescent="0.2">
      <c r="A172" s="245" t="s">
        <v>150</v>
      </c>
      <c r="B172" s="246"/>
      <c r="C172" s="104"/>
      <c r="D172" s="104"/>
      <c r="E172" s="104"/>
      <c r="F172" s="104"/>
      <c r="G172" s="104"/>
      <c r="H172" s="144"/>
      <c r="I172" s="96"/>
    </row>
    <row r="173" spans="1:9" x14ac:dyDescent="0.2">
      <c r="A173" s="251" t="s">
        <v>126</v>
      </c>
      <c r="B173" s="251"/>
      <c r="C173" s="251"/>
      <c r="D173" s="251"/>
      <c r="E173" s="251"/>
      <c r="F173" s="251"/>
      <c r="G173" s="251"/>
      <c r="H173" s="251"/>
      <c r="I173" s="251"/>
    </row>
  </sheetData>
  <mergeCells count="1">
    <mergeCell ref="A173:I173"/>
  </mergeCells>
  <hyperlinks>
    <hyperlink ref="A2" location="Sommaire!A1" display="Retour au menu &quot;Production cinématographique&quot;" xr:uid="{00000000-0004-0000-0600-000000000000}"/>
  </hyperlinks>
  <pageMargins left="0.74803149606299213" right="0.74803149606299213" top="0.78740157480314965" bottom="0.78740157480314965" header="0.39370078740157483" footer="0.39370078740157483"/>
  <pageSetup paperSize="9" pageOrder="overThenDown" orientation="landscape" r:id="rId1"/>
  <headerFooter alignWithMargins="0">
    <oddFooter>&amp;L&amp;"Arial,Gras italique"&amp;9&amp;G&amp;R&amp;"Arial,Gras italique"&amp;9Production cinématographique</oddFooter>
  </headerFooter>
  <rowBreaks count="1" manualBreakCount="1">
    <brk id="39" max="16383" man="1"/>
  </rowBreaks>
  <ignoredErrors>
    <ignoredError sqref="B8:B34" formulaRange="1"/>
    <ignoredError sqref="B65:I65" evalError="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9"/>
  <sheetViews>
    <sheetView topLeftCell="A239" zoomScaleNormal="100" workbookViewId="0">
      <selection activeCell="N257" sqref="N257"/>
    </sheetView>
  </sheetViews>
  <sheetFormatPr baseColWidth="10" defaultColWidth="11.42578125" defaultRowHeight="12" x14ac:dyDescent="0.2"/>
  <cols>
    <col min="1" max="1" width="6" style="31" customWidth="1"/>
    <col min="2" max="2" width="12.140625" style="145" bestFit="1" customWidth="1"/>
    <col min="3" max="3" width="17.85546875" style="32" bestFit="1" customWidth="1"/>
    <col min="4" max="4" width="10.42578125" style="32" bestFit="1" customWidth="1"/>
    <col min="5" max="5" width="7.85546875" style="32" bestFit="1" customWidth="1"/>
    <col min="6" max="6" width="10.42578125" style="32" bestFit="1" customWidth="1"/>
    <col min="7" max="7" width="8.5703125" style="32" bestFit="1" customWidth="1"/>
    <col min="8" max="8" width="9" style="145" bestFit="1" customWidth="1"/>
    <col min="9" max="9" width="6.42578125" style="32" bestFit="1" customWidth="1"/>
    <col min="10" max="10" width="6.42578125" style="31" bestFit="1" customWidth="1"/>
    <col min="11" max="16384" width="11.42578125" style="31"/>
  </cols>
  <sheetData>
    <row r="1" spans="1:16" s="1" customFormat="1" ht="12.75" x14ac:dyDescent="0.2">
      <c r="B1" s="146"/>
      <c r="C1" s="81"/>
      <c r="D1" s="81"/>
      <c r="E1" s="81"/>
      <c r="F1" s="81"/>
      <c r="G1" s="81"/>
      <c r="H1" s="141"/>
      <c r="I1" s="81"/>
      <c r="J1" s="3"/>
    </row>
    <row r="2" spans="1:16" s="5" customFormat="1" ht="12.75" x14ac:dyDescent="0.2">
      <c r="A2" s="6" t="s">
        <v>33</v>
      </c>
      <c r="B2" s="147"/>
      <c r="C2" s="82"/>
      <c r="D2" s="82"/>
      <c r="E2" s="82"/>
      <c r="F2" s="82"/>
      <c r="G2" s="82"/>
      <c r="H2" s="142"/>
      <c r="I2" s="82"/>
      <c r="J2" s="4"/>
    </row>
    <row r="3" spans="1:16" s="1" customFormat="1" ht="12.75" x14ac:dyDescent="0.2">
      <c r="B3" s="146"/>
      <c r="C3" s="81"/>
      <c r="D3" s="81"/>
      <c r="E3" s="81"/>
      <c r="F3" s="81"/>
      <c r="G3" s="81"/>
      <c r="H3" s="141"/>
      <c r="I3" s="81"/>
      <c r="J3" s="3"/>
    </row>
    <row r="4" spans="1:16" s="1" customFormat="1" ht="12.75" x14ac:dyDescent="0.2">
      <c r="B4" s="146"/>
      <c r="C4" s="81"/>
      <c r="D4" s="81"/>
      <c r="E4" s="81"/>
      <c r="F4" s="81"/>
      <c r="G4" s="81"/>
      <c r="H4" s="141"/>
      <c r="I4" s="81"/>
      <c r="J4" s="3"/>
    </row>
    <row r="5" spans="1:16" s="20" customFormat="1" ht="12.75" x14ac:dyDescent="0.2">
      <c r="A5" s="19" t="s">
        <v>118</v>
      </c>
      <c r="B5" s="140"/>
      <c r="C5" s="92"/>
      <c r="D5" s="92"/>
      <c r="E5" s="92"/>
      <c r="F5" s="92"/>
      <c r="G5" s="92"/>
      <c r="H5" s="140"/>
      <c r="I5" s="92"/>
    </row>
    <row r="6" spans="1:16" s="7" customFormat="1" ht="3" customHeight="1" x14ac:dyDescent="0.2">
      <c r="B6" s="97"/>
      <c r="C6" s="93"/>
      <c r="D6" s="93"/>
      <c r="E6" s="93"/>
      <c r="F6" s="93"/>
      <c r="G6" s="93"/>
      <c r="H6" s="97"/>
      <c r="I6" s="93"/>
    </row>
    <row r="7" spans="1:16" s="36" customFormat="1" ht="36" x14ac:dyDescent="0.2">
      <c r="A7" s="178" t="s">
        <v>44</v>
      </c>
      <c r="B7" s="38" t="s">
        <v>113</v>
      </c>
      <c r="C7" s="10" t="s">
        <v>93</v>
      </c>
      <c r="D7" s="10" t="s">
        <v>16</v>
      </c>
      <c r="E7" s="10" t="s">
        <v>122</v>
      </c>
      <c r="F7" s="10" t="s">
        <v>138</v>
      </c>
      <c r="G7" s="10" t="s">
        <v>123</v>
      </c>
      <c r="H7" s="38" t="s">
        <v>22</v>
      </c>
      <c r="I7" s="195" t="s">
        <v>43</v>
      </c>
    </row>
    <row r="8" spans="1:16" s="7" customFormat="1" x14ac:dyDescent="0.2">
      <c r="A8" s="189">
        <v>1994</v>
      </c>
      <c r="B8" s="99">
        <f t="shared" ref="B8:B30" si="0">SUM(C8:G8)</f>
        <v>4235621.9996200008</v>
      </c>
      <c r="C8" s="98">
        <v>3237080.9711897839</v>
      </c>
      <c r="D8" s="98">
        <v>0</v>
      </c>
      <c r="E8" s="98">
        <v>304898</v>
      </c>
      <c r="F8" s="98">
        <v>693643.02843021718</v>
      </c>
      <c r="G8" s="55">
        <v>0</v>
      </c>
      <c r="H8" s="99">
        <v>368889.72905000002</v>
      </c>
      <c r="I8" s="196">
        <f t="shared" ref="I8:I30" si="1">B8+H8</f>
        <v>4604511.728670001</v>
      </c>
      <c r="L8" s="62"/>
    </row>
    <row r="9" spans="1:16" s="7" customFormat="1" x14ac:dyDescent="0.2">
      <c r="A9" s="189">
        <v>1995</v>
      </c>
      <c r="B9" s="99">
        <f t="shared" si="0"/>
        <v>7374819.5631600004</v>
      </c>
      <c r="C9" s="98">
        <v>5042349.8528405735</v>
      </c>
      <c r="D9" s="98">
        <v>0</v>
      </c>
      <c r="E9" s="98">
        <v>1356796</v>
      </c>
      <c r="F9" s="98">
        <v>914694.10342446226</v>
      </c>
      <c r="G9" s="55">
        <v>60979.606894964156</v>
      </c>
      <c r="H9" s="99">
        <v>534937.78373999998</v>
      </c>
      <c r="I9" s="196">
        <f t="shared" si="1"/>
        <v>7909757.3469000002</v>
      </c>
      <c r="L9" s="62"/>
    </row>
    <row r="10" spans="1:16" s="7" customFormat="1" x14ac:dyDescent="0.2">
      <c r="A10" s="189">
        <v>1996</v>
      </c>
      <c r="B10" s="99">
        <f t="shared" si="0"/>
        <v>9674464.0595899988</v>
      </c>
      <c r="C10" s="98">
        <v>6373942.9975813609</v>
      </c>
      <c r="D10" s="98">
        <v>0</v>
      </c>
      <c r="E10" s="98">
        <v>914694</v>
      </c>
      <c r="F10" s="98">
        <v>2317225.0620086379</v>
      </c>
      <c r="G10" s="55">
        <v>68602</v>
      </c>
      <c r="H10" s="99">
        <v>410377.477274</v>
      </c>
      <c r="I10" s="196">
        <f t="shared" si="1"/>
        <v>10084841.536863999</v>
      </c>
      <c r="L10" s="62"/>
    </row>
    <row r="11" spans="1:16" s="7" customFormat="1" x14ac:dyDescent="0.2">
      <c r="A11" s="189">
        <v>1997</v>
      </c>
      <c r="B11" s="99">
        <f t="shared" si="0"/>
        <v>12766033.790159997</v>
      </c>
      <c r="C11" s="98">
        <v>8207807.9307484822</v>
      </c>
      <c r="D11" s="98">
        <v>0</v>
      </c>
      <c r="E11" s="98">
        <v>1600715</v>
      </c>
      <c r="F11" s="98">
        <v>2736459.8594115162</v>
      </c>
      <c r="G11" s="55">
        <v>221051</v>
      </c>
      <c r="H11" s="99">
        <v>647686.92628000001</v>
      </c>
      <c r="I11" s="196">
        <f t="shared" si="1"/>
        <v>13413720.716439996</v>
      </c>
      <c r="L11" s="62"/>
    </row>
    <row r="12" spans="1:16" s="7" customFormat="1" x14ac:dyDescent="0.2">
      <c r="A12" s="189">
        <v>1998</v>
      </c>
      <c r="B12" s="99">
        <f t="shared" si="0"/>
        <v>11525777.523660002</v>
      </c>
      <c r="C12" s="98">
        <v>8071767.758670833</v>
      </c>
      <c r="D12" s="98">
        <v>0</v>
      </c>
      <c r="E12" s="98">
        <v>914694</v>
      </c>
      <c r="F12" s="98">
        <v>2432600.7649891688</v>
      </c>
      <c r="G12" s="55">
        <v>106715</v>
      </c>
      <c r="H12" s="99">
        <v>1085102.4577800001</v>
      </c>
      <c r="I12" s="196">
        <f t="shared" si="1"/>
        <v>12610879.981440002</v>
      </c>
      <c r="L12" s="62"/>
    </row>
    <row r="13" spans="1:16" s="7" customFormat="1" x14ac:dyDescent="0.2">
      <c r="A13" s="189">
        <v>1999</v>
      </c>
      <c r="B13" s="99">
        <f t="shared" si="0"/>
        <v>12054350.046359999</v>
      </c>
      <c r="C13" s="98">
        <v>7706504.0309153888</v>
      </c>
      <c r="D13" s="98">
        <v>0</v>
      </c>
      <c r="E13" s="98">
        <v>1478755</v>
      </c>
      <c r="F13" s="98">
        <v>2789817.0154446098</v>
      </c>
      <c r="G13" s="55">
        <v>79274</v>
      </c>
      <c r="H13" s="99">
        <v>942576.429</v>
      </c>
      <c r="I13" s="196">
        <f t="shared" si="1"/>
        <v>12996926.475359999</v>
      </c>
      <c r="L13" s="62"/>
    </row>
    <row r="14" spans="1:16" s="7" customFormat="1" x14ac:dyDescent="0.2">
      <c r="A14" s="189">
        <v>2000</v>
      </c>
      <c r="B14" s="99">
        <f t="shared" si="0"/>
        <v>7944495.0423179995</v>
      </c>
      <c r="C14" s="98">
        <v>6202001.6268273499</v>
      </c>
      <c r="D14" s="98">
        <v>0</v>
      </c>
      <c r="E14" s="98">
        <v>670777</v>
      </c>
      <c r="F14" s="98">
        <v>1021408.4154906496</v>
      </c>
      <c r="G14" s="55">
        <v>50308</v>
      </c>
      <c r="H14" s="99">
        <v>581792.80887000007</v>
      </c>
      <c r="I14" s="196">
        <f t="shared" si="1"/>
        <v>8526287.8511880003</v>
      </c>
      <c r="L14" s="62"/>
    </row>
    <row r="15" spans="1:16" s="7" customFormat="1" x14ac:dyDescent="0.2">
      <c r="A15" s="189">
        <v>2001</v>
      </c>
      <c r="B15" s="99">
        <f t="shared" si="0"/>
        <v>24779892.44399</v>
      </c>
      <c r="C15" s="98">
        <v>15381805.9505459</v>
      </c>
      <c r="D15" s="98">
        <v>243918</v>
      </c>
      <c r="E15" s="98">
        <v>4249312.2300000004</v>
      </c>
      <c r="F15" s="98">
        <v>4904856.2634440986</v>
      </c>
      <c r="G15" s="55">
        <v>0</v>
      </c>
      <c r="H15" s="99">
        <v>1975102.6243179999</v>
      </c>
      <c r="I15" s="196">
        <f t="shared" si="1"/>
        <v>26754995.068308</v>
      </c>
      <c r="L15" s="62"/>
      <c r="P15" s="199"/>
    </row>
    <row r="16" spans="1:16" s="7" customFormat="1" x14ac:dyDescent="0.2">
      <c r="A16" s="189">
        <v>2002</v>
      </c>
      <c r="B16" s="99">
        <f t="shared" si="0"/>
        <v>17548175.796399999</v>
      </c>
      <c r="C16" s="98">
        <v>11455565.626399999</v>
      </c>
      <c r="D16" s="98">
        <v>0</v>
      </c>
      <c r="E16" s="98">
        <v>3291983.56</v>
      </c>
      <c r="F16" s="98">
        <v>2570163.61</v>
      </c>
      <c r="G16" s="55">
        <v>230463</v>
      </c>
      <c r="H16" s="99">
        <v>1113967.2936</v>
      </c>
      <c r="I16" s="196">
        <f t="shared" si="1"/>
        <v>18662143.09</v>
      </c>
      <c r="L16" s="62"/>
      <c r="P16" s="200"/>
    </row>
    <row r="17" spans="1:16" s="7" customFormat="1" x14ac:dyDescent="0.2">
      <c r="A17" s="189">
        <v>2003</v>
      </c>
      <c r="B17" s="99">
        <f t="shared" si="0"/>
        <v>20127498.866599999</v>
      </c>
      <c r="C17" s="98">
        <v>14245597.062799999</v>
      </c>
      <c r="D17" s="98">
        <v>0</v>
      </c>
      <c r="E17" s="98">
        <v>4178597.87</v>
      </c>
      <c r="F17" s="98">
        <v>1094616</v>
      </c>
      <c r="G17" s="55">
        <v>608687.9338</v>
      </c>
      <c r="H17" s="99">
        <v>2207316.8233999996</v>
      </c>
      <c r="I17" s="196">
        <f t="shared" si="1"/>
        <v>22334815.689999998</v>
      </c>
      <c r="L17" s="62"/>
      <c r="P17" s="200"/>
    </row>
    <row r="18" spans="1:16" s="7" customFormat="1" x14ac:dyDescent="0.2">
      <c r="A18" s="189">
        <v>2004</v>
      </c>
      <c r="B18" s="99">
        <f t="shared" si="0"/>
        <v>8932247.2243000008</v>
      </c>
      <c r="C18" s="98">
        <v>6228536.7243000008</v>
      </c>
      <c r="D18" s="98">
        <v>0</v>
      </c>
      <c r="E18" s="98">
        <v>1671195.5</v>
      </c>
      <c r="F18" s="98">
        <v>895515</v>
      </c>
      <c r="G18" s="55">
        <v>137000</v>
      </c>
      <c r="H18" s="99">
        <v>393098.7757</v>
      </c>
      <c r="I18" s="196">
        <f t="shared" si="1"/>
        <v>9325346</v>
      </c>
      <c r="L18" s="62"/>
    </row>
    <row r="19" spans="1:16" s="7" customFormat="1" x14ac:dyDescent="0.2">
      <c r="A19" s="189">
        <v>2005</v>
      </c>
      <c r="B19" s="99">
        <f t="shared" si="0"/>
        <v>19483204.994100001</v>
      </c>
      <c r="C19" s="98">
        <v>12787139.524100002</v>
      </c>
      <c r="D19" s="98">
        <v>96667</v>
      </c>
      <c r="E19" s="98">
        <v>4029152.9699999997</v>
      </c>
      <c r="F19" s="98">
        <v>1455000</v>
      </c>
      <c r="G19" s="55">
        <v>1115245.5</v>
      </c>
      <c r="H19" s="99">
        <v>1465998.0059</v>
      </c>
      <c r="I19" s="196">
        <f t="shared" si="1"/>
        <v>20949203</v>
      </c>
      <c r="L19" s="62"/>
    </row>
    <row r="20" spans="1:16" s="7" customFormat="1" x14ac:dyDescent="0.2">
      <c r="A20" s="189">
        <v>2006</v>
      </c>
      <c r="B20" s="99">
        <f t="shared" si="0"/>
        <v>13820847.677000001</v>
      </c>
      <c r="C20" s="98">
        <v>9410052.4470000006</v>
      </c>
      <c r="D20" s="98">
        <v>23333</v>
      </c>
      <c r="E20" s="98">
        <v>2971870.23</v>
      </c>
      <c r="F20" s="98">
        <v>870000</v>
      </c>
      <c r="G20" s="55">
        <v>545592</v>
      </c>
      <c r="H20" s="99">
        <v>305501.32299999997</v>
      </c>
      <c r="I20" s="196">
        <f t="shared" si="1"/>
        <v>14126349.000000002</v>
      </c>
      <c r="L20" s="62"/>
    </row>
    <row r="21" spans="1:16" s="7" customFormat="1" x14ac:dyDescent="0.2">
      <c r="A21" s="189">
        <v>2007</v>
      </c>
      <c r="B21" s="99">
        <f t="shared" si="0"/>
        <v>18643919.355</v>
      </c>
      <c r="C21" s="98">
        <v>11831103.845000001</v>
      </c>
      <c r="D21" s="98">
        <v>420000</v>
      </c>
      <c r="E21" s="98">
        <v>3524148.51</v>
      </c>
      <c r="F21" s="98">
        <v>1657000</v>
      </c>
      <c r="G21" s="55">
        <v>1211667</v>
      </c>
      <c r="H21" s="99">
        <v>1276200.645</v>
      </c>
      <c r="I21" s="196">
        <f t="shared" si="1"/>
        <v>19920120</v>
      </c>
      <c r="L21" s="62"/>
    </row>
    <row r="22" spans="1:16" s="7" customFormat="1" x14ac:dyDescent="0.2">
      <c r="A22" s="189">
        <v>2008</v>
      </c>
      <c r="B22" s="99">
        <f t="shared" si="0"/>
        <v>21511252.443799999</v>
      </c>
      <c r="C22" s="98">
        <v>12669248.443799999</v>
      </c>
      <c r="D22" s="98">
        <v>100000</v>
      </c>
      <c r="E22" s="98">
        <v>5047004</v>
      </c>
      <c r="F22" s="98">
        <v>2335000</v>
      </c>
      <c r="G22" s="98">
        <v>1360000</v>
      </c>
      <c r="H22" s="99">
        <v>693589.55619999999</v>
      </c>
      <c r="I22" s="196">
        <f t="shared" si="1"/>
        <v>22204842</v>
      </c>
      <c r="L22" s="62"/>
    </row>
    <row r="23" spans="1:16" s="7" customFormat="1" x14ac:dyDescent="0.2">
      <c r="A23" s="189">
        <v>2009</v>
      </c>
      <c r="B23" s="99">
        <f t="shared" si="0"/>
        <v>14587329.096000001</v>
      </c>
      <c r="C23" s="98">
        <v>9869221.0960000008</v>
      </c>
      <c r="D23" s="98">
        <v>50000</v>
      </c>
      <c r="E23" s="98">
        <v>2822440</v>
      </c>
      <c r="F23" s="98">
        <v>875000</v>
      </c>
      <c r="G23" s="98">
        <v>970668</v>
      </c>
      <c r="H23" s="99">
        <v>487027.90399999998</v>
      </c>
      <c r="I23" s="196">
        <f t="shared" si="1"/>
        <v>15074357</v>
      </c>
      <c r="L23" s="62"/>
    </row>
    <row r="24" spans="1:16" s="7" customFormat="1" x14ac:dyDescent="0.2">
      <c r="A24" s="189">
        <v>2010</v>
      </c>
      <c r="B24" s="99">
        <f t="shared" si="0"/>
        <v>20174731.493799999</v>
      </c>
      <c r="C24" s="98">
        <v>12263278.993799999</v>
      </c>
      <c r="D24" s="98">
        <v>175000</v>
      </c>
      <c r="E24" s="98">
        <v>4542791.5</v>
      </c>
      <c r="F24" s="98">
        <v>2126931</v>
      </c>
      <c r="G24" s="98">
        <v>1066730</v>
      </c>
      <c r="H24" s="99">
        <v>1164017.5061999999</v>
      </c>
      <c r="I24" s="196">
        <f t="shared" si="1"/>
        <v>21338749</v>
      </c>
      <c r="L24" s="62"/>
    </row>
    <row r="25" spans="1:16" s="7" customFormat="1" x14ac:dyDescent="0.2">
      <c r="A25" s="189">
        <v>2011</v>
      </c>
      <c r="B25" s="99">
        <f t="shared" si="0"/>
        <v>21625316.039999999</v>
      </c>
      <c r="C25" s="98">
        <v>15067522.039999999</v>
      </c>
      <c r="D25" s="98">
        <v>100000</v>
      </c>
      <c r="E25" s="98">
        <v>4108515</v>
      </c>
      <c r="F25" s="98">
        <v>1666279</v>
      </c>
      <c r="G25" s="98">
        <v>683000</v>
      </c>
      <c r="H25" s="99">
        <v>186936.95999999999</v>
      </c>
      <c r="I25" s="196">
        <f t="shared" si="1"/>
        <v>21812253</v>
      </c>
      <c r="L25" s="62"/>
    </row>
    <row r="26" spans="1:16" s="7" customFormat="1" x14ac:dyDescent="0.2">
      <c r="A26" s="189">
        <v>2012</v>
      </c>
      <c r="B26" s="99">
        <f t="shared" si="0"/>
        <v>22960373.586000003</v>
      </c>
      <c r="C26" s="98">
        <v>14954693.586000003</v>
      </c>
      <c r="D26" s="98">
        <v>100000</v>
      </c>
      <c r="E26" s="98">
        <v>5541481</v>
      </c>
      <c r="F26" s="98">
        <v>1065673</v>
      </c>
      <c r="G26" s="98">
        <v>1298526</v>
      </c>
      <c r="H26" s="99">
        <v>1376032.4140000001</v>
      </c>
      <c r="I26" s="196">
        <f t="shared" si="1"/>
        <v>24336406.000000004</v>
      </c>
      <c r="L26" s="62"/>
    </row>
    <row r="27" spans="1:16" s="7" customFormat="1" x14ac:dyDescent="0.2">
      <c r="A27" s="189">
        <v>2013</v>
      </c>
      <c r="B27" s="99">
        <f t="shared" si="0"/>
        <v>20957593.033399999</v>
      </c>
      <c r="C27" s="98">
        <v>13151932.533399999</v>
      </c>
      <c r="D27" s="98">
        <v>235000</v>
      </c>
      <c r="E27" s="98">
        <v>5581809.5</v>
      </c>
      <c r="F27" s="98">
        <v>807545</v>
      </c>
      <c r="G27" s="98">
        <v>1181306</v>
      </c>
      <c r="H27" s="99">
        <v>1418224.9665999999</v>
      </c>
      <c r="I27" s="196">
        <f t="shared" si="1"/>
        <v>22375818</v>
      </c>
      <c r="L27" s="62"/>
    </row>
    <row r="28" spans="1:16" s="7" customFormat="1" x14ac:dyDescent="0.2">
      <c r="A28" s="189">
        <v>2014</v>
      </c>
      <c r="B28" s="99">
        <f t="shared" si="0"/>
        <v>22934094</v>
      </c>
      <c r="C28" s="98">
        <v>16629544.118656438</v>
      </c>
      <c r="D28" s="98">
        <v>445000</v>
      </c>
      <c r="E28" s="98">
        <v>4534195</v>
      </c>
      <c r="F28" s="98">
        <v>116588</v>
      </c>
      <c r="G28" s="98">
        <v>1208766.8813435612</v>
      </c>
      <c r="H28" s="99">
        <v>2092516</v>
      </c>
      <c r="I28" s="196">
        <f t="shared" si="1"/>
        <v>25026610</v>
      </c>
      <c r="L28" s="62"/>
    </row>
    <row r="29" spans="1:16" s="7" customFormat="1" x14ac:dyDescent="0.2">
      <c r="A29" s="189">
        <v>2015</v>
      </c>
      <c r="B29" s="99">
        <f t="shared" si="0"/>
        <v>26124594</v>
      </c>
      <c r="C29" s="98">
        <v>15804254.629999999</v>
      </c>
      <c r="D29" s="98">
        <v>210000</v>
      </c>
      <c r="E29" s="98">
        <v>5435135.7800000003</v>
      </c>
      <c r="F29" s="98">
        <v>3035194</v>
      </c>
      <c r="G29" s="98">
        <v>1640009.59</v>
      </c>
      <c r="H29" s="99">
        <v>3897690</v>
      </c>
      <c r="I29" s="196">
        <f t="shared" si="1"/>
        <v>30022284</v>
      </c>
      <c r="L29" s="62"/>
    </row>
    <row r="30" spans="1:16" s="7" customFormat="1" x14ac:dyDescent="0.2">
      <c r="A30" s="189">
        <v>2016</v>
      </c>
      <c r="B30" s="99">
        <f t="shared" si="0"/>
        <v>26502619</v>
      </c>
      <c r="C30" s="98">
        <v>17127034.614431106</v>
      </c>
      <c r="D30" s="98">
        <v>350000</v>
      </c>
      <c r="E30" s="98">
        <v>5678441</v>
      </c>
      <c r="F30" s="98">
        <v>1474620</v>
      </c>
      <c r="G30" s="98">
        <v>1872523.3855688942</v>
      </c>
      <c r="H30" s="99">
        <v>2388340</v>
      </c>
      <c r="I30" s="196">
        <f t="shared" si="1"/>
        <v>28890959</v>
      </c>
      <c r="L30" s="62"/>
    </row>
    <row r="31" spans="1:16" s="7" customFormat="1" x14ac:dyDescent="0.2">
      <c r="A31" s="189">
        <v>2017</v>
      </c>
      <c r="B31" s="99">
        <f t="shared" ref="B31" si="2">SUM(C31:G31)</f>
        <v>17263920</v>
      </c>
      <c r="C31" s="98">
        <v>10429223.5</v>
      </c>
      <c r="D31" s="98">
        <v>220000</v>
      </c>
      <c r="E31" s="98">
        <v>4058617.5</v>
      </c>
      <c r="F31" s="98">
        <v>1203955</v>
      </c>
      <c r="G31" s="98">
        <v>1352124</v>
      </c>
      <c r="H31" s="99">
        <v>1959336</v>
      </c>
      <c r="I31" s="196">
        <f t="shared" ref="I31:I32" si="3">B31+H31</f>
        <v>19223256</v>
      </c>
      <c r="L31" s="62"/>
    </row>
    <row r="32" spans="1:16" s="7" customFormat="1" x14ac:dyDescent="0.2">
      <c r="A32" s="189">
        <v>2018</v>
      </c>
      <c r="B32" s="99">
        <f>SUM(C32:G32)</f>
        <v>28694483</v>
      </c>
      <c r="C32" s="98">
        <v>17721951</v>
      </c>
      <c r="D32" s="98">
        <v>496450</v>
      </c>
      <c r="E32" s="98">
        <v>5057740</v>
      </c>
      <c r="F32" s="98">
        <v>2219738</v>
      </c>
      <c r="G32" s="98">
        <v>3198604</v>
      </c>
      <c r="H32" s="99">
        <v>2056905</v>
      </c>
      <c r="I32" s="196">
        <f t="shared" si="3"/>
        <v>30751388</v>
      </c>
      <c r="L32" s="62"/>
    </row>
    <row r="33" spans="1:12" s="7" customFormat="1" x14ac:dyDescent="0.2">
      <c r="A33" s="189">
        <v>2019</v>
      </c>
      <c r="B33" s="99">
        <f>SUM(C33:G33)</f>
        <v>29101822</v>
      </c>
      <c r="C33" s="98">
        <v>19718407.5</v>
      </c>
      <c r="D33" s="98">
        <v>769000</v>
      </c>
      <c r="E33" s="98">
        <v>5115130.5</v>
      </c>
      <c r="F33" s="98">
        <v>1472258</v>
      </c>
      <c r="G33" s="98">
        <v>2027026</v>
      </c>
      <c r="H33" s="99">
        <v>1688999</v>
      </c>
      <c r="I33" s="196">
        <f t="shared" ref="I33:I34" si="4">B33+H33</f>
        <v>30790821</v>
      </c>
      <c r="L33" s="62"/>
    </row>
    <row r="34" spans="1:12" s="7" customFormat="1" x14ac:dyDescent="0.2">
      <c r="A34" s="189">
        <v>2020</v>
      </c>
      <c r="B34" s="99">
        <f>SUM(C34:G34)</f>
        <v>26560456</v>
      </c>
      <c r="C34" s="98">
        <v>18383474.199999999</v>
      </c>
      <c r="D34" s="98">
        <v>670000</v>
      </c>
      <c r="E34" s="98">
        <v>5332902.8</v>
      </c>
      <c r="F34" s="98">
        <v>659952</v>
      </c>
      <c r="G34" s="98">
        <v>1514127</v>
      </c>
      <c r="H34" s="99">
        <v>1913073</v>
      </c>
      <c r="I34" s="196">
        <f t="shared" si="4"/>
        <v>28473529</v>
      </c>
      <c r="L34" s="62"/>
    </row>
    <row r="35" spans="1:12" s="7" customFormat="1" x14ac:dyDescent="0.2">
      <c r="A35" s="189">
        <v>2021</v>
      </c>
      <c r="B35" s="99">
        <f>SUM(C35:G35)</f>
        <v>26827708</v>
      </c>
      <c r="C35" s="98">
        <v>15868291.43</v>
      </c>
      <c r="D35" s="98">
        <v>545250</v>
      </c>
      <c r="E35" s="98">
        <v>6567799.5700000003</v>
      </c>
      <c r="F35" s="98">
        <v>1959286</v>
      </c>
      <c r="G35" s="98">
        <v>1887081</v>
      </c>
      <c r="H35" s="99">
        <v>3475781</v>
      </c>
      <c r="I35" s="196">
        <f t="shared" ref="I35" si="5">B35+H35</f>
        <v>30303489</v>
      </c>
      <c r="L35" s="62"/>
    </row>
    <row r="36" spans="1:12" s="7" customFormat="1" x14ac:dyDescent="0.2">
      <c r="A36" s="189">
        <v>2022</v>
      </c>
      <c r="B36" s="99">
        <f>SUM(C36:G36)</f>
        <v>21469203</v>
      </c>
      <c r="C36" s="98">
        <v>12677431.16</v>
      </c>
      <c r="D36" s="98">
        <v>435518</v>
      </c>
      <c r="E36" s="98">
        <v>5743632.8399999999</v>
      </c>
      <c r="F36" s="98">
        <v>1150285</v>
      </c>
      <c r="G36" s="98">
        <v>1462336</v>
      </c>
      <c r="H36" s="99">
        <v>2762220</v>
      </c>
      <c r="I36" s="196">
        <f t="shared" ref="I36:I37" si="6">B36+H36</f>
        <v>24231423</v>
      </c>
      <c r="L36" s="62"/>
    </row>
    <row r="37" spans="1:12" s="7" customFormat="1" x14ac:dyDescent="0.2">
      <c r="A37" s="189">
        <v>2023</v>
      </c>
      <c r="B37" s="194">
        <v>17781724</v>
      </c>
      <c r="C37" s="191">
        <v>12341894.26</v>
      </c>
      <c r="D37" s="191">
        <v>985000</v>
      </c>
      <c r="E37" s="98">
        <v>3273801.74</v>
      </c>
      <c r="F37" s="98">
        <v>560025</v>
      </c>
      <c r="G37" s="98">
        <v>621003</v>
      </c>
      <c r="H37" s="99">
        <v>2759475</v>
      </c>
      <c r="I37" s="196">
        <f t="shared" si="6"/>
        <v>20541199</v>
      </c>
      <c r="L37" s="62"/>
    </row>
    <row r="38" spans="1:12" s="7" customFormat="1" x14ac:dyDescent="0.2">
      <c r="B38" s="97"/>
      <c r="C38" s="93"/>
      <c r="D38" s="93"/>
      <c r="E38" s="93"/>
      <c r="F38" s="93"/>
      <c r="G38" s="93"/>
      <c r="H38" s="97"/>
      <c r="I38" s="93"/>
    </row>
    <row r="39" spans="1:12" s="7" customFormat="1" x14ac:dyDescent="0.2">
      <c r="B39" s="97"/>
      <c r="C39" s="93"/>
      <c r="D39" s="93"/>
      <c r="E39" s="93"/>
      <c r="F39" s="93"/>
      <c r="G39" s="93"/>
      <c r="H39" s="97"/>
      <c r="I39" s="93"/>
    </row>
    <row r="40" spans="1:12" s="7" customFormat="1" ht="36" x14ac:dyDescent="0.2">
      <c r="A40" s="178" t="s">
        <v>45</v>
      </c>
      <c r="B40" s="38" t="s">
        <v>113</v>
      </c>
      <c r="C40" s="10" t="s">
        <v>93</v>
      </c>
      <c r="D40" s="10" t="s">
        <v>16</v>
      </c>
      <c r="E40" s="10" t="s">
        <v>122</v>
      </c>
      <c r="F40" s="10" t="s">
        <v>138</v>
      </c>
      <c r="G40" s="10" t="s">
        <v>123</v>
      </c>
      <c r="H40" s="38" t="s">
        <v>22</v>
      </c>
      <c r="I40" s="195" t="s">
        <v>43</v>
      </c>
    </row>
    <row r="41" spans="1:12" s="7" customFormat="1" x14ac:dyDescent="0.2">
      <c r="A41" s="189">
        <v>1994</v>
      </c>
      <c r="B41" s="95">
        <f t="shared" ref="B41:D69" si="7">B8/$I8*100</f>
        <v>91.988515812586442</v>
      </c>
      <c r="C41" s="94">
        <f t="shared" si="7"/>
        <v>70.302372150212861</v>
      </c>
      <c r="D41" s="94">
        <f t="shared" si="7"/>
        <v>0</v>
      </c>
      <c r="E41" s="94" t="s">
        <v>12</v>
      </c>
      <c r="F41" s="94">
        <f t="shared" ref="F41:F69" si="8">F8/$I8*100</f>
        <v>15.064420926788991</v>
      </c>
      <c r="G41" s="94" t="s">
        <v>12</v>
      </c>
      <c r="H41" s="143">
        <f t="shared" ref="H41:H69" si="9">H8/$I8*100</f>
        <v>8.0114841874135632</v>
      </c>
      <c r="I41" s="198">
        <f t="shared" ref="I41:I63" si="10">B41+H41</f>
        <v>100</v>
      </c>
    </row>
    <row r="42" spans="1:12" s="7" customFormat="1" x14ac:dyDescent="0.2">
      <c r="A42" s="189">
        <v>1995</v>
      </c>
      <c r="B42" s="95">
        <f t="shared" si="7"/>
        <v>93.236988692837045</v>
      </c>
      <c r="C42" s="94">
        <f t="shared" si="7"/>
        <v>63.748477123849781</v>
      </c>
      <c r="D42" s="94">
        <f t="shared" si="7"/>
        <v>0</v>
      </c>
      <c r="E42" s="94" t="s">
        <v>12</v>
      </c>
      <c r="F42" s="94">
        <f t="shared" si="8"/>
        <v>11.564123440309455</v>
      </c>
      <c r="G42" s="94" t="s">
        <v>12</v>
      </c>
      <c r="H42" s="143">
        <f t="shared" si="9"/>
        <v>6.7630113071629596</v>
      </c>
      <c r="I42" s="198">
        <f t="shared" si="10"/>
        <v>100</v>
      </c>
    </row>
    <row r="43" spans="1:12" s="7" customFormat="1" x14ac:dyDescent="0.2">
      <c r="A43" s="189">
        <v>1996</v>
      </c>
      <c r="B43" s="95">
        <f t="shared" si="7"/>
        <v>95.93074937495139</v>
      </c>
      <c r="C43" s="94">
        <f t="shared" si="7"/>
        <v>63.203204277252468</v>
      </c>
      <c r="D43" s="94">
        <f t="shared" si="7"/>
        <v>0</v>
      </c>
      <c r="E43" s="94" t="s">
        <v>12</v>
      </c>
      <c r="F43" s="94">
        <f t="shared" si="8"/>
        <v>22.97730761101484</v>
      </c>
      <c r="G43" s="94" t="s">
        <v>12</v>
      </c>
      <c r="H43" s="143">
        <f t="shared" si="9"/>
        <v>4.0692506250486087</v>
      </c>
      <c r="I43" s="198">
        <f t="shared" si="10"/>
        <v>100</v>
      </c>
    </row>
    <row r="44" spans="1:12" s="7" customFormat="1" x14ac:dyDescent="0.2">
      <c r="A44" s="189">
        <v>1997</v>
      </c>
      <c r="B44" s="95">
        <f t="shared" si="7"/>
        <v>95.171459582528897</v>
      </c>
      <c r="C44" s="94">
        <f t="shared" si="7"/>
        <v>61.189643830059083</v>
      </c>
      <c r="D44" s="94">
        <f t="shared" si="7"/>
        <v>0</v>
      </c>
      <c r="E44" s="94" t="s">
        <v>12</v>
      </c>
      <c r="F44" s="94">
        <f t="shared" si="8"/>
        <v>20.400453515165871</v>
      </c>
      <c r="G44" s="94" t="s">
        <v>12</v>
      </c>
      <c r="H44" s="143">
        <f t="shared" si="9"/>
        <v>4.828540417471106</v>
      </c>
      <c r="I44" s="198">
        <f t="shared" si="10"/>
        <v>100</v>
      </c>
    </row>
    <row r="45" spans="1:12" s="7" customFormat="1" x14ac:dyDescent="0.2">
      <c r="A45" s="189">
        <v>1998</v>
      </c>
      <c r="B45" s="95">
        <f t="shared" si="7"/>
        <v>91.39550563182749</v>
      </c>
      <c r="C45" s="94">
        <f t="shared" si="7"/>
        <v>64.006379971504103</v>
      </c>
      <c r="D45" s="94">
        <f t="shared" si="7"/>
        <v>0</v>
      </c>
      <c r="E45" s="94" t="s">
        <v>12</v>
      </c>
      <c r="F45" s="94">
        <f t="shared" si="8"/>
        <v>19.289698804281198</v>
      </c>
      <c r="G45" s="94" t="s">
        <v>12</v>
      </c>
      <c r="H45" s="143">
        <f t="shared" si="9"/>
        <v>8.6044943681725155</v>
      </c>
      <c r="I45" s="198">
        <f t="shared" si="10"/>
        <v>100</v>
      </c>
    </row>
    <row r="46" spans="1:12" s="7" customFormat="1" x14ac:dyDescent="0.2">
      <c r="A46" s="189">
        <v>1999</v>
      </c>
      <c r="B46" s="95">
        <f t="shared" si="7"/>
        <v>92.747697459188004</v>
      </c>
      <c r="C46" s="94">
        <f t="shared" si="7"/>
        <v>59.294819013754008</v>
      </c>
      <c r="D46" s="94">
        <f t="shared" si="7"/>
        <v>0</v>
      </c>
      <c r="E46" s="94" t="s">
        <v>12</v>
      </c>
      <c r="F46" s="94">
        <f t="shared" si="8"/>
        <v>21.465205798722003</v>
      </c>
      <c r="G46" s="94" t="s">
        <v>12</v>
      </c>
      <c r="H46" s="143">
        <f t="shared" si="9"/>
        <v>7.2523025408119945</v>
      </c>
      <c r="I46" s="198">
        <f t="shared" si="10"/>
        <v>100</v>
      </c>
      <c r="J46" s="47"/>
    </row>
    <row r="47" spans="1:12" s="8" customFormat="1" x14ac:dyDescent="0.2">
      <c r="A47" s="189">
        <v>2000</v>
      </c>
      <c r="B47" s="95">
        <f t="shared" si="7"/>
        <v>93.176481734792276</v>
      </c>
      <c r="C47" s="94">
        <f t="shared" si="7"/>
        <v>72.73976360020734</v>
      </c>
      <c r="D47" s="94">
        <f t="shared" si="7"/>
        <v>0</v>
      </c>
      <c r="E47" s="94" t="s">
        <v>12</v>
      </c>
      <c r="F47" s="94">
        <f t="shared" si="8"/>
        <v>11.979520669693704</v>
      </c>
      <c r="G47" s="94" t="s">
        <v>12</v>
      </c>
      <c r="H47" s="143">
        <f t="shared" si="9"/>
        <v>6.8235182652077206</v>
      </c>
      <c r="I47" s="198">
        <f t="shared" si="10"/>
        <v>100</v>
      </c>
    </row>
    <row r="48" spans="1:12" s="7" customFormat="1" x14ac:dyDescent="0.2">
      <c r="A48" s="189">
        <v>2001</v>
      </c>
      <c r="B48" s="95">
        <f t="shared" si="7"/>
        <v>92.617817273838483</v>
      </c>
      <c r="C48" s="94">
        <f t="shared" si="7"/>
        <v>57.49134287363804</v>
      </c>
      <c r="D48" s="94">
        <f t="shared" si="7"/>
        <v>0.9116727526103241</v>
      </c>
      <c r="E48" s="94">
        <f t="shared" ref="E48:E69" si="11">E15/$I15*100</f>
        <v>15.882313635831776</v>
      </c>
      <c r="F48" s="94">
        <f t="shared" si="8"/>
        <v>18.33248801175834</v>
      </c>
      <c r="G48" s="94" t="s">
        <v>12</v>
      </c>
      <c r="H48" s="143">
        <f t="shared" si="9"/>
        <v>7.3821827261615205</v>
      </c>
      <c r="I48" s="198">
        <f t="shared" si="10"/>
        <v>100</v>
      </c>
      <c r="J48" s="48"/>
    </row>
    <row r="49" spans="1:9" x14ac:dyDescent="0.2">
      <c r="A49" s="189">
        <v>2002</v>
      </c>
      <c r="B49" s="95">
        <f t="shared" si="7"/>
        <v>94.030871544453461</v>
      </c>
      <c r="C49" s="94">
        <f t="shared" si="7"/>
        <v>61.38397702318764</v>
      </c>
      <c r="D49" s="94">
        <f t="shared" si="7"/>
        <v>0</v>
      </c>
      <c r="E49" s="94">
        <f t="shared" si="11"/>
        <v>17.639900970237392</v>
      </c>
      <c r="F49" s="94">
        <f t="shared" si="8"/>
        <v>13.772071072465449</v>
      </c>
      <c r="G49" s="94" t="s">
        <v>12</v>
      </c>
      <c r="H49" s="143">
        <f t="shared" si="9"/>
        <v>5.9691284555465272</v>
      </c>
      <c r="I49" s="198">
        <f t="shared" si="10"/>
        <v>99.999999999999986</v>
      </c>
    </row>
    <row r="50" spans="1:9" x14ac:dyDescent="0.2">
      <c r="A50" s="189">
        <v>2003</v>
      </c>
      <c r="B50" s="95">
        <f t="shared" si="7"/>
        <v>90.117147801724258</v>
      </c>
      <c r="C50" s="94">
        <f t="shared" si="7"/>
        <v>63.782022025721055</v>
      </c>
      <c r="D50" s="94">
        <f t="shared" si="7"/>
        <v>0</v>
      </c>
      <c r="E50" s="94">
        <f t="shared" si="11"/>
        <v>18.708897928675945</v>
      </c>
      <c r="F50" s="94">
        <f t="shared" si="8"/>
        <v>4.9009403757475107</v>
      </c>
      <c r="G50" s="94" t="s">
        <v>12</v>
      </c>
      <c r="H50" s="143">
        <f t="shared" si="9"/>
        <v>9.8828521982757405</v>
      </c>
      <c r="I50" s="198">
        <f t="shared" si="10"/>
        <v>100</v>
      </c>
    </row>
    <row r="51" spans="1:9" x14ac:dyDescent="0.2">
      <c r="A51" s="189">
        <v>2004</v>
      </c>
      <c r="B51" s="95">
        <f t="shared" si="7"/>
        <v>95.78461994117967</v>
      </c>
      <c r="C51" s="94">
        <f t="shared" si="7"/>
        <v>66.791481241553939</v>
      </c>
      <c r="D51" s="94">
        <f t="shared" si="7"/>
        <v>0</v>
      </c>
      <c r="E51" s="94">
        <f t="shared" si="11"/>
        <v>17.921002609447413</v>
      </c>
      <c r="F51" s="94">
        <f t="shared" si="8"/>
        <v>9.6030217002135903</v>
      </c>
      <c r="G51" s="94" t="s">
        <v>12</v>
      </c>
      <c r="H51" s="143">
        <f t="shared" si="9"/>
        <v>4.2153800588203376</v>
      </c>
      <c r="I51" s="198">
        <f t="shared" si="10"/>
        <v>100.00000000000001</v>
      </c>
    </row>
    <row r="52" spans="1:9" x14ac:dyDescent="0.2">
      <c r="A52" s="189">
        <v>2005</v>
      </c>
      <c r="B52" s="95">
        <f t="shared" si="7"/>
        <v>93.002129933534945</v>
      </c>
      <c r="C52" s="94">
        <f t="shared" si="7"/>
        <v>61.038787604950898</v>
      </c>
      <c r="D52" s="94">
        <f t="shared" si="7"/>
        <v>0.46143521545903199</v>
      </c>
      <c r="E52" s="94">
        <f t="shared" si="11"/>
        <v>19.232965425940069</v>
      </c>
      <c r="F52" s="94">
        <f t="shared" si="8"/>
        <v>6.9453716210588059</v>
      </c>
      <c r="G52" s="94" t="s">
        <v>12</v>
      </c>
      <c r="H52" s="143">
        <f t="shared" si="9"/>
        <v>6.997870066465059</v>
      </c>
      <c r="I52" s="198">
        <f t="shared" si="10"/>
        <v>100</v>
      </c>
    </row>
    <row r="53" spans="1:9" x14ac:dyDescent="0.2">
      <c r="A53" s="189">
        <v>2006</v>
      </c>
      <c r="B53" s="95">
        <f t="shared" si="7"/>
        <v>97.837365316402696</v>
      </c>
      <c r="C53" s="94">
        <f t="shared" si="7"/>
        <v>66.613478450801395</v>
      </c>
      <c r="D53" s="94">
        <f t="shared" si="7"/>
        <v>0.16517360572077042</v>
      </c>
      <c r="E53" s="94">
        <f t="shared" si="11"/>
        <v>21.037780037856912</v>
      </c>
      <c r="F53" s="94">
        <f t="shared" si="8"/>
        <v>6.1587038519294683</v>
      </c>
      <c r="G53" s="94" t="s">
        <v>12</v>
      </c>
      <c r="H53" s="143">
        <f t="shared" si="9"/>
        <v>2.1626346835972967</v>
      </c>
      <c r="I53" s="198">
        <f t="shared" si="10"/>
        <v>100</v>
      </c>
    </row>
    <row r="54" spans="1:9" x14ac:dyDescent="0.2">
      <c r="A54" s="189">
        <v>2007</v>
      </c>
      <c r="B54" s="95">
        <f t="shared" si="7"/>
        <v>93.593408849946684</v>
      </c>
      <c r="C54" s="94">
        <f t="shared" si="7"/>
        <v>59.392733803812426</v>
      </c>
      <c r="D54" s="94">
        <f t="shared" si="7"/>
        <v>2.1084210336082312</v>
      </c>
      <c r="E54" s="94">
        <f t="shared" si="11"/>
        <v>17.691402009626447</v>
      </c>
      <c r="F54" s="94">
        <f t="shared" si="8"/>
        <v>8.3182229825924736</v>
      </c>
      <c r="G54" s="94" t="s">
        <v>12</v>
      </c>
      <c r="H54" s="143">
        <f t="shared" si="9"/>
        <v>6.4065911500533135</v>
      </c>
      <c r="I54" s="198">
        <f t="shared" si="10"/>
        <v>100</v>
      </c>
    </row>
    <row r="55" spans="1:9" x14ac:dyDescent="0.2">
      <c r="A55" s="189">
        <v>2008</v>
      </c>
      <c r="B55" s="95">
        <f t="shared" si="7"/>
        <v>96.876404001433556</v>
      </c>
      <c r="C55" s="94">
        <f t="shared" si="7"/>
        <v>57.056242254729838</v>
      </c>
      <c r="D55" s="94">
        <f t="shared" si="7"/>
        <v>0.45035222497867811</v>
      </c>
      <c r="E55" s="94">
        <f t="shared" si="11"/>
        <v>22.72929480876288</v>
      </c>
      <c r="F55" s="94">
        <f t="shared" si="8"/>
        <v>10.515724453252133</v>
      </c>
      <c r="G55" s="94">
        <f t="shared" ref="G55:G69" si="12">G22/$I22*100</f>
        <v>6.1247902597100214</v>
      </c>
      <c r="H55" s="143">
        <f t="shared" si="9"/>
        <v>3.1235959985664388</v>
      </c>
      <c r="I55" s="198">
        <f t="shared" si="10"/>
        <v>100</v>
      </c>
    </row>
    <row r="56" spans="1:9" x14ac:dyDescent="0.2">
      <c r="A56" s="189">
        <v>2009</v>
      </c>
      <c r="B56" s="95">
        <f t="shared" si="7"/>
        <v>96.769162996471422</v>
      </c>
      <c r="C56" s="94">
        <f t="shared" si="7"/>
        <v>65.470262486154468</v>
      </c>
      <c r="D56" s="94">
        <f t="shared" si="7"/>
        <v>0.33168910620864289</v>
      </c>
      <c r="E56" s="94">
        <f t="shared" si="11"/>
        <v>18.723452018550443</v>
      </c>
      <c r="F56" s="94">
        <f t="shared" si="8"/>
        <v>5.8045593586512512</v>
      </c>
      <c r="G56" s="94">
        <f t="shared" si="12"/>
        <v>6.4392000269066205</v>
      </c>
      <c r="H56" s="143">
        <f t="shared" si="9"/>
        <v>3.2308370035285749</v>
      </c>
      <c r="I56" s="198">
        <f t="shared" si="10"/>
        <v>100</v>
      </c>
    </row>
    <row r="57" spans="1:9" x14ac:dyDescent="0.2">
      <c r="A57" s="189">
        <v>2010</v>
      </c>
      <c r="B57" s="95">
        <f t="shared" si="7"/>
        <v>94.545052729192321</v>
      </c>
      <c r="C57" s="94">
        <f t="shared" si="7"/>
        <v>57.469531104189841</v>
      </c>
      <c r="D57" s="94">
        <f t="shared" si="7"/>
        <v>0.820104308832725</v>
      </c>
      <c r="E57" s="94">
        <f t="shared" si="11"/>
        <v>21.288930761592447</v>
      </c>
      <c r="F57" s="94">
        <f t="shared" si="8"/>
        <v>9.9674587296565509</v>
      </c>
      <c r="G57" s="94">
        <f t="shared" si="12"/>
        <v>4.9990278249207574</v>
      </c>
      <c r="H57" s="143">
        <f t="shared" si="9"/>
        <v>5.4549472708076747</v>
      </c>
      <c r="I57" s="198">
        <f t="shared" si="10"/>
        <v>100</v>
      </c>
    </row>
    <row r="58" spans="1:9" x14ac:dyDescent="0.2">
      <c r="A58" s="189">
        <v>2011</v>
      </c>
      <c r="B58" s="95">
        <f t="shared" si="7"/>
        <v>99.142972713547735</v>
      </c>
      <c r="C58" s="94">
        <f t="shared" si="7"/>
        <v>69.078247166856173</v>
      </c>
      <c r="D58" s="94">
        <f t="shared" si="7"/>
        <v>0.45845791354061405</v>
      </c>
      <c r="E58" s="94">
        <f t="shared" si="11"/>
        <v>18.835812146503162</v>
      </c>
      <c r="F58" s="94">
        <f t="shared" si="8"/>
        <v>7.639187937165409</v>
      </c>
      <c r="G58" s="94">
        <f t="shared" si="12"/>
        <v>3.1312675494823945</v>
      </c>
      <c r="H58" s="143">
        <f t="shared" si="9"/>
        <v>0.85702728645225235</v>
      </c>
      <c r="I58" s="198">
        <f t="shared" si="10"/>
        <v>99.999999999999986</v>
      </c>
    </row>
    <row r="59" spans="1:9" x14ac:dyDescent="0.2">
      <c r="A59" s="189">
        <v>2012</v>
      </c>
      <c r="B59" s="95">
        <f t="shared" si="7"/>
        <v>94.345786251264869</v>
      </c>
      <c r="C59" s="94">
        <f t="shared" si="7"/>
        <v>61.449885352833121</v>
      </c>
      <c r="D59" s="94">
        <f t="shared" si="7"/>
        <v>0.41090701724815065</v>
      </c>
      <c r="E59" s="94">
        <f t="shared" si="11"/>
        <v>22.770334288472995</v>
      </c>
      <c r="F59" s="94">
        <f t="shared" si="8"/>
        <v>4.3789251379188849</v>
      </c>
      <c r="G59" s="94">
        <f t="shared" si="12"/>
        <v>5.3357344547917211</v>
      </c>
      <c r="H59" s="143">
        <f t="shared" si="9"/>
        <v>5.6542137487351249</v>
      </c>
      <c r="I59" s="198">
        <f t="shared" si="10"/>
        <v>100</v>
      </c>
    </row>
    <row r="60" spans="1:9" x14ac:dyDescent="0.2">
      <c r="A60" s="189">
        <v>2013</v>
      </c>
      <c r="B60" s="95">
        <f t="shared" si="7"/>
        <v>93.661796111319816</v>
      </c>
      <c r="C60" s="94">
        <f t="shared" si="7"/>
        <v>58.777437917129994</v>
      </c>
      <c r="D60" s="94">
        <f t="shared" si="7"/>
        <v>1.0502409342085282</v>
      </c>
      <c r="E60" s="94">
        <f t="shared" si="11"/>
        <v>24.945722654698031</v>
      </c>
      <c r="F60" s="94">
        <f t="shared" si="8"/>
        <v>3.6090077243209611</v>
      </c>
      <c r="G60" s="94">
        <f t="shared" si="12"/>
        <v>5.2793868809622957</v>
      </c>
      <c r="H60" s="143">
        <f t="shared" si="9"/>
        <v>6.338203888680181</v>
      </c>
      <c r="I60" s="198">
        <f t="shared" si="10"/>
        <v>100</v>
      </c>
    </row>
    <row r="61" spans="1:9" x14ac:dyDescent="0.2">
      <c r="A61" s="189">
        <v>2014</v>
      </c>
      <c r="B61" s="95">
        <f t="shared" si="7"/>
        <v>91.638835623362496</v>
      </c>
      <c r="C61" s="94">
        <f t="shared" si="7"/>
        <v>66.447449809049004</v>
      </c>
      <c r="D61" s="94">
        <f t="shared" si="7"/>
        <v>1.7781073825020648</v>
      </c>
      <c r="E61" s="94">
        <f t="shared" si="11"/>
        <v>18.117495737536967</v>
      </c>
      <c r="F61" s="94">
        <f t="shared" si="8"/>
        <v>0.46585614272168707</v>
      </c>
      <c r="G61" s="94">
        <f t="shared" si="12"/>
        <v>4.8299265515527718</v>
      </c>
      <c r="H61" s="143">
        <f t="shared" si="9"/>
        <v>8.3611643766375074</v>
      </c>
      <c r="I61" s="198">
        <f t="shared" si="10"/>
        <v>100</v>
      </c>
    </row>
    <row r="62" spans="1:9" x14ac:dyDescent="0.2">
      <c r="A62" s="189">
        <v>2015</v>
      </c>
      <c r="B62" s="95">
        <f t="shared" si="7"/>
        <v>87.017343517235403</v>
      </c>
      <c r="C62" s="94">
        <f t="shared" si="7"/>
        <v>52.641746477383265</v>
      </c>
      <c r="D62" s="94">
        <f t="shared" si="7"/>
        <v>0.69948042593961202</v>
      </c>
      <c r="E62" s="94">
        <f t="shared" si="11"/>
        <v>18.103671859209648</v>
      </c>
      <c r="F62" s="94">
        <f t="shared" si="8"/>
        <v>10.109803771092166</v>
      </c>
      <c r="G62" s="94">
        <f t="shared" si="12"/>
        <v>5.462640983610707</v>
      </c>
      <c r="H62" s="143">
        <f t="shared" si="9"/>
        <v>12.982656482764602</v>
      </c>
      <c r="I62" s="198">
        <f t="shared" si="10"/>
        <v>100</v>
      </c>
    </row>
    <row r="63" spans="1:9" x14ac:dyDescent="0.2">
      <c r="A63" s="189">
        <v>2016</v>
      </c>
      <c r="B63" s="95">
        <f t="shared" si="7"/>
        <v>91.733261606165442</v>
      </c>
      <c r="C63" s="94">
        <f t="shared" si="7"/>
        <v>59.281641064358951</v>
      </c>
      <c r="D63" s="94">
        <f t="shared" si="7"/>
        <v>1.2114516517087579</v>
      </c>
      <c r="E63" s="94">
        <f t="shared" si="11"/>
        <v>19.654733510230656</v>
      </c>
      <c r="F63" s="94">
        <f t="shared" si="8"/>
        <v>5.1040880989793385</v>
      </c>
      <c r="G63" s="94">
        <f t="shared" si="12"/>
        <v>6.481347280887749</v>
      </c>
      <c r="H63" s="143">
        <f t="shared" si="9"/>
        <v>8.2667383938345544</v>
      </c>
      <c r="I63" s="198">
        <f t="shared" si="10"/>
        <v>100</v>
      </c>
    </row>
    <row r="64" spans="1:9" x14ac:dyDescent="0.2">
      <c r="A64" s="189">
        <v>2017</v>
      </c>
      <c r="B64" s="95">
        <f t="shared" si="7"/>
        <v>89.807470701113274</v>
      </c>
      <c r="C64" s="94">
        <f t="shared" si="7"/>
        <v>54.25315825789346</v>
      </c>
      <c r="D64" s="94">
        <f t="shared" si="7"/>
        <v>1.1444471217571051</v>
      </c>
      <c r="E64" s="94">
        <f t="shared" si="11"/>
        <v>21.113059619036441</v>
      </c>
      <c r="F64" s="94">
        <f t="shared" si="8"/>
        <v>6.2630128839776162</v>
      </c>
      <c r="G64" s="94">
        <f t="shared" si="12"/>
        <v>7.0337928184486547</v>
      </c>
      <c r="H64" s="143">
        <f t="shared" si="9"/>
        <v>10.192529298886724</v>
      </c>
      <c r="I64" s="198">
        <f t="shared" ref="I64" si="13">B64+H64</f>
        <v>100</v>
      </c>
    </row>
    <row r="65" spans="1:12" x14ac:dyDescent="0.2">
      <c r="A65" s="189">
        <v>2018</v>
      </c>
      <c r="B65" s="95">
        <f t="shared" si="7"/>
        <v>93.311179970152892</v>
      </c>
      <c r="C65" s="94">
        <f t="shared" si="7"/>
        <v>57.629759671335812</v>
      </c>
      <c r="D65" s="94">
        <f t="shared" si="7"/>
        <v>1.6143986736468612</v>
      </c>
      <c r="E65" s="94">
        <f t="shared" si="11"/>
        <v>16.447192562495065</v>
      </c>
      <c r="F65" s="94">
        <f t="shared" si="8"/>
        <v>7.2183343399003643</v>
      </c>
      <c r="G65" s="94">
        <f t="shared" si="12"/>
        <v>10.401494722774791</v>
      </c>
      <c r="H65" s="143">
        <f t="shared" si="9"/>
        <v>6.6888200298471077</v>
      </c>
      <c r="I65" s="198">
        <f t="shared" ref="I65" si="14">B65+H65</f>
        <v>100</v>
      </c>
    </row>
    <row r="66" spans="1:12" x14ac:dyDescent="0.2">
      <c r="A66" s="189">
        <v>2019</v>
      </c>
      <c r="B66" s="95">
        <f t="shared" si="7"/>
        <v>94.514602257601382</v>
      </c>
      <c r="C66" s="94">
        <f t="shared" si="7"/>
        <v>64.039888705793203</v>
      </c>
      <c r="D66" s="94">
        <f t="shared" si="7"/>
        <v>2.4974975496755998</v>
      </c>
      <c r="E66" s="94">
        <f t="shared" si="11"/>
        <v>16.612517412250881</v>
      </c>
      <c r="F66" s="94">
        <f t="shared" si="8"/>
        <v>4.7814834167624181</v>
      </c>
      <c r="G66" s="94">
        <f t="shared" si="12"/>
        <v>6.5832151731192878</v>
      </c>
      <c r="H66" s="143">
        <f t="shared" si="9"/>
        <v>5.4853977423986189</v>
      </c>
      <c r="I66" s="198">
        <f t="shared" ref="I66" si="15">B66+H66</f>
        <v>100</v>
      </c>
    </row>
    <row r="67" spans="1:12" x14ac:dyDescent="0.2">
      <c r="A67" s="189">
        <v>2020</v>
      </c>
      <c r="B67" s="95">
        <f t="shared" si="7"/>
        <v>93.281222710398836</v>
      </c>
      <c r="C67" s="94">
        <f t="shared" si="7"/>
        <v>64.563385170837094</v>
      </c>
      <c r="D67" s="94">
        <f t="shared" si="7"/>
        <v>2.3530627341626675</v>
      </c>
      <c r="E67" s="94">
        <f t="shared" si="11"/>
        <v>18.729335587450365</v>
      </c>
      <c r="F67" s="94">
        <f t="shared" si="8"/>
        <v>2.3177738172180904</v>
      </c>
      <c r="G67" s="94">
        <f t="shared" si="12"/>
        <v>5.3176654007306219</v>
      </c>
      <c r="H67" s="143">
        <f t="shared" si="9"/>
        <v>6.7187772896011593</v>
      </c>
      <c r="I67" s="198">
        <f t="shared" ref="I67" si="16">B67+H67</f>
        <v>100</v>
      </c>
    </row>
    <row r="68" spans="1:12" x14ac:dyDescent="0.2">
      <c r="A68" s="189">
        <v>2021</v>
      </c>
      <c r="B68" s="95">
        <f t="shared" si="7"/>
        <v>88.530096319931999</v>
      </c>
      <c r="C68" s="94">
        <f t="shared" si="7"/>
        <v>52.364569076517888</v>
      </c>
      <c r="D68" s="94">
        <f t="shared" si="7"/>
        <v>1.7992977640297458</v>
      </c>
      <c r="E68" s="94">
        <f t="shared" si="11"/>
        <v>21.673410510585104</v>
      </c>
      <c r="F68" s="94">
        <f t="shared" si="8"/>
        <v>6.4655459310312411</v>
      </c>
      <c r="G68" s="94">
        <f t="shared" si="12"/>
        <v>6.2272730377680272</v>
      </c>
      <c r="H68" s="143">
        <f t="shared" si="9"/>
        <v>11.469903680067993</v>
      </c>
      <c r="I68" s="198">
        <f t="shared" ref="I68" si="17">B68+H68</f>
        <v>100</v>
      </c>
    </row>
    <row r="69" spans="1:12" x14ac:dyDescent="0.2">
      <c r="A69" s="189">
        <v>2022</v>
      </c>
      <c r="B69" s="95">
        <f t="shared" si="7"/>
        <v>88.600669469556124</v>
      </c>
      <c r="C69" s="94">
        <f t="shared" si="7"/>
        <v>52.318145574859557</v>
      </c>
      <c r="D69" s="94">
        <f t="shared" si="7"/>
        <v>1.7973273794114362</v>
      </c>
      <c r="E69" s="94">
        <f t="shared" si="11"/>
        <v>23.703242025860387</v>
      </c>
      <c r="F69" s="94">
        <f t="shared" si="8"/>
        <v>4.747079855772399</v>
      </c>
      <c r="G69" s="94">
        <f t="shared" si="12"/>
        <v>6.0348746336523451</v>
      </c>
      <c r="H69" s="143">
        <f t="shared" si="9"/>
        <v>11.399330530443878</v>
      </c>
      <c r="I69" s="198">
        <f t="shared" ref="I69:I70" si="18">B69+H69</f>
        <v>100</v>
      </c>
    </row>
    <row r="70" spans="1:12" x14ac:dyDescent="0.2">
      <c r="A70" s="189">
        <v>2023</v>
      </c>
      <c r="B70" s="95">
        <v>86.566144459240178</v>
      </c>
      <c r="C70" s="94">
        <v>60.083611769692702</v>
      </c>
      <c r="D70" s="94">
        <v>4.7952410178198459</v>
      </c>
      <c r="E70" s="94">
        <v>15.937734403916734</v>
      </c>
      <c r="F70" s="94">
        <f>F63/B$196*100</f>
        <v>5.4533947143784225</v>
      </c>
      <c r="G70" s="94">
        <f>G63/B$196*100</f>
        <v>6.9249088805328816</v>
      </c>
      <c r="H70" s="143">
        <v>13.433855540759817</v>
      </c>
      <c r="I70" s="198">
        <f t="shared" si="18"/>
        <v>100</v>
      </c>
    </row>
    <row r="71" spans="1:12" s="1" customFormat="1" ht="12.75" x14ac:dyDescent="0.2">
      <c r="B71" s="146"/>
      <c r="C71" s="81"/>
      <c r="D71" s="81"/>
      <c r="E71" s="81"/>
      <c r="F71" s="81"/>
      <c r="G71" s="81"/>
      <c r="H71" s="141"/>
      <c r="I71" s="81"/>
      <c r="J71" s="3"/>
    </row>
    <row r="72" spans="1:12" s="1" customFormat="1" ht="12.75" x14ac:dyDescent="0.2">
      <c r="B72" s="146"/>
      <c r="C72" s="81"/>
      <c r="D72" s="81"/>
      <c r="E72" s="81"/>
      <c r="F72" s="81"/>
      <c r="G72" s="81"/>
      <c r="H72" s="141"/>
      <c r="I72" s="81"/>
      <c r="J72" s="3"/>
    </row>
    <row r="73" spans="1:12" s="20" customFormat="1" ht="12.75" x14ac:dyDescent="0.2">
      <c r="A73" s="19" t="s">
        <v>119</v>
      </c>
      <c r="B73" s="140"/>
      <c r="C73" s="92"/>
      <c r="D73" s="92"/>
      <c r="E73" s="92"/>
      <c r="F73" s="92"/>
      <c r="G73" s="92"/>
      <c r="H73" s="140"/>
      <c r="I73" s="92"/>
    </row>
    <row r="74" spans="1:12" s="7" customFormat="1" ht="3" customHeight="1" x14ac:dyDescent="0.2">
      <c r="B74" s="97"/>
      <c r="C74" s="93"/>
      <c r="D74" s="93"/>
      <c r="E74" s="93"/>
      <c r="F74" s="93"/>
      <c r="G74" s="93"/>
      <c r="H74" s="97"/>
      <c r="I74" s="93"/>
    </row>
    <row r="75" spans="1:12" s="36" customFormat="1" ht="36" x14ac:dyDescent="0.2">
      <c r="A75" s="178" t="s">
        <v>44</v>
      </c>
      <c r="B75" s="38" t="s">
        <v>113</v>
      </c>
      <c r="C75" s="10" t="s">
        <v>93</v>
      </c>
      <c r="D75" s="10" t="s">
        <v>16</v>
      </c>
      <c r="E75" s="10" t="s">
        <v>122</v>
      </c>
      <c r="F75" s="10" t="s">
        <v>138</v>
      </c>
      <c r="G75" s="10" t="s">
        <v>123</v>
      </c>
      <c r="H75" s="38" t="s">
        <v>22</v>
      </c>
      <c r="I75" s="195" t="s">
        <v>43</v>
      </c>
    </row>
    <row r="76" spans="1:12" s="7" customFormat="1" x14ac:dyDescent="0.2">
      <c r="A76" s="189">
        <v>1994</v>
      </c>
      <c r="B76" s="99">
        <f t="shared" ref="B76:B98" si="19">SUM(C76:G76)</f>
        <v>104763645.86630999</v>
      </c>
      <c r="C76" s="98">
        <v>47854421.208665311</v>
      </c>
      <c r="D76" s="98">
        <v>1829388.2068489245</v>
      </c>
      <c r="E76" s="98">
        <v>12798101.52</v>
      </c>
      <c r="F76" s="98">
        <v>39651989.383450419</v>
      </c>
      <c r="G76" s="55">
        <v>2629745.5473453291</v>
      </c>
      <c r="H76" s="99">
        <v>10729665.585549999</v>
      </c>
      <c r="I76" s="196">
        <f t="shared" ref="I76:I98" si="20">B76+H76</f>
        <v>115493311.45185998</v>
      </c>
      <c r="L76" s="45"/>
    </row>
    <row r="77" spans="1:12" s="7" customFormat="1" x14ac:dyDescent="0.2">
      <c r="A77" s="189">
        <v>1995</v>
      </c>
      <c r="B77" s="99">
        <f t="shared" si="19"/>
        <v>93818398.214070007</v>
      </c>
      <c r="C77" s="98">
        <v>39169995.428408638</v>
      </c>
      <c r="D77" s="98">
        <v>4482001.106779865</v>
      </c>
      <c r="E77" s="98">
        <v>13781394.73</v>
      </c>
      <c r="F77" s="98">
        <v>34926069.853919499</v>
      </c>
      <c r="G77" s="55">
        <v>1458937.0949620174</v>
      </c>
      <c r="H77" s="99">
        <v>14772639.00337</v>
      </c>
      <c r="I77" s="196">
        <f t="shared" si="20"/>
        <v>108591037.21744001</v>
      </c>
      <c r="L77" s="45"/>
    </row>
    <row r="78" spans="1:12" s="7" customFormat="1" x14ac:dyDescent="0.2">
      <c r="A78" s="189">
        <v>1996</v>
      </c>
      <c r="B78" s="99">
        <f t="shared" si="19"/>
        <v>107950722.46595</v>
      </c>
      <c r="C78" s="98">
        <v>44509060.849013239</v>
      </c>
      <c r="D78" s="98">
        <v>4992707</v>
      </c>
      <c r="E78" s="98">
        <v>12279768</v>
      </c>
      <c r="F78" s="98">
        <v>44812388.616936758</v>
      </c>
      <c r="G78" s="55">
        <v>1356798</v>
      </c>
      <c r="H78" s="99">
        <v>10963030.41749</v>
      </c>
      <c r="I78" s="196">
        <f t="shared" si="20"/>
        <v>118913752.88344</v>
      </c>
      <c r="L78" s="45"/>
    </row>
    <row r="79" spans="1:12" s="7" customFormat="1" x14ac:dyDescent="0.2">
      <c r="A79" s="189">
        <v>1997</v>
      </c>
      <c r="B79" s="99">
        <f t="shared" si="19"/>
        <v>131909863.99244998</v>
      </c>
      <c r="C79" s="98">
        <v>54211168.094525307</v>
      </c>
      <c r="D79" s="98">
        <v>5061308</v>
      </c>
      <c r="E79" s="98">
        <v>17607863</v>
      </c>
      <c r="F79" s="98">
        <v>53223000.897924677</v>
      </c>
      <c r="G79" s="55">
        <v>1806524</v>
      </c>
      <c r="H79" s="99">
        <v>18480930.983319998</v>
      </c>
      <c r="I79" s="196">
        <f t="shared" si="20"/>
        <v>150390794.97577</v>
      </c>
      <c r="L79" s="45"/>
    </row>
    <row r="80" spans="1:12" s="7" customFormat="1" x14ac:dyDescent="0.2">
      <c r="A80" s="189">
        <v>1998</v>
      </c>
      <c r="B80" s="99">
        <f t="shared" si="19"/>
        <v>185205277.07856989</v>
      </c>
      <c r="C80" s="98">
        <v>77301849.637387037</v>
      </c>
      <c r="D80" s="98">
        <v>12279774</v>
      </c>
      <c r="E80" s="98">
        <v>18850323</v>
      </c>
      <c r="F80" s="98">
        <v>73770079.441182852</v>
      </c>
      <c r="G80" s="55">
        <v>3003251</v>
      </c>
      <c r="H80" s="99">
        <v>14282723.964529999</v>
      </c>
      <c r="I80" s="196">
        <f t="shared" si="20"/>
        <v>199488001.04309988</v>
      </c>
      <c r="L80" s="45"/>
    </row>
    <row r="81" spans="1:12" s="7" customFormat="1" x14ac:dyDescent="0.2">
      <c r="A81" s="189">
        <v>1999</v>
      </c>
      <c r="B81" s="99">
        <f t="shared" si="19"/>
        <v>197713240.22565994</v>
      </c>
      <c r="C81" s="98">
        <v>83839919.166348115</v>
      </c>
      <c r="D81" s="98">
        <v>13811884</v>
      </c>
      <c r="E81" s="98">
        <v>17423395</v>
      </c>
      <c r="F81" s="98">
        <v>79413742.059311822</v>
      </c>
      <c r="G81" s="55">
        <v>3224300</v>
      </c>
      <c r="H81" s="99">
        <v>12113758.952370001</v>
      </c>
      <c r="I81" s="196">
        <f t="shared" si="20"/>
        <v>209826999.17802992</v>
      </c>
      <c r="L81" s="45"/>
    </row>
    <row r="82" spans="1:12" s="7" customFormat="1" x14ac:dyDescent="0.2">
      <c r="A82" s="189">
        <v>2000</v>
      </c>
      <c r="B82" s="99">
        <f t="shared" si="19"/>
        <v>145558982.85192999</v>
      </c>
      <c r="C82" s="98">
        <v>68604003.098886743</v>
      </c>
      <c r="D82" s="98">
        <v>8156023</v>
      </c>
      <c r="E82" s="98">
        <v>17031841</v>
      </c>
      <c r="F82" s="98">
        <v>48974246.753043249</v>
      </c>
      <c r="G82" s="55">
        <v>2792869</v>
      </c>
      <c r="H82" s="99">
        <v>11998314.501519999</v>
      </c>
      <c r="I82" s="196">
        <f t="shared" si="20"/>
        <v>157557297.35345</v>
      </c>
      <c r="L82" s="45"/>
    </row>
    <row r="83" spans="1:12" s="7" customFormat="1" x14ac:dyDescent="0.2">
      <c r="A83" s="189">
        <v>2001</v>
      </c>
      <c r="B83" s="99">
        <f t="shared" si="19"/>
        <v>145461655.27956003</v>
      </c>
      <c r="C83" s="98">
        <v>68635406.349725515</v>
      </c>
      <c r="D83" s="98">
        <v>8605751</v>
      </c>
      <c r="E83" s="98">
        <v>20737283.710000001</v>
      </c>
      <c r="F83" s="98">
        <v>47483214.219834514</v>
      </c>
      <c r="G83" s="55">
        <v>0</v>
      </c>
      <c r="H83" s="99">
        <v>14029807.422689997</v>
      </c>
      <c r="I83" s="196">
        <f t="shared" si="20"/>
        <v>159491462.70225003</v>
      </c>
      <c r="L83" s="45"/>
    </row>
    <row r="84" spans="1:12" s="7" customFormat="1" x14ac:dyDescent="0.2">
      <c r="A84" s="189">
        <v>2002</v>
      </c>
      <c r="B84" s="99">
        <f t="shared" si="19"/>
        <v>111408861.8925</v>
      </c>
      <c r="C84" s="98">
        <v>42809121.632500008</v>
      </c>
      <c r="D84" s="98">
        <v>4206952</v>
      </c>
      <c r="E84" s="98">
        <v>25074756.849999998</v>
      </c>
      <c r="F84" s="98">
        <v>35603821.409999996</v>
      </c>
      <c r="G84" s="55">
        <v>3714210</v>
      </c>
      <c r="H84" s="99">
        <v>19284093.81755</v>
      </c>
      <c r="I84" s="196">
        <f t="shared" si="20"/>
        <v>130692955.71005</v>
      </c>
      <c r="L84" s="45"/>
    </row>
    <row r="85" spans="1:12" s="7" customFormat="1" x14ac:dyDescent="0.2">
      <c r="A85" s="189">
        <v>2003</v>
      </c>
      <c r="B85" s="99">
        <f t="shared" si="19"/>
        <v>142471273.47000003</v>
      </c>
      <c r="C85" s="98">
        <v>63112773.596000031</v>
      </c>
      <c r="D85" s="98">
        <v>4589400</v>
      </c>
      <c r="E85" s="98">
        <v>28771695.699999999</v>
      </c>
      <c r="F85" s="98">
        <v>35555768.140000001</v>
      </c>
      <c r="G85" s="55">
        <v>10441636.033999998</v>
      </c>
      <c r="H85" s="99">
        <v>24328763.009959992</v>
      </c>
      <c r="I85" s="196">
        <f t="shared" si="20"/>
        <v>166800036.47996002</v>
      </c>
      <c r="L85" s="45"/>
    </row>
    <row r="86" spans="1:12" s="7" customFormat="1" x14ac:dyDescent="0.2">
      <c r="A86" s="189">
        <v>2004</v>
      </c>
      <c r="B86" s="99">
        <f t="shared" si="19"/>
        <v>130579547.29560001</v>
      </c>
      <c r="C86" s="98">
        <v>57083370.025600016</v>
      </c>
      <c r="D86" s="98">
        <v>1651667</v>
      </c>
      <c r="E86" s="98">
        <v>27496688.969999999</v>
      </c>
      <c r="F86" s="98">
        <v>33880447</v>
      </c>
      <c r="G86" s="55">
        <v>10467374.300000001</v>
      </c>
      <c r="H86" s="99">
        <v>9691621.7043999992</v>
      </c>
      <c r="I86" s="196">
        <f t="shared" si="20"/>
        <v>140271169</v>
      </c>
      <c r="L86" s="45"/>
    </row>
    <row r="87" spans="1:12" s="7" customFormat="1" x14ac:dyDescent="0.2">
      <c r="A87" s="189">
        <v>2005</v>
      </c>
      <c r="B87" s="99">
        <f t="shared" si="19"/>
        <v>170210835.3364</v>
      </c>
      <c r="C87" s="98">
        <v>77745087.225199997</v>
      </c>
      <c r="D87" s="98">
        <v>5155585</v>
      </c>
      <c r="E87" s="98">
        <v>27287913.129999999</v>
      </c>
      <c r="F87" s="98">
        <v>37236500</v>
      </c>
      <c r="G87" s="55">
        <v>22785749.981200002</v>
      </c>
      <c r="H87" s="99">
        <v>16803167.663600001</v>
      </c>
      <c r="I87" s="196">
        <f t="shared" si="20"/>
        <v>187014003</v>
      </c>
      <c r="L87" s="45"/>
    </row>
    <row r="88" spans="1:12" s="7" customFormat="1" x14ac:dyDescent="0.2">
      <c r="A88" s="189">
        <v>2006</v>
      </c>
      <c r="B88" s="99">
        <f t="shared" si="19"/>
        <v>155405314.36760002</v>
      </c>
      <c r="C88" s="98">
        <v>69325067.687600017</v>
      </c>
      <c r="D88" s="98">
        <v>8167853</v>
      </c>
      <c r="E88" s="98">
        <v>28764578.93</v>
      </c>
      <c r="F88" s="98">
        <v>36195000</v>
      </c>
      <c r="G88" s="55">
        <v>12952814.75</v>
      </c>
      <c r="H88" s="99">
        <v>9034666.6323999986</v>
      </c>
      <c r="I88" s="196">
        <f t="shared" si="20"/>
        <v>164439981.00000003</v>
      </c>
      <c r="L88" s="45"/>
    </row>
    <row r="89" spans="1:12" s="7" customFormat="1" x14ac:dyDescent="0.2">
      <c r="A89" s="189">
        <v>2007</v>
      </c>
      <c r="B89" s="99">
        <f t="shared" si="19"/>
        <v>155761473.10979995</v>
      </c>
      <c r="C89" s="98">
        <v>66966608.067699954</v>
      </c>
      <c r="D89" s="98">
        <v>3185334</v>
      </c>
      <c r="E89" s="98">
        <v>30068566.670000002</v>
      </c>
      <c r="F89" s="98">
        <v>41815000</v>
      </c>
      <c r="G89" s="55">
        <v>13725964.372099999</v>
      </c>
      <c r="H89" s="99">
        <v>14045970.8902</v>
      </c>
      <c r="I89" s="196">
        <f t="shared" si="20"/>
        <v>169807443.99999994</v>
      </c>
      <c r="L89" s="45"/>
    </row>
    <row r="90" spans="1:12" s="7" customFormat="1" x14ac:dyDescent="0.2">
      <c r="A90" s="189">
        <v>2008</v>
      </c>
      <c r="B90" s="99">
        <f t="shared" si="19"/>
        <v>139325950.14300001</v>
      </c>
      <c r="C90" s="98">
        <v>56568707.523000002</v>
      </c>
      <c r="D90" s="98">
        <v>5515333</v>
      </c>
      <c r="E90" s="98">
        <v>27762119.620000001</v>
      </c>
      <c r="F90" s="98">
        <v>37675000</v>
      </c>
      <c r="G90" s="98">
        <v>11804790</v>
      </c>
      <c r="H90" s="99">
        <v>15751293.857000001</v>
      </c>
      <c r="I90" s="196">
        <f t="shared" si="20"/>
        <v>155077244</v>
      </c>
      <c r="L90" s="45"/>
    </row>
    <row r="91" spans="1:12" s="7" customFormat="1" x14ac:dyDescent="0.2">
      <c r="A91" s="189">
        <v>2009</v>
      </c>
      <c r="B91" s="99">
        <f t="shared" si="19"/>
        <v>169121985.06400001</v>
      </c>
      <c r="C91" s="98">
        <v>73349295.504000008</v>
      </c>
      <c r="D91" s="98">
        <v>7890230</v>
      </c>
      <c r="E91" s="98">
        <v>29543878.66</v>
      </c>
      <c r="F91" s="98">
        <v>46900000</v>
      </c>
      <c r="G91" s="98">
        <v>11438580.9</v>
      </c>
      <c r="H91" s="99">
        <v>12058428.936000001</v>
      </c>
      <c r="I91" s="196">
        <f t="shared" si="20"/>
        <v>181180414</v>
      </c>
      <c r="L91" s="45"/>
    </row>
    <row r="92" spans="1:12" s="7" customFormat="1" x14ac:dyDescent="0.2">
      <c r="A92" s="189">
        <v>2010</v>
      </c>
      <c r="B92" s="99">
        <f t="shared" si="19"/>
        <v>152575656.95999998</v>
      </c>
      <c r="C92" s="98">
        <v>59450727.439999998</v>
      </c>
      <c r="D92" s="98">
        <v>7406334</v>
      </c>
      <c r="E92" s="98">
        <v>30401685.52</v>
      </c>
      <c r="F92" s="98">
        <v>46529393</v>
      </c>
      <c r="G92" s="98">
        <v>8787517</v>
      </c>
      <c r="H92" s="99">
        <v>13965376.039999999</v>
      </c>
      <c r="I92" s="196">
        <f t="shared" si="20"/>
        <v>166541032.99999997</v>
      </c>
      <c r="L92" s="45"/>
    </row>
    <row r="93" spans="1:12" s="7" customFormat="1" x14ac:dyDescent="0.2">
      <c r="A93" s="189">
        <v>2011</v>
      </c>
      <c r="B93" s="99">
        <f t="shared" si="19"/>
        <v>156799944.99999997</v>
      </c>
      <c r="C93" s="98">
        <v>56536526.095368877</v>
      </c>
      <c r="D93" s="98">
        <v>8465667</v>
      </c>
      <c r="E93" s="98">
        <v>27894046.572000001</v>
      </c>
      <c r="F93" s="98">
        <v>50271250</v>
      </c>
      <c r="G93" s="98">
        <v>13632455.332631068</v>
      </c>
      <c r="H93" s="99">
        <v>16878532.980000004</v>
      </c>
      <c r="I93" s="196">
        <f t="shared" si="20"/>
        <v>173678477.97999996</v>
      </c>
      <c r="L93" s="45"/>
    </row>
    <row r="94" spans="1:12" s="7" customFormat="1" x14ac:dyDescent="0.2">
      <c r="A94" s="189">
        <v>2012</v>
      </c>
      <c r="B94" s="99">
        <f t="shared" si="19"/>
        <v>164744330.49489993</v>
      </c>
      <c r="C94" s="98">
        <v>60507660.064899921</v>
      </c>
      <c r="D94" s="98">
        <v>13676200</v>
      </c>
      <c r="E94" s="98">
        <v>27450328.43</v>
      </c>
      <c r="F94" s="98">
        <v>48696428</v>
      </c>
      <c r="G94" s="98">
        <v>14413714</v>
      </c>
      <c r="H94" s="99">
        <v>20683441.505100001</v>
      </c>
      <c r="I94" s="196">
        <f t="shared" si="20"/>
        <v>185427771.99999994</v>
      </c>
      <c r="L94" s="45"/>
    </row>
    <row r="95" spans="1:12" s="7" customFormat="1" x14ac:dyDescent="0.2">
      <c r="A95" s="189">
        <v>2013</v>
      </c>
      <c r="B95" s="99">
        <f t="shared" si="19"/>
        <v>169439000.22539994</v>
      </c>
      <c r="C95" s="98">
        <v>66400128.355399936</v>
      </c>
      <c r="D95" s="98">
        <v>9112500</v>
      </c>
      <c r="E95" s="98">
        <v>35467048.369999997</v>
      </c>
      <c r="F95" s="98">
        <v>46061757</v>
      </c>
      <c r="G95" s="98">
        <v>12397566.5</v>
      </c>
      <c r="H95" s="99">
        <v>15633981.774599999</v>
      </c>
      <c r="I95" s="196">
        <f t="shared" si="20"/>
        <v>185072981.99999994</v>
      </c>
      <c r="L95" s="45"/>
    </row>
    <row r="96" spans="1:12" s="7" customFormat="1" x14ac:dyDescent="0.2">
      <c r="A96" s="189">
        <v>2014</v>
      </c>
      <c r="B96" s="99">
        <f t="shared" si="19"/>
        <v>202745730.00000003</v>
      </c>
      <c r="C96" s="98">
        <v>75294878.120590732</v>
      </c>
      <c r="D96" s="98">
        <v>11734303</v>
      </c>
      <c r="E96" s="98">
        <v>35837372.230000004</v>
      </c>
      <c r="F96" s="98">
        <v>64469234</v>
      </c>
      <c r="G96" s="98">
        <v>15409942.649409283</v>
      </c>
      <c r="H96" s="99">
        <v>17526634</v>
      </c>
      <c r="I96" s="196">
        <f t="shared" si="20"/>
        <v>220272364.00000003</v>
      </c>
      <c r="L96" s="45"/>
    </row>
    <row r="97" spans="1:12" s="7" customFormat="1" x14ac:dyDescent="0.2">
      <c r="A97" s="189">
        <v>2015</v>
      </c>
      <c r="B97" s="99">
        <f t="shared" si="19"/>
        <v>196801355</v>
      </c>
      <c r="C97" s="98">
        <v>74771840.75</v>
      </c>
      <c r="D97" s="98">
        <v>8612052</v>
      </c>
      <c r="E97" s="98">
        <v>33425910.25</v>
      </c>
      <c r="F97" s="98">
        <v>61027372</v>
      </c>
      <c r="G97" s="98">
        <v>18964180</v>
      </c>
      <c r="H97" s="99">
        <v>18204453</v>
      </c>
      <c r="I97" s="196">
        <f t="shared" si="20"/>
        <v>215005808</v>
      </c>
      <c r="L97" s="45"/>
    </row>
    <row r="98" spans="1:12" s="7" customFormat="1" x14ac:dyDescent="0.2">
      <c r="A98" s="189">
        <v>2016</v>
      </c>
      <c r="B98" s="99">
        <f t="shared" si="19"/>
        <v>157147271</v>
      </c>
      <c r="C98" s="98">
        <v>64335548.255540773</v>
      </c>
      <c r="D98" s="98">
        <v>9806831</v>
      </c>
      <c r="E98" s="98">
        <v>26525663.5</v>
      </c>
      <c r="F98" s="98">
        <v>43441135</v>
      </c>
      <c r="G98" s="98">
        <v>13038093.244459225</v>
      </c>
      <c r="H98" s="99">
        <v>14330912</v>
      </c>
      <c r="I98" s="196">
        <f t="shared" si="20"/>
        <v>171478183</v>
      </c>
      <c r="L98" s="45"/>
    </row>
    <row r="99" spans="1:12" s="7" customFormat="1" x14ac:dyDescent="0.2">
      <c r="A99" s="189">
        <v>2017</v>
      </c>
      <c r="B99" s="99">
        <f t="shared" ref="B99:B100" si="21">SUM(C99:G99)</f>
        <v>172458331</v>
      </c>
      <c r="C99" s="98">
        <v>72689501.840000004</v>
      </c>
      <c r="D99" s="98">
        <v>10123249</v>
      </c>
      <c r="E99" s="98">
        <v>29641413.16</v>
      </c>
      <c r="F99" s="98">
        <v>44566630</v>
      </c>
      <c r="G99" s="98">
        <v>15437537</v>
      </c>
      <c r="H99" s="99">
        <v>20435517</v>
      </c>
      <c r="I99" s="196">
        <f t="shared" ref="I99:I100" si="22">B99+H99</f>
        <v>192893848</v>
      </c>
      <c r="L99" s="45"/>
    </row>
    <row r="100" spans="1:12" s="7" customFormat="1" x14ac:dyDescent="0.2">
      <c r="A100" s="189">
        <v>2018</v>
      </c>
      <c r="B100" s="99">
        <f t="shared" si="21"/>
        <v>170583949</v>
      </c>
      <c r="C100" s="98">
        <v>66182500.330000013</v>
      </c>
      <c r="D100" s="98">
        <v>9795316</v>
      </c>
      <c r="E100" s="98">
        <v>32573719.670000002</v>
      </c>
      <c r="F100" s="98">
        <v>42723291</v>
      </c>
      <c r="G100" s="98">
        <v>19309122</v>
      </c>
      <c r="H100" s="99">
        <v>19657410</v>
      </c>
      <c r="I100" s="196">
        <f t="shared" si="22"/>
        <v>190241359</v>
      </c>
      <c r="L100" s="45"/>
    </row>
    <row r="101" spans="1:12" s="7" customFormat="1" x14ac:dyDescent="0.2">
      <c r="A101" s="189">
        <v>2019</v>
      </c>
      <c r="B101" s="99">
        <f t="shared" ref="B101:B102" si="23">SUM(C101:G101)</f>
        <v>190406217</v>
      </c>
      <c r="C101" s="98">
        <v>81873610.00999999</v>
      </c>
      <c r="D101" s="98">
        <v>10185050</v>
      </c>
      <c r="E101" s="98">
        <v>31560697.990000002</v>
      </c>
      <c r="F101" s="98">
        <v>49344294</v>
      </c>
      <c r="G101" s="98">
        <v>17442565</v>
      </c>
      <c r="H101" s="99">
        <v>13980717</v>
      </c>
      <c r="I101" s="196">
        <f t="shared" ref="I101:I102" si="24">B101+H101</f>
        <v>204386934</v>
      </c>
      <c r="L101" s="45"/>
    </row>
    <row r="102" spans="1:12" s="7" customFormat="1" x14ac:dyDescent="0.2">
      <c r="A102" s="189">
        <v>2020</v>
      </c>
      <c r="B102" s="99">
        <f t="shared" si="23"/>
        <v>125813244</v>
      </c>
      <c r="C102" s="98">
        <v>55035050.689999998</v>
      </c>
      <c r="D102" s="98">
        <v>9942127</v>
      </c>
      <c r="E102" s="98">
        <v>16030333.310000001</v>
      </c>
      <c r="F102" s="98">
        <v>35552897</v>
      </c>
      <c r="G102" s="98">
        <v>9252836</v>
      </c>
      <c r="H102" s="99">
        <v>9939760</v>
      </c>
      <c r="I102" s="196">
        <f t="shared" si="24"/>
        <v>135753004</v>
      </c>
      <c r="L102" s="45"/>
    </row>
    <row r="103" spans="1:12" s="7" customFormat="1" x14ac:dyDescent="0.2">
      <c r="A103" s="189">
        <v>2021</v>
      </c>
      <c r="B103" s="99">
        <f t="shared" ref="B103" si="25">SUM(C103:G103)</f>
        <v>235540547</v>
      </c>
      <c r="C103" s="98">
        <v>90619638.550000012</v>
      </c>
      <c r="D103" s="98">
        <v>12275215</v>
      </c>
      <c r="E103" s="98">
        <v>42236591.450000003</v>
      </c>
      <c r="F103" s="98">
        <v>70374824</v>
      </c>
      <c r="G103" s="98">
        <v>20034278</v>
      </c>
      <c r="H103" s="99">
        <v>17573966</v>
      </c>
      <c r="I103" s="196">
        <f t="shared" ref="I103" si="26">B103+H103</f>
        <v>253114513</v>
      </c>
      <c r="L103" s="45"/>
    </row>
    <row r="104" spans="1:12" s="7" customFormat="1" x14ac:dyDescent="0.2">
      <c r="A104" s="189">
        <v>2022</v>
      </c>
      <c r="B104" s="99">
        <f t="shared" ref="B104" si="27">SUM(C104:G104)</f>
        <v>188435385</v>
      </c>
      <c r="C104" s="98">
        <v>83600959.830000013</v>
      </c>
      <c r="D104" s="98">
        <v>9616297</v>
      </c>
      <c r="E104" s="98">
        <v>27575739.170000002</v>
      </c>
      <c r="F104" s="98">
        <v>55534102</v>
      </c>
      <c r="G104" s="98">
        <v>12108287</v>
      </c>
      <c r="H104" s="99">
        <v>22780648</v>
      </c>
      <c r="I104" s="196">
        <f t="shared" ref="I104:I105" si="28">B104+H104</f>
        <v>211216033</v>
      </c>
      <c r="L104" s="45"/>
    </row>
    <row r="105" spans="1:12" s="7" customFormat="1" x14ac:dyDescent="0.2">
      <c r="A105" s="189">
        <v>2023</v>
      </c>
      <c r="B105" s="99">
        <v>238320333</v>
      </c>
      <c r="C105" s="98">
        <v>89966126.039999992</v>
      </c>
      <c r="D105" s="98">
        <v>13233753</v>
      </c>
      <c r="E105" s="98">
        <v>40317328.960000001</v>
      </c>
      <c r="F105" s="98">
        <v>76188362</v>
      </c>
      <c r="G105" s="98">
        <v>18614763</v>
      </c>
      <c r="H105" s="99">
        <v>19313411</v>
      </c>
      <c r="I105" s="196">
        <f t="shared" si="28"/>
        <v>257633744</v>
      </c>
      <c r="L105" s="45"/>
    </row>
    <row r="106" spans="1:12" s="7" customFormat="1" x14ac:dyDescent="0.2">
      <c r="B106" s="97"/>
      <c r="C106" s="93"/>
      <c r="D106" s="93"/>
      <c r="E106" s="93"/>
      <c r="F106" s="93"/>
      <c r="G106" s="93"/>
      <c r="H106" s="97"/>
      <c r="I106" s="93"/>
    </row>
    <row r="107" spans="1:12" s="7" customFormat="1" x14ac:dyDescent="0.2">
      <c r="B107" s="97"/>
      <c r="C107" s="93"/>
      <c r="D107" s="93"/>
      <c r="E107" s="93"/>
      <c r="F107" s="93"/>
      <c r="G107" s="93"/>
      <c r="H107" s="97"/>
      <c r="I107" s="93"/>
    </row>
    <row r="108" spans="1:12" s="7" customFormat="1" ht="36" x14ac:dyDescent="0.2">
      <c r="A108" s="178" t="s">
        <v>45</v>
      </c>
      <c r="B108" s="38" t="s">
        <v>113</v>
      </c>
      <c r="C108" s="10" t="s">
        <v>93</v>
      </c>
      <c r="D108" s="10" t="s">
        <v>16</v>
      </c>
      <c r="E108" s="10" t="s">
        <v>122</v>
      </c>
      <c r="F108" s="10" t="s">
        <v>138</v>
      </c>
      <c r="G108" s="10" t="s">
        <v>123</v>
      </c>
      <c r="H108" s="38" t="s">
        <v>22</v>
      </c>
      <c r="I108" s="195" t="s">
        <v>43</v>
      </c>
    </row>
    <row r="109" spans="1:12" s="7" customFormat="1" x14ac:dyDescent="0.2">
      <c r="A109" s="189">
        <v>1994</v>
      </c>
      <c r="B109" s="95">
        <f t="shared" ref="B109:D137" si="29">B76/$I76*100</f>
        <v>90.709708250055371</v>
      </c>
      <c r="C109" s="94">
        <f t="shared" si="29"/>
        <v>41.434798783661194</v>
      </c>
      <c r="D109" s="94">
        <f t="shared" si="29"/>
        <v>1.5839776207399265</v>
      </c>
      <c r="E109" s="94" t="s">
        <v>12</v>
      </c>
      <c r="F109" s="94">
        <f t="shared" ref="F109:F137" si="30">F76/$I76*100</f>
        <v>34.332714929537886</v>
      </c>
      <c r="G109" s="94" t="s">
        <v>12</v>
      </c>
      <c r="H109" s="143">
        <f t="shared" ref="H109:H137" si="31">H76/$I76*100</f>
        <v>9.2902917499446254</v>
      </c>
      <c r="I109" s="198">
        <f t="shared" ref="I109:I131" si="32">B109+H109</f>
        <v>100</v>
      </c>
    </row>
    <row r="110" spans="1:12" s="7" customFormat="1" x14ac:dyDescent="0.2">
      <c r="A110" s="189">
        <v>1995</v>
      </c>
      <c r="B110" s="95">
        <f t="shared" si="29"/>
        <v>86.396078919672135</v>
      </c>
      <c r="C110" s="94">
        <f t="shared" si="29"/>
        <v>36.071112710688638</v>
      </c>
      <c r="D110" s="94">
        <f t="shared" si="29"/>
        <v>4.1274134787065497</v>
      </c>
      <c r="E110" s="94" t="s">
        <v>12</v>
      </c>
      <c r="F110" s="94">
        <f t="shared" si="30"/>
        <v>32.16293973137433</v>
      </c>
      <c r="G110" s="94" t="s">
        <v>12</v>
      </c>
      <c r="H110" s="143">
        <f t="shared" si="31"/>
        <v>13.603921080327867</v>
      </c>
      <c r="I110" s="198">
        <f t="shared" si="32"/>
        <v>100</v>
      </c>
    </row>
    <row r="111" spans="1:12" s="7" customFormat="1" x14ac:dyDescent="0.2">
      <c r="A111" s="189">
        <v>1996</v>
      </c>
      <c r="B111" s="95">
        <f t="shared" si="29"/>
        <v>90.780687555764857</v>
      </c>
      <c r="C111" s="94">
        <f t="shared" si="29"/>
        <v>37.429699904132448</v>
      </c>
      <c r="D111" s="94">
        <f t="shared" si="29"/>
        <v>4.1985950984945219</v>
      </c>
      <c r="E111" s="94" t="s">
        <v>12</v>
      </c>
      <c r="F111" s="94">
        <f t="shared" si="30"/>
        <v>37.684782062897412</v>
      </c>
      <c r="G111" s="94" t="s">
        <v>12</v>
      </c>
      <c r="H111" s="143">
        <f t="shared" si="31"/>
        <v>9.2193124442351344</v>
      </c>
      <c r="I111" s="198">
        <f t="shared" si="32"/>
        <v>99.999999999999986</v>
      </c>
    </row>
    <row r="112" spans="1:12" s="7" customFormat="1" x14ac:dyDescent="0.2">
      <c r="A112" s="189">
        <v>1997</v>
      </c>
      <c r="B112" s="95">
        <f t="shared" si="29"/>
        <v>87.711394845477386</v>
      </c>
      <c r="C112" s="94">
        <f t="shared" si="29"/>
        <v>36.046865835943926</v>
      </c>
      <c r="D112" s="94">
        <f t="shared" si="29"/>
        <v>3.3654373599231562</v>
      </c>
      <c r="E112" s="94" t="s">
        <v>12</v>
      </c>
      <c r="F112" s="94">
        <f t="shared" si="30"/>
        <v>35.389799559540613</v>
      </c>
      <c r="G112" s="94" t="s">
        <v>12</v>
      </c>
      <c r="H112" s="143">
        <f t="shared" si="31"/>
        <v>12.288605154522607</v>
      </c>
      <c r="I112" s="198">
        <f t="shared" si="32"/>
        <v>100</v>
      </c>
    </row>
    <row r="113" spans="1:10" s="7" customFormat="1" x14ac:dyDescent="0.2">
      <c r="A113" s="189">
        <v>1998</v>
      </c>
      <c r="B113" s="95">
        <f t="shared" si="29"/>
        <v>92.840309246748049</v>
      </c>
      <c r="C113" s="94">
        <f t="shared" si="29"/>
        <v>38.750124936429522</v>
      </c>
      <c r="D113" s="94">
        <f t="shared" si="29"/>
        <v>6.1556454201708721</v>
      </c>
      <c r="E113" s="94" t="s">
        <v>12</v>
      </c>
      <c r="F113" s="94">
        <f t="shared" si="30"/>
        <v>36.979707579126348</v>
      </c>
      <c r="G113" s="94" t="s">
        <v>12</v>
      </c>
      <c r="H113" s="143">
        <f t="shared" si="31"/>
        <v>7.1596907532519616</v>
      </c>
      <c r="I113" s="198">
        <f t="shared" si="32"/>
        <v>100.00000000000001</v>
      </c>
    </row>
    <row r="114" spans="1:10" s="7" customFormat="1" x14ac:dyDescent="0.2">
      <c r="A114" s="189">
        <v>1999</v>
      </c>
      <c r="B114" s="95">
        <f t="shared" si="29"/>
        <v>94.226787305816657</v>
      </c>
      <c r="C114" s="94">
        <f t="shared" si="29"/>
        <v>39.956687888012574</v>
      </c>
      <c r="D114" s="94">
        <f t="shared" si="29"/>
        <v>6.5825103795537592</v>
      </c>
      <c r="E114" s="94" t="s">
        <v>12</v>
      </c>
      <c r="F114" s="94">
        <f t="shared" si="30"/>
        <v>37.847246717726918</v>
      </c>
      <c r="G114" s="94" t="s">
        <v>12</v>
      </c>
      <c r="H114" s="143">
        <f t="shared" si="31"/>
        <v>5.7732126941833428</v>
      </c>
      <c r="I114" s="198">
        <f t="shared" si="32"/>
        <v>100</v>
      </c>
      <c r="J114" s="47"/>
    </row>
    <row r="115" spans="1:10" s="8" customFormat="1" x14ac:dyDescent="0.2">
      <c r="A115" s="189">
        <v>2000</v>
      </c>
      <c r="B115" s="95">
        <f t="shared" si="29"/>
        <v>92.384792895625736</v>
      </c>
      <c r="C115" s="94">
        <f t="shared" si="29"/>
        <v>43.542256849574308</v>
      </c>
      <c r="D115" s="94">
        <f t="shared" si="29"/>
        <v>5.1765441125227634</v>
      </c>
      <c r="E115" s="94" t="s">
        <v>12</v>
      </c>
      <c r="F115" s="94">
        <f t="shared" si="30"/>
        <v>31.083451909674984</v>
      </c>
      <c r="G115" s="94" t="s">
        <v>12</v>
      </c>
      <c r="H115" s="143">
        <f t="shared" si="31"/>
        <v>7.6152071043742584</v>
      </c>
      <c r="I115" s="198">
        <f t="shared" si="32"/>
        <v>100</v>
      </c>
    </row>
    <row r="116" spans="1:10" s="7" customFormat="1" x14ac:dyDescent="0.2">
      <c r="A116" s="189">
        <v>2001</v>
      </c>
      <c r="B116" s="95">
        <f t="shared" si="29"/>
        <v>91.203411652897159</v>
      </c>
      <c r="C116" s="94">
        <f t="shared" si="29"/>
        <v>43.033906133182157</v>
      </c>
      <c r="D116" s="94">
        <f t="shared" si="29"/>
        <v>5.3957439816486135</v>
      </c>
      <c r="E116" s="94">
        <f t="shared" ref="E116:E137" si="33">E83/$I83*100</f>
        <v>13.002127736902025</v>
      </c>
      <c r="F116" s="94">
        <f t="shared" si="30"/>
        <v>29.771633801164356</v>
      </c>
      <c r="G116" s="94" t="s">
        <v>12</v>
      </c>
      <c r="H116" s="143">
        <f t="shared" si="31"/>
        <v>8.7965883471028388</v>
      </c>
      <c r="I116" s="198">
        <f t="shared" si="32"/>
        <v>100</v>
      </c>
      <c r="J116" s="48"/>
    </row>
    <row r="117" spans="1:10" x14ac:dyDescent="0.2">
      <c r="A117" s="189">
        <v>2002</v>
      </c>
      <c r="B117" s="95">
        <f t="shared" si="29"/>
        <v>85.244733572073386</v>
      </c>
      <c r="C117" s="94">
        <f t="shared" si="29"/>
        <v>32.755492750102427</v>
      </c>
      <c r="D117" s="94">
        <f t="shared" si="29"/>
        <v>3.21895849485061</v>
      </c>
      <c r="E117" s="94">
        <f t="shared" si="33"/>
        <v>19.186004872083405</v>
      </c>
      <c r="F117" s="94">
        <f t="shared" si="30"/>
        <v>27.242341575768751</v>
      </c>
      <c r="G117" s="94" t="s">
        <v>12</v>
      </c>
      <c r="H117" s="143">
        <f t="shared" si="31"/>
        <v>14.755266427926609</v>
      </c>
      <c r="I117" s="198">
        <f t="shared" si="32"/>
        <v>100</v>
      </c>
    </row>
    <row r="118" spans="1:10" x14ac:dyDescent="0.2">
      <c r="A118" s="189">
        <v>2003</v>
      </c>
      <c r="B118" s="95">
        <f t="shared" si="29"/>
        <v>85.41441385542926</v>
      </c>
      <c r="C118" s="94">
        <f t="shared" si="29"/>
        <v>37.837385966988464</v>
      </c>
      <c r="D118" s="94">
        <f t="shared" si="29"/>
        <v>2.7514382471681218</v>
      </c>
      <c r="E118" s="94">
        <f t="shared" si="33"/>
        <v>17.249214273077655</v>
      </c>
      <c r="F118" s="94">
        <f t="shared" si="30"/>
        <v>21.316403095794168</v>
      </c>
      <c r="G118" s="94" t="s">
        <v>12</v>
      </c>
      <c r="H118" s="143">
        <f t="shared" si="31"/>
        <v>14.585586144570742</v>
      </c>
      <c r="I118" s="198">
        <f t="shared" si="32"/>
        <v>100</v>
      </c>
    </row>
    <row r="119" spans="1:10" x14ac:dyDescent="0.2">
      <c r="A119" s="189">
        <v>2004</v>
      </c>
      <c r="B119" s="95">
        <f t="shared" si="29"/>
        <v>93.090795654237411</v>
      </c>
      <c r="C119" s="94">
        <f t="shared" si="29"/>
        <v>40.695012690455314</v>
      </c>
      <c r="D119" s="94">
        <f t="shared" si="29"/>
        <v>1.1774814537975369</v>
      </c>
      <c r="E119" s="94">
        <f t="shared" si="33"/>
        <v>19.602523573465049</v>
      </c>
      <c r="F119" s="94">
        <f t="shared" si="30"/>
        <v>24.153535784677178</v>
      </c>
      <c r="G119" s="94" t="s">
        <v>12</v>
      </c>
      <c r="H119" s="143">
        <f t="shared" si="31"/>
        <v>6.909204345762598</v>
      </c>
      <c r="I119" s="198">
        <f t="shared" si="32"/>
        <v>100.00000000000001</v>
      </c>
    </row>
    <row r="120" spans="1:10" x14ac:dyDescent="0.2">
      <c r="A120" s="189">
        <v>2005</v>
      </c>
      <c r="B120" s="95">
        <f t="shared" si="29"/>
        <v>91.015021659313931</v>
      </c>
      <c r="C120" s="94">
        <f t="shared" si="29"/>
        <v>41.571799960455365</v>
      </c>
      <c r="D120" s="94">
        <f t="shared" si="29"/>
        <v>2.7567908912147074</v>
      </c>
      <c r="E120" s="94">
        <f t="shared" si="33"/>
        <v>14.591374277999918</v>
      </c>
      <c r="F120" s="94">
        <f t="shared" si="30"/>
        <v>19.911075856710045</v>
      </c>
      <c r="G120" s="94" t="s">
        <v>12</v>
      </c>
      <c r="H120" s="143">
        <f t="shared" si="31"/>
        <v>8.984978340686073</v>
      </c>
      <c r="I120" s="198">
        <f t="shared" si="32"/>
        <v>100</v>
      </c>
    </row>
    <row r="121" spans="1:10" x14ac:dyDescent="0.2">
      <c r="A121" s="189">
        <v>2006</v>
      </c>
      <c r="B121" s="95">
        <f t="shared" si="29"/>
        <v>94.505796840003271</v>
      </c>
      <c r="C121" s="94">
        <f t="shared" si="29"/>
        <v>42.158280039937488</v>
      </c>
      <c r="D121" s="94">
        <f t="shared" si="29"/>
        <v>4.9670724542348363</v>
      </c>
      <c r="E121" s="94">
        <f t="shared" si="33"/>
        <v>17.492448463612991</v>
      </c>
      <c r="F121" s="94">
        <f t="shared" si="30"/>
        <v>22.011070409938803</v>
      </c>
      <c r="G121" s="94" t="s">
        <v>12</v>
      </c>
      <c r="H121" s="143">
        <f t="shared" si="31"/>
        <v>5.4942031599967152</v>
      </c>
      <c r="I121" s="198">
        <f t="shared" si="32"/>
        <v>99.999999999999986</v>
      </c>
    </row>
    <row r="122" spans="1:10" x14ac:dyDescent="0.2">
      <c r="A122" s="189">
        <v>2007</v>
      </c>
      <c r="B122" s="95">
        <f t="shared" si="29"/>
        <v>91.728294967916725</v>
      </c>
      <c r="C122" s="94">
        <f t="shared" si="29"/>
        <v>39.436791750837479</v>
      </c>
      <c r="D122" s="94">
        <f t="shared" si="29"/>
        <v>1.8758506252529192</v>
      </c>
      <c r="E122" s="94">
        <f t="shared" si="33"/>
        <v>17.707449073905153</v>
      </c>
      <c r="F122" s="94">
        <f t="shared" si="30"/>
        <v>24.62495107104964</v>
      </c>
      <c r="G122" s="94" t="s">
        <v>12</v>
      </c>
      <c r="H122" s="143">
        <f t="shared" si="31"/>
        <v>8.2717050320832843</v>
      </c>
      <c r="I122" s="198">
        <f t="shared" si="32"/>
        <v>100.00000000000001</v>
      </c>
    </row>
    <row r="123" spans="1:10" x14ac:dyDescent="0.2">
      <c r="A123" s="189">
        <v>2008</v>
      </c>
      <c r="B123" s="95">
        <f t="shared" si="29"/>
        <v>89.842936687087374</v>
      </c>
      <c r="C123" s="94">
        <f t="shared" si="29"/>
        <v>36.477761703709412</v>
      </c>
      <c r="D123" s="94">
        <f t="shared" si="29"/>
        <v>3.5565069753238587</v>
      </c>
      <c r="E123" s="94">
        <f t="shared" si="33"/>
        <v>17.902123421796173</v>
      </c>
      <c r="F123" s="94">
        <f t="shared" si="30"/>
        <v>24.294344565473448</v>
      </c>
      <c r="G123" s="94">
        <f t="shared" ref="G123:G137" si="34">G90/$I90*100</f>
        <v>7.6122000207844804</v>
      </c>
      <c r="H123" s="143">
        <f t="shared" si="31"/>
        <v>10.157063312912628</v>
      </c>
      <c r="I123" s="198">
        <f t="shared" si="32"/>
        <v>100</v>
      </c>
    </row>
    <row r="124" spans="1:10" x14ac:dyDescent="0.2">
      <c r="A124" s="189">
        <v>2009</v>
      </c>
      <c r="B124" s="95">
        <f t="shared" si="29"/>
        <v>93.344518499665213</v>
      </c>
      <c r="C124" s="94">
        <f t="shared" si="29"/>
        <v>40.484119604672067</v>
      </c>
      <c r="D124" s="94">
        <f t="shared" si="29"/>
        <v>4.354902290928643</v>
      </c>
      <c r="E124" s="94">
        <f t="shared" si="33"/>
        <v>16.306331356544973</v>
      </c>
      <c r="F124" s="94">
        <f t="shared" si="30"/>
        <v>25.885800216793854</v>
      </c>
      <c r="G124" s="94">
        <f t="shared" si="34"/>
        <v>6.3133650307256719</v>
      </c>
      <c r="H124" s="143">
        <f t="shared" si="31"/>
        <v>6.6554815003347993</v>
      </c>
      <c r="I124" s="198">
        <f t="shared" si="32"/>
        <v>100.00000000000001</v>
      </c>
    </row>
    <row r="125" spans="1:10" x14ac:dyDescent="0.2">
      <c r="A125" s="189">
        <v>2010</v>
      </c>
      <c r="B125" s="95">
        <f t="shared" si="29"/>
        <v>91.614453334152188</v>
      </c>
      <c r="C125" s="94">
        <f t="shared" si="29"/>
        <v>35.697345194202086</v>
      </c>
      <c r="D125" s="94">
        <f t="shared" si="29"/>
        <v>4.4471526725788957</v>
      </c>
      <c r="E125" s="94">
        <f t="shared" si="33"/>
        <v>18.254771795488985</v>
      </c>
      <c r="F125" s="94">
        <f t="shared" si="30"/>
        <v>27.938696044956085</v>
      </c>
      <c r="G125" s="94">
        <f t="shared" si="34"/>
        <v>5.2764876269261531</v>
      </c>
      <c r="H125" s="143">
        <f t="shared" si="31"/>
        <v>8.3855466658478104</v>
      </c>
      <c r="I125" s="198">
        <f t="shared" si="32"/>
        <v>100</v>
      </c>
    </row>
    <row r="126" spans="1:10" x14ac:dyDescent="0.2">
      <c r="A126" s="189">
        <v>2011</v>
      </c>
      <c r="B126" s="95">
        <f t="shared" si="29"/>
        <v>90.281736012251528</v>
      </c>
      <c r="C126" s="94">
        <f t="shared" si="29"/>
        <v>32.552407617182929</v>
      </c>
      <c r="D126" s="94">
        <f t="shared" si="29"/>
        <v>4.8743327892215111</v>
      </c>
      <c r="E126" s="94">
        <f t="shared" si="33"/>
        <v>16.060738726195055</v>
      </c>
      <c r="F126" s="94">
        <f t="shared" si="30"/>
        <v>28.945008376794394</v>
      </c>
      <c r="G126" s="94">
        <f t="shared" si="34"/>
        <v>7.8492485028576322</v>
      </c>
      <c r="H126" s="143">
        <f t="shared" si="31"/>
        <v>9.7182639877484771</v>
      </c>
      <c r="I126" s="198">
        <f t="shared" si="32"/>
        <v>100</v>
      </c>
    </row>
    <row r="127" spans="1:10" x14ac:dyDescent="0.2">
      <c r="A127" s="189">
        <v>2012</v>
      </c>
      <c r="B127" s="95">
        <f t="shared" si="29"/>
        <v>88.845553564058349</v>
      </c>
      <c r="C127" s="94">
        <f t="shared" si="29"/>
        <v>32.631390331810671</v>
      </c>
      <c r="D127" s="94">
        <f t="shared" si="29"/>
        <v>7.3754863430058384</v>
      </c>
      <c r="E127" s="94">
        <f t="shared" si="33"/>
        <v>14.80378485591684</v>
      </c>
      <c r="F127" s="94">
        <f t="shared" si="30"/>
        <v>26.261669152773955</v>
      </c>
      <c r="G127" s="94">
        <f t="shared" si="34"/>
        <v>7.7732228805510335</v>
      </c>
      <c r="H127" s="143">
        <f t="shared" si="31"/>
        <v>11.154446435941649</v>
      </c>
      <c r="I127" s="198">
        <f t="shared" si="32"/>
        <v>100</v>
      </c>
    </row>
    <row r="128" spans="1:10" x14ac:dyDescent="0.2">
      <c r="A128" s="189">
        <v>2013</v>
      </c>
      <c r="B128" s="95">
        <f t="shared" si="29"/>
        <v>91.55253154423157</v>
      </c>
      <c r="C128" s="94">
        <f t="shared" si="29"/>
        <v>35.877807575067848</v>
      </c>
      <c r="D128" s="94">
        <f t="shared" si="29"/>
        <v>4.9237332762056019</v>
      </c>
      <c r="E128" s="94">
        <f t="shared" si="33"/>
        <v>19.163817423117983</v>
      </c>
      <c r="F128" s="94">
        <f t="shared" si="30"/>
        <v>24.888428609206727</v>
      </c>
      <c r="G128" s="94">
        <f t="shared" si="34"/>
        <v>6.6987446606333947</v>
      </c>
      <c r="H128" s="143">
        <f t="shared" si="31"/>
        <v>8.4474684557684405</v>
      </c>
      <c r="I128" s="198">
        <f t="shared" si="32"/>
        <v>100.00000000000001</v>
      </c>
    </row>
    <row r="129" spans="1:10" x14ac:dyDescent="0.2">
      <c r="A129" s="189">
        <v>2014</v>
      </c>
      <c r="B129" s="95">
        <f t="shared" si="29"/>
        <v>92.043198846315562</v>
      </c>
      <c r="C129" s="94">
        <f t="shared" si="29"/>
        <v>34.182625887916977</v>
      </c>
      <c r="D129" s="94">
        <f t="shared" si="29"/>
        <v>5.3271789465155051</v>
      </c>
      <c r="E129" s="94">
        <f t="shared" si="33"/>
        <v>16.269572623281967</v>
      </c>
      <c r="F129" s="94">
        <f t="shared" si="30"/>
        <v>29.267963002385532</v>
      </c>
      <c r="G129" s="94">
        <f t="shared" si="34"/>
        <v>6.9958583862155672</v>
      </c>
      <c r="H129" s="143">
        <f t="shared" si="31"/>
        <v>7.9568011536844434</v>
      </c>
      <c r="I129" s="198">
        <f t="shared" si="32"/>
        <v>100</v>
      </c>
    </row>
    <row r="130" spans="1:10" x14ac:dyDescent="0.2">
      <c r="A130" s="189">
        <v>2015</v>
      </c>
      <c r="B130" s="95">
        <f t="shared" si="29"/>
        <v>91.533041284168476</v>
      </c>
      <c r="C130" s="94">
        <f t="shared" si="29"/>
        <v>34.776660893737343</v>
      </c>
      <c r="D130" s="94">
        <f t="shared" si="29"/>
        <v>4.0054973770755069</v>
      </c>
      <c r="E130" s="94">
        <f t="shared" si="33"/>
        <v>15.54651502716615</v>
      </c>
      <c r="F130" s="94">
        <f t="shared" si="30"/>
        <v>28.384057420439547</v>
      </c>
      <c r="G130" s="94">
        <f t="shared" si="34"/>
        <v>8.8203105657499261</v>
      </c>
      <c r="H130" s="143">
        <f t="shared" si="31"/>
        <v>8.4669587158315274</v>
      </c>
      <c r="I130" s="198">
        <f t="shared" si="32"/>
        <v>100</v>
      </c>
    </row>
    <row r="131" spans="1:10" x14ac:dyDescent="0.2">
      <c r="A131" s="189">
        <v>2016</v>
      </c>
      <c r="B131" s="95">
        <f t="shared" si="29"/>
        <v>91.642719937147916</v>
      </c>
      <c r="C131" s="94">
        <f t="shared" si="29"/>
        <v>37.518212013910116</v>
      </c>
      <c r="D131" s="94">
        <f t="shared" si="29"/>
        <v>5.7189963343616723</v>
      </c>
      <c r="E131" s="94">
        <f t="shared" si="33"/>
        <v>15.468827016903951</v>
      </c>
      <c r="F131" s="94">
        <f t="shared" si="30"/>
        <v>25.333330596347643</v>
      </c>
      <c r="G131" s="94">
        <f t="shared" si="34"/>
        <v>7.6033539756245414</v>
      </c>
      <c r="H131" s="143">
        <f t="shared" si="31"/>
        <v>8.3572800628520767</v>
      </c>
      <c r="I131" s="198">
        <f t="shared" si="32"/>
        <v>100</v>
      </c>
    </row>
    <row r="132" spans="1:10" x14ac:dyDescent="0.2">
      <c r="A132" s="189">
        <v>2017</v>
      </c>
      <c r="B132" s="95">
        <f t="shared" si="29"/>
        <v>89.405822315287111</v>
      </c>
      <c r="C132" s="94">
        <f t="shared" si="29"/>
        <v>37.683680736152873</v>
      </c>
      <c r="D132" s="94">
        <f t="shared" si="29"/>
        <v>5.2480932414184611</v>
      </c>
      <c r="E132" s="94">
        <f t="shared" si="33"/>
        <v>15.366697003213915</v>
      </c>
      <c r="F132" s="94">
        <f t="shared" si="30"/>
        <v>23.104225698271101</v>
      </c>
      <c r="G132" s="94">
        <f t="shared" si="34"/>
        <v>8.003125636230763</v>
      </c>
      <c r="H132" s="143">
        <f t="shared" si="31"/>
        <v>10.594177684712889</v>
      </c>
      <c r="I132" s="198">
        <f t="shared" ref="I132" si="35">B132+H132</f>
        <v>100</v>
      </c>
    </row>
    <row r="133" spans="1:10" x14ac:dyDescent="0.2">
      <c r="A133" s="189">
        <v>2018</v>
      </c>
      <c r="B133" s="95">
        <f t="shared" si="29"/>
        <v>89.667120702181279</v>
      </c>
      <c r="C133" s="94">
        <f t="shared" si="29"/>
        <v>34.788702455600109</v>
      </c>
      <c r="D133" s="94">
        <f t="shared" si="29"/>
        <v>5.1488887860604491</v>
      </c>
      <c r="E133" s="94">
        <f t="shared" si="33"/>
        <v>17.122312330622073</v>
      </c>
      <c r="F133" s="94">
        <f t="shared" si="30"/>
        <v>22.457414741239312</v>
      </c>
      <c r="G133" s="94">
        <f t="shared" si="34"/>
        <v>10.149802388659344</v>
      </c>
      <c r="H133" s="143">
        <f t="shared" si="31"/>
        <v>10.332879297818726</v>
      </c>
      <c r="I133" s="198">
        <f t="shared" ref="I133" si="36">B133+H133</f>
        <v>100</v>
      </c>
    </row>
    <row r="134" spans="1:10" x14ac:dyDescent="0.2">
      <c r="A134" s="189">
        <v>2019</v>
      </c>
      <c r="B134" s="95">
        <f t="shared" si="29"/>
        <v>93.159681626223716</v>
      </c>
      <c r="C134" s="94">
        <f t="shared" si="29"/>
        <v>40.058142860541167</v>
      </c>
      <c r="D134" s="94">
        <f t="shared" si="29"/>
        <v>4.9832197199063613</v>
      </c>
      <c r="E134" s="94">
        <f t="shared" si="33"/>
        <v>15.441641680480418</v>
      </c>
      <c r="F134" s="94">
        <f t="shared" si="30"/>
        <v>24.14258731431433</v>
      </c>
      <c r="G134" s="94">
        <f t="shared" si="34"/>
        <v>8.5340900509814404</v>
      </c>
      <c r="H134" s="143">
        <f t="shared" si="31"/>
        <v>6.84031837377628</v>
      </c>
      <c r="I134" s="198">
        <f t="shared" ref="I134" si="37">B134+H134</f>
        <v>100</v>
      </c>
    </row>
    <row r="135" spans="1:10" x14ac:dyDescent="0.2">
      <c r="A135" s="189">
        <v>2020</v>
      </c>
      <c r="B135" s="95">
        <f t="shared" si="29"/>
        <v>92.678055212686118</v>
      </c>
      <c r="C135" s="94">
        <f t="shared" si="29"/>
        <v>40.54057668587577</v>
      </c>
      <c r="D135" s="94">
        <f t="shared" si="29"/>
        <v>7.3236883951385705</v>
      </c>
      <c r="E135" s="94">
        <f t="shared" si="33"/>
        <v>11.808455678815035</v>
      </c>
      <c r="F135" s="94">
        <f t="shared" si="30"/>
        <v>26.189399830886984</v>
      </c>
      <c r="G135" s="94">
        <f t="shared" si="34"/>
        <v>6.8159346219697641</v>
      </c>
      <c r="H135" s="143">
        <f t="shared" si="31"/>
        <v>7.3219447873138774</v>
      </c>
      <c r="I135" s="198">
        <f t="shared" ref="I135" si="38">B135+H135</f>
        <v>100</v>
      </c>
    </row>
    <row r="136" spans="1:10" x14ac:dyDescent="0.2">
      <c r="A136" s="189">
        <v>2021</v>
      </c>
      <c r="B136" s="95">
        <f t="shared" si="29"/>
        <v>93.056910964248033</v>
      </c>
      <c r="C136" s="94">
        <f t="shared" si="29"/>
        <v>35.801834306514067</v>
      </c>
      <c r="D136" s="94">
        <f t="shared" si="29"/>
        <v>4.8496685766888445</v>
      </c>
      <c r="E136" s="94">
        <f t="shared" si="33"/>
        <v>16.68675215395492</v>
      </c>
      <c r="F136" s="94">
        <f t="shared" si="30"/>
        <v>27.803551509509848</v>
      </c>
      <c r="G136" s="94">
        <f t="shared" si="34"/>
        <v>7.9151044175803538</v>
      </c>
      <c r="H136" s="143">
        <f t="shared" si="31"/>
        <v>6.9430890357519717</v>
      </c>
      <c r="I136" s="198">
        <f t="shared" ref="I136" si="39">B136+H136</f>
        <v>100</v>
      </c>
    </row>
    <row r="137" spans="1:10" x14ac:dyDescent="0.2">
      <c r="A137" s="189">
        <v>2022</v>
      </c>
      <c r="B137" s="95">
        <f t="shared" si="29"/>
        <v>89.214527099843792</v>
      </c>
      <c r="C137" s="94">
        <f t="shared" si="29"/>
        <v>39.580783069626165</v>
      </c>
      <c r="D137" s="94">
        <f t="shared" si="29"/>
        <v>4.5528253056433456</v>
      </c>
      <c r="E137" s="94">
        <f t="shared" si="33"/>
        <v>13.055703574358866</v>
      </c>
      <c r="F137" s="94">
        <f t="shared" si="30"/>
        <v>26.292559902400971</v>
      </c>
      <c r="G137" s="94">
        <f t="shared" si="34"/>
        <v>5.7326552478144501</v>
      </c>
      <c r="H137" s="143">
        <f t="shared" si="31"/>
        <v>10.785472900156211</v>
      </c>
      <c r="I137" s="198">
        <f t="shared" ref="I137:I138" si="40">B137+H137</f>
        <v>100</v>
      </c>
    </row>
    <row r="138" spans="1:10" x14ac:dyDescent="0.2">
      <c r="A138" s="189">
        <v>2023</v>
      </c>
      <c r="B138" s="95">
        <v>92.503539831335132</v>
      </c>
      <c r="C138" s="94">
        <v>34.920164044970754</v>
      </c>
      <c r="D138" s="94">
        <v>5.1366536054376484</v>
      </c>
      <c r="E138" s="94">
        <v>15.649087085424647</v>
      </c>
      <c r="F138" s="94">
        <v>29.572353689817898</v>
      </c>
      <c r="G138" s="94">
        <v>7.2252814056841874</v>
      </c>
      <c r="H138" s="143">
        <v>7.4964601686648615</v>
      </c>
      <c r="I138" s="198">
        <f t="shared" si="40"/>
        <v>100</v>
      </c>
    </row>
    <row r="139" spans="1:10" s="1" customFormat="1" ht="12.75" x14ac:dyDescent="0.2">
      <c r="B139" s="146"/>
      <c r="C139" s="81"/>
      <c r="D139" s="81"/>
      <c r="E139" s="81"/>
      <c r="F139" s="81"/>
      <c r="G139" s="81"/>
      <c r="H139" s="141"/>
      <c r="I139" s="81"/>
      <c r="J139" s="3"/>
    </row>
    <row r="140" spans="1:10" s="1" customFormat="1" ht="12.75" x14ac:dyDescent="0.2">
      <c r="B140" s="146"/>
      <c r="C140" s="81"/>
      <c r="D140" s="81"/>
      <c r="E140" s="81"/>
      <c r="F140" s="81"/>
      <c r="G140" s="81"/>
      <c r="H140" s="141"/>
      <c r="I140" s="81"/>
      <c r="J140" s="3"/>
    </row>
    <row r="141" spans="1:10" s="20" customFormat="1" ht="12.75" x14ac:dyDescent="0.2">
      <c r="A141" s="19" t="s">
        <v>120</v>
      </c>
      <c r="B141" s="140"/>
      <c r="C141" s="92"/>
      <c r="D141" s="92"/>
      <c r="E141" s="92"/>
      <c r="F141" s="92"/>
      <c r="G141" s="92"/>
      <c r="H141" s="140"/>
      <c r="I141" s="92"/>
    </row>
    <row r="142" spans="1:10" s="7" customFormat="1" ht="3" customHeight="1" x14ac:dyDescent="0.2">
      <c r="B142" s="97"/>
      <c r="C142" s="93"/>
      <c r="D142" s="93"/>
      <c r="E142" s="93"/>
      <c r="F142" s="93"/>
      <c r="G142" s="93"/>
      <c r="H142" s="97"/>
      <c r="I142" s="93"/>
    </row>
    <row r="143" spans="1:10" s="36" customFormat="1" ht="36" x14ac:dyDescent="0.2">
      <c r="A143" s="178" t="s">
        <v>44</v>
      </c>
      <c r="B143" s="38" t="s">
        <v>113</v>
      </c>
      <c r="C143" s="10" t="s">
        <v>93</v>
      </c>
      <c r="D143" s="10" t="s">
        <v>16</v>
      </c>
      <c r="E143" s="10" t="s">
        <v>122</v>
      </c>
      <c r="F143" s="10" t="s">
        <v>138</v>
      </c>
      <c r="G143" s="10" t="s">
        <v>123</v>
      </c>
      <c r="H143" s="38" t="s">
        <v>22</v>
      </c>
      <c r="I143" s="195" t="s">
        <v>43</v>
      </c>
    </row>
    <row r="144" spans="1:10" s="7" customFormat="1" x14ac:dyDescent="0.2">
      <c r="A144" s="189">
        <v>1994</v>
      </c>
      <c r="B144" s="99">
        <f t="shared" ref="B144:B166" si="41">SUM(C144:G144)</f>
        <v>81121059.708199978</v>
      </c>
      <c r="C144" s="98">
        <v>38534426.710913576</v>
      </c>
      <c r="D144" s="98">
        <v>1219592.1378992831</v>
      </c>
      <c r="E144" s="98">
        <v>4581093</v>
      </c>
      <c r="F144" s="98">
        <v>34499212.600825973</v>
      </c>
      <c r="G144" s="55">
        <v>2286735.2585611558</v>
      </c>
      <c r="H144" s="99">
        <v>14454292.639760001</v>
      </c>
      <c r="I144" s="196">
        <f t="shared" ref="I144:I166" si="42">B144+H144</f>
        <v>95575352.34795998</v>
      </c>
    </row>
    <row r="145" spans="1:9" s="7" customFormat="1" x14ac:dyDescent="0.2">
      <c r="A145" s="189">
        <v>1995</v>
      </c>
      <c r="B145" s="99">
        <f t="shared" si="41"/>
        <v>118144931.14129999</v>
      </c>
      <c r="C145" s="98">
        <v>45255244.793463156</v>
      </c>
      <c r="D145" s="98">
        <v>8842042.9997698031</v>
      </c>
      <c r="E145" s="98">
        <v>6357124</v>
      </c>
      <c r="F145" s="98">
        <v>53909783.720579252</v>
      </c>
      <c r="G145" s="55">
        <v>3780735.6274877773</v>
      </c>
      <c r="H145" s="99">
        <v>17830636.921840001</v>
      </c>
      <c r="I145" s="196">
        <f t="shared" si="42"/>
        <v>135975568.06314</v>
      </c>
    </row>
    <row r="146" spans="1:9" s="7" customFormat="1" x14ac:dyDescent="0.2">
      <c r="A146" s="189">
        <v>1996</v>
      </c>
      <c r="B146" s="99">
        <f t="shared" si="41"/>
        <v>103702829.90399998</v>
      </c>
      <c r="C146" s="98">
        <v>32692078.200209945</v>
      </c>
      <c r="D146" s="98">
        <v>9230788</v>
      </c>
      <c r="E146" s="98">
        <v>4649696</v>
      </c>
      <c r="F146" s="98">
        <v>53097992.703790039</v>
      </c>
      <c r="G146" s="55">
        <v>4032275</v>
      </c>
      <c r="H146" s="99">
        <v>7216553.3788799997</v>
      </c>
      <c r="I146" s="196">
        <f t="shared" si="42"/>
        <v>110919383.28287998</v>
      </c>
    </row>
    <row r="147" spans="1:9" s="7" customFormat="1" x14ac:dyDescent="0.2">
      <c r="A147" s="189">
        <v>1997</v>
      </c>
      <c r="B147" s="99">
        <f t="shared" si="41"/>
        <v>100967431.34740001</v>
      </c>
      <c r="C147" s="98">
        <v>35368616.502125077</v>
      </c>
      <c r="D147" s="98">
        <v>7485249</v>
      </c>
      <c r="E147" s="98">
        <v>3536818</v>
      </c>
      <c r="F147" s="98">
        <v>49042848.845274933</v>
      </c>
      <c r="G147" s="55">
        <v>5533899</v>
      </c>
      <c r="H147" s="99">
        <v>5972493.0682399999</v>
      </c>
      <c r="I147" s="196">
        <f t="shared" si="42"/>
        <v>106939924.41564001</v>
      </c>
    </row>
    <row r="148" spans="1:9" s="7" customFormat="1" x14ac:dyDescent="0.2">
      <c r="A148" s="189">
        <v>1998</v>
      </c>
      <c r="B148" s="99">
        <f t="shared" si="41"/>
        <v>111969674.5097</v>
      </c>
      <c r="C148" s="98">
        <v>42780685.910230815</v>
      </c>
      <c r="D148" s="98">
        <v>7165104</v>
      </c>
      <c r="E148" s="98">
        <v>3308145</v>
      </c>
      <c r="F148" s="98">
        <v>53501982.599469185</v>
      </c>
      <c r="G148" s="55">
        <v>5213757</v>
      </c>
      <c r="H148" s="99">
        <v>10229397.076040002</v>
      </c>
      <c r="I148" s="196">
        <f t="shared" si="42"/>
        <v>122199071.58574</v>
      </c>
    </row>
    <row r="149" spans="1:9" s="7" customFormat="1" x14ac:dyDescent="0.2">
      <c r="A149" s="189">
        <v>1999</v>
      </c>
      <c r="B149" s="99">
        <f t="shared" si="41"/>
        <v>104182645.49376</v>
      </c>
      <c r="C149" s="98">
        <v>40474200.487303771</v>
      </c>
      <c r="D149" s="98">
        <v>3971297</v>
      </c>
      <c r="E149" s="98">
        <v>3856960</v>
      </c>
      <c r="F149" s="98">
        <v>50026145.006456234</v>
      </c>
      <c r="G149" s="55">
        <v>5854043</v>
      </c>
      <c r="H149" s="99">
        <v>19639018.274090003</v>
      </c>
      <c r="I149" s="196">
        <f t="shared" si="42"/>
        <v>123821663.76785001</v>
      </c>
    </row>
    <row r="150" spans="1:9" s="7" customFormat="1" x14ac:dyDescent="0.2">
      <c r="A150" s="189">
        <v>2000</v>
      </c>
      <c r="B150" s="99">
        <f t="shared" si="41"/>
        <v>152389000.14700001</v>
      </c>
      <c r="C150" s="98">
        <v>65987600.358920902</v>
      </c>
      <c r="D150" s="98">
        <v>10778148</v>
      </c>
      <c r="E150" s="98">
        <v>4039901</v>
      </c>
      <c r="F150" s="98">
        <v>66369593.788079105</v>
      </c>
      <c r="G150" s="55">
        <v>5213757</v>
      </c>
      <c r="H150" s="99">
        <v>11820289.638730001</v>
      </c>
      <c r="I150" s="196">
        <f t="shared" si="42"/>
        <v>164209289.78573</v>
      </c>
    </row>
    <row r="151" spans="1:9" s="7" customFormat="1" x14ac:dyDescent="0.2">
      <c r="A151" s="189">
        <v>2001</v>
      </c>
      <c r="B151" s="99">
        <f t="shared" si="41"/>
        <v>115225265.0864</v>
      </c>
      <c r="C151" s="98">
        <v>52807362.918475047</v>
      </c>
      <c r="D151" s="98">
        <v>5635917</v>
      </c>
      <c r="E151" s="98">
        <v>12199479.149999999</v>
      </c>
      <c r="F151" s="98">
        <v>44582506.017924957</v>
      </c>
      <c r="G151" s="55">
        <v>0</v>
      </c>
      <c r="H151" s="99">
        <v>7373230.2416700004</v>
      </c>
      <c r="I151" s="196">
        <f t="shared" si="42"/>
        <v>122598495.32807</v>
      </c>
    </row>
    <row r="152" spans="1:9" s="7" customFormat="1" x14ac:dyDescent="0.2">
      <c r="A152" s="189">
        <v>2002</v>
      </c>
      <c r="B152" s="99">
        <f t="shared" si="41"/>
        <v>189086492.01350001</v>
      </c>
      <c r="C152" s="98">
        <v>45631548.493500024</v>
      </c>
      <c r="D152" s="98">
        <v>11740540</v>
      </c>
      <c r="E152" s="98">
        <v>22036407.729999997</v>
      </c>
      <c r="F152" s="98">
        <v>92398263.789999992</v>
      </c>
      <c r="G152" s="55">
        <v>17279732</v>
      </c>
      <c r="H152" s="99">
        <v>20214348.226499997</v>
      </c>
      <c r="I152" s="196">
        <f t="shared" si="42"/>
        <v>209300840.24000001</v>
      </c>
    </row>
    <row r="153" spans="1:9" s="7" customFormat="1" x14ac:dyDescent="0.2">
      <c r="A153" s="189">
        <v>2003</v>
      </c>
      <c r="B153" s="99">
        <f t="shared" si="41"/>
        <v>155059045.94809997</v>
      </c>
      <c r="C153" s="98">
        <v>32143947.258099973</v>
      </c>
      <c r="D153" s="98">
        <v>14134128</v>
      </c>
      <c r="E153" s="98">
        <v>21876449.449999999</v>
      </c>
      <c r="F153" s="98">
        <v>72501310.140000001</v>
      </c>
      <c r="G153" s="55">
        <v>14403211.1</v>
      </c>
      <c r="H153" s="99">
        <v>27855292.051900003</v>
      </c>
      <c r="I153" s="196">
        <f t="shared" si="42"/>
        <v>182914337.99999997</v>
      </c>
    </row>
    <row r="154" spans="1:9" s="7" customFormat="1" x14ac:dyDescent="0.2">
      <c r="A154" s="189">
        <v>2004</v>
      </c>
      <c r="B154" s="99">
        <f t="shared" si="41"/>
        <v>230050789.6895</v>
      </c>
      <c r="C154" s="98">
        <v>67218972.529500008</v>
      </c>
      <c r="D154" s="98">
        <v>9992133</v>
      </c>
      <c r="E154" s="98">
        <v>27293640.060000002</v>
      </c>
      <c r="F154" s="98">
        <v>97504879</v>
      </c>
      <c r="G154" s="55">
        <v>28041165.100000001</v>
      </c>
      <c r="H154" s="99">
        <v>16936114.3105</v>
      </c>
      <c r="I154" s="196">
        <f t="shared" si="42"/>
        <v>246986904</v>
      </c>
    </row>
    <row r="155" spans="1:9" s="7" customFormat="1" x14ac:dyDescent="0.2">
      <c r="A155" s="189">
        <v>2005</v>
      </c>
      <c r="B155" s="99">
        <f t="shared" si="41"/>
        <v>139010369.4822</v>
      </c>
      <c r="C155" s="98">
        <v>38161743.792199999</v>
      </c>
      <c r="D155" s="98">
        <v>7121666</v>
      </c>
      <c r="E155" s="98">
        <v>13662203.890000001</v>
      </c>
      <c r="F155" s="98">
        <v>55995000</v>
      </c>
      <c r="G155" s="55">
        <v>24069755.800000001</v>
      </c>
      <c r="H155" s="99">
        <v>15908181.5178</v>
      </c>
      <c r="I155" s="196">
        <f t="shared" si="42"/>
        <v>154918551</v>
      </c>
    </row>
    <row r="156" spans="1:9" s="7" customFormat="1" x14ac:dyDescent="0.2">
      <c r="A156" s="189">
        <v>2006</v>
      </c>
      <c r="B156" s="99">
        <f t="shared" si="41"/>
        <v>95673259.859999999</v>
      </c>
      <c r="C156" s="98">
        <v>33996806.170000002</v>
      </c>
      <c r="D156" s="98">
        <v>5291667</v>
      </c>
      <c r="E156" s="98">
        <v>10348503.689999999</v>
      </c>
      <c r="F156" s="98">
        <v>33095000</v>
      </c>
      <c r="G156" s="55">
        <v>12941283</v>
      </c>
      <c r="H156" s="99">
        <v>4401931.1400000006</v>
      </c>
      <c r="I156" s="196">
        <f t="shared" si="42"/>
        <v>100075191</v>
      </c>
    </row>
    <row r="157" spans="1:9" s="7" customFormat="1" x14ac:dyDescent="0.2">
      <c r="A157" s="189">
        <v>2007</v>
      </c>
      <c r="B157" s="99">
        <f t="shared" si="41"/>
        <v>151682482.44679999</v>
      </c>
      <c r="C157" s="98">
        <v>48399041.456799999</v>
      </c>
      <c r="D157" s="98">
        <v>9497166</v>
      </c>
      <c r="E157" s="98">
        <v>13782940.989999998</v>
      </c>
      <c r="F157" s="98">
        <v>58133000</v>
      </c>
      <c r="G157" s="55">
        <v>21870334</v>
      </c>
      <c r="H157" s="99">
        <v>9682949.553199999</v>
      </c>
      <c r="I157" s="196">
        <f t="shared" si="42"/>
        <v>161365432</v>
      </c>
    </row>
    <row r="158" spans="1:9" s="7" customFormat="1" x14ac:dyDescent="0.2">
      <c r="A158" s="189">
        <v>2008</v>
      </c>
      <c r="B158" s="99">
        <f t="shared" si="41"/>
        <v>129536783.3308</v>
      </c>
      <c r="C158" s="98">
        <v>45808825.2808</v>
      </c>
      <c r="D158" s="98">
        <v>7820270</v>
      </c>
      <c r="E158" s="98">
        <v>12296490.050000001</v>
      </c>
      <c r="F158" s="98">
        <v>49165000</v>
      </c>
      <c r="G158" s="98">
        <v>14446198</v>
      </c>
      <c r="H158" s="99">
        <v>14240109.669199999</v>
      </c>
      <c r="I158" s="196">
        <f t="shared" si="42"/>
        <v>143776893</v>
      </c>
    </row>
    <row r="159" spans="1:9" s="7" customFormat="1" x14ac:dyDescent="0.2">
      <c r="A159" s="189">
        <v>2009</v>
      </c>
      <c r="B159" s="99">
        <f t="shared" si="41"/>
        <v>137896691.77000001</v>
      </c>
      <c r="C159" s="98">
        <v>65797671.860000014</v>
      </c>
      <c r="D159" s="98">
        <v>5882332</v>
      </c>
      <c r="E159" s="98">
        <v>9396187.6099999994</v>
      </c>
      <c r="F159" s="98">
        <v>41327000</v>
      </c>
      <c r="G159" s="98">
        <v>15493500.300000001</v>
      </c>
      <c r="H159" s="99">
        <v>12137183.23</v>
      </c>
      <c r="I159" s="196">
        <f t="shared" si="42"/>
        <v>150033875</v>
      </c>
    </row>
    <row r="160" spans="1:9" s="7" customFormat="1" x14ac:dyDescent="0.2">
      <c r="A160" s="189">
        <v>2010</v>
      </c>
      <c r="B160" s="99">
        <f t="shared" si="41"/>
        <v>225690476.91799998</v>
      </c>
      <c r="C160" s="98">
        <v>68006049.588</v>
      </c>
      <c r="D160" s="98">
        <v>18500699</v>
      </c>
      <c r="E160" s="98">
        <v>25602473.329999998</v>
      </c>
      <c r="F160" s="98">
        <v>82585306</v>
      </c>
      <c r="G160" s="98">
        <v>30995949</v>
      </c>
      <c r="H160" s="99">
        <v>30996425.081599999</v>
      </c>
      <c r="I160" s="196">
        <f t="shared" si="42"/>
        <v>256686901.99959999</v>
      </c>
    </row>
    <row r="161" spans="1:9" s="7" customFormat="1" x14ac:dyDescent="0.2">
      <c r="A161" s="189">
        <v>2011</v>
      </c>
      <c r="B161" s="99">
        <f t="shared" si="41"/>
        <v>193527774.38999996</v>
      </c>
      <c r="C161" s="98">
        <v>62341491.489696123</v>
      </c>
      <c r="D161" s="98">
        <v>8211000</v>
      </c>
      <c r="E161" s="98">
        <v>14059665.9</v>
      </c>
      <c r="F161" s="98">
        <v>70699192</v>
      </c>
      <c r="G161" s="98">
        <v>38216425.000303827</v>
      </c>
      <c r="H161" s="99">
        <v>20208626.610000003</v>
      </c>
      <c r="I161" s="196">
        <f t="shared" si="42"/>
        <v>213736400.99999997</v>
      </c>
    </row>
    <row r="162" spans="1:9" s="7" customFormat="1" x14ac:dyDescent="0.2">
      <c r="A162" s="189">
        <v>2012</v>
      </c>
      <c r="B162" s="99">
        <f t="shared" si="41"/>
        <v>133079650.67670001</v>
      </c>
      <c r="C162" s="98">
        <v>36336407.189200014</v>
      </c>
      <c r="D162" s="98">
        <v>10221900</v>
      </c>
      <c r="E162" s="98">
        <v>9620960.9875000007</v>
      </c>
      <c r="F162" s="98">
        <v>55063122.5</v>
      </c>
      <c r="G162" s="98">
        <v>21837260</v>
      </c>
      <c r="H162" s="99">
        <v>11982971.323299998</v>
      </c>
      <c r="I162" s="196">
        <f t="shared" si="42"/>
        <v>145062622</v>
      </c>
    </row>
    <row r="163" spans="1:9" s="7" customFormat="1" x14ac:dyDescent="0.2">
      <c r="A163" s="189">
        <v>2013</v>
      </c>
      <c r="B163" s="99">
        <f t="shared" si="41"/>
        <v>134116949.26530001</v>
      </c>
      <c r="C163" s="98">
        <v>45515183.285300002</v>
      </c>
      <c r="D163" s="98">
        <v>8927458</v>
      </c>
      <c r="E163" s="98">
        <v>10451988.98</v>
      </c>
      <c r="F163" s="98">
        <v>48903986</v>
      </c>
      <c r="G163" s="98">
        <v>20318333</v>
      </c>
      <c r="H163" s="99">
        <v>9178512.7346999999</v>
      </c>
      <c r="I163" s="196">
        <f t="shared" si="42"/>
        <v>143295462</v>
      </c>
    </row>
    <row r="164" spans="1:9" s="7" customFormat="1" x14ac:dyDescent="0.2">
      <c r="A164" s="189">
        <v>2014</v>
      </c>
      <c r="B164" s="99">
        <f t="shared" si="41"/>
        <v>137670736</v>
      </c>
      <c r="C164" s="98">
        <v>45964391.829890281</v>
      </c>
      <c r="D164" s="98">
        <v>7037250</v>
      </c>
      <c r="E164" s="98">
        <v>8936161.5</v>
      </c>
      <c r="F164" s="98">
        <v>58406154</v>
      </c>
      <c r="G164" s="98">
        <v>17326778.670109719</v>
      </c>
      <c r="H164" s="99">
        <v>5587118</v>
      </c>
      <c r="I164" s="196">
        <f t="shared" si="42"/>
        <v>143257854</v>
      </c>
    </row>
    <row r="165" spans="1:9" s="7" customFormat="1" x14ac:dyDescent="0.2">
      <c r="A165" s="189">
        <v>2015</v>
      </c>
      <c r="B165" s="99">
        <f t="shared" si="41"/>
        <v>178598864</v>
      </c>
      <c r="C165" s="98">
        <v>51026429.060000002</v>
      </c>
      <c r="D165" s="98">
        <v>12502193</v>
      </c>
      <c r="E165" s="98">
        <v>16136077.940000001</v>
      </c>
      <c r="F165" s="98">
        <v>77723726</v>
      </c>
      <c r="G165" s="98">
        <v>21210438</v>
      </c>
      <c r="H165" s="99">
        <v>10982942</v>
      </c>
      <c r="I165" s="196">
        <f t="shared" si="42"/>
        <v>189581806</v>
      </c>
    </row>
    <row r="166" spans="1:9" s="7" customFormat="1" x14ac:dyDescent="0.2">
      <c r="A166" s="189">
        <v>2016</v>
      </c>
      <c r="B166" s="99">
        <f t="shared" si="41"/>
        <v>226394529</v>
      </c>
      <c r="C166" s="98">
        <v>85184026.525295645</v>
      </c>
      <c r="D166" s="98">
        <v>9363800</v>
      </c>
      <c r="E166" s="98">
        <v>19084446.5</v>
      </c>
      <c r="F166" s="98">
        <v>82552305</v>
      </c>
      <c r="G166" s="98">
        <v>30209950.974704362</v>
      </c>
      <c r="H166" s="99">
        <v>18810070</v>
      </c>
      <c r="I166" s="196">
        <f t="shared" si="42"/>
        <v>245204599</v>
      </c>
    </row>
    <row r="167" spans="1:9" s="7" customFormat="1" x14ac:dyDescent="0.2">
      <c r="A167" s="189">
        <v>2017</v>
      </c>
      <c r="B167" s="99">
        <f t="shared" ref="B167:B168" si="43">SUM(C167:G167)</f>
        <v>266058039</v>
      </c>
      <c r="C167" s="98">
        <v>102155702.75</v>
      </c>
      <c r="D167" s="98">
        <v>14015658</v>
      </c>
      <c r="E167" s="98">
        <v>21404256.25</v>
      </c>
      <c r="F167" s="98">
        <v>95052277</v>
      </c>
      <c r="G167" s="98">
        <v>33430145</v>
      </c>
      <c r="H167" s="99">
        <v>11118152</v>
      </c>
      <c r="I167" s="196">
        <f t="shared" ref="I167:I168" si="44">B167+H167</f>
        <v>277176191</v>
      </c>
    </row>
    <row r="168" spans="1:9" s="7" customFormat="1" x14ac:dyDescent="0.2">
      <c r="A168" s="189">
        <v>2018</v>
      </c>
      <c r="B168" s="99">
        <f t="shared" si="43"/>
        <v>286116828</v>
      </c>
      <c r="C168" s="98">
        <v>111492068</v>
      </c>
      <c r="D168" s="98">
        <v>15540625</v>
      </c>
      <c r="E168" s="98">
        <v>23935507</v>
      </c>
      <c r="F168" s="98">
        <v>96195079</v>
      </c>
      <c r="G168" s="98">
        <v>38953549</v>
      </c>
      <c r="H168" s="99">
        <v>18148220</v>
      </c>
      <c r="I168" s="196">
        <f t="shared" si="44"/>
        <v>304265048</v>
      </c>
    </row>
    <row r="169" spans="1:9" s="7" customFormat="1" x14ac:dyDescent="0.2">
      <c r="A169" s="189">
        <v>2019</v>
      </c>
      <c r="B169" s="99">
        <f t="shared" ref="B169:B170" si="45">SUM(C169:G169)</f>
        <v>221132423</v>
      </c>
      <c r="C169" s="98">
        <v>86804262.229999989</v>
      </c>
      <c r="D169" s="98">
        <v>12329950</v>
      </c>
      <c r="E169" s="98">
        <v>18076191.77</v>
      </c>
      <c r="F169" s="98">
        <v>72907747</v>
      </c>
      <c r="G169" s="98">
        <v>31014272</v>
      </c>
      <c r="H169" s="99">
        <v>19794073</v>
      </c>
      <c r="I169" s="196">
        <f t="shared" ref="I169:I170" si="46">B169+H169</f>
        <v>240926496</v>
      </c>
    </row>
    <row r="170" spans="1:9" s="7" customFormat="1" x14ac:dyDescent="0.2">
      <c r="A170" s="189">
        <v>2020</v>
      </c>
      <c r="B170" s="99">
        <f t="shared" si="45"/>
        <v>182544122</v>
      </c>
      <c r="C170" s="98">
        <v>63975753.900000006</v>
      </c>
      <c r="D170" s="98">
        <v>11999330</v>
      </c>
      <c r="E170" s="98">
        <v>17352105.100000001</v>
      </c>
      <c r="F170" s="98">
        <v>63195395</v>
      </c>
      <c r="G170" s="98">
        <v>26021538</v>
      </c>
      <c r="H170" s="99">
        <v>8519876</v>
      </c>
      <c r="I170" s="196">
        <f t="shared" si="46"/>
        <v>191063998</v>
      </c>
    </row>
    <row r="171" spans="1:9" s="7" customFormat="1" x14ac:dyDescent="0.2">
      <c r="A171" s="189">
        <v>2021</v>
      </c>
      <c r="B171" s="99">
        <f t="shared" ref="B171" si="47">SUM(C171:G171)</f>
        <v>289382486</v>
      </c>
      <c r="C171" s="98">
        <v>108230146.28</v>
      </c>
      <c r="D171" s="98">
        <v>17347751</v>
      </c>
      <c r="E171" s="98">
        <v>25482018.719999999</v>
      </c>
      <c r="F171" s="98">
        <v>99472895</v>
      </c>
      <c r="G171" s="98">
        <v>38849675</v>
      </c>
      <c r="H171" s="99">
        <v>17944916</v>
      </c>
      <c r="I171" s="196">
        <f t="shared" ref="I171" si="48">B171+H171</f>
        <v>307327402</v>
      </c>
    </row>
    <row r="172" spans="1:9" s="7" customFormat="1" x14ac:dyDescent="0.2">
      <c r="A172" s="189">
        <v>2022</v>
      </c>
      <c r="B172" s="99">
        <f t="shared" ref="B172" si="49">SUM(C172:G172)</f>
        <v>165916126</v>
      </c>
      <c r="C172" s="98">
        <v>71980030.00999999</v>
      </c>
      <c r="D172" s="98">
        <v>5555138</v>
      </c>
      <c r="E172" s="98">
        <v>15385702.99</v>
      </c>
      <c r="F172" s="98">
        <v>51584733</v>
      </c>
      <c r="G172" s="98">
        <v>21410522</v>
      </c>
      <c r="H172" s="99">
        <v>14770399</v>
      </c>
      <c r="I172" s="196">
        <f t="shared" ref="I172:I173" si="50">B172+H172</f>
        <v>180686525</v>
      </c>
    </row>
    <row r="173" spans="1:9" s="7" customFormat="1" x14ac:dyDescent="0.2">
      <c r="A173" s="189">
        <v>2023</v>
      </c>
      <c r="B173" s="99">
        <v>284860603</v>
      </c>
      <c r="C173" s="98">
        <v>104733714.77000001</v>
      </c>
      <c r="D173" s="98">
        <v>12232803</v>
      </c>
      <c r="E173" s="98">
        <v>23563745.23</v>
      </c>
      <c r="F173" s="98">
        <v>114113283</v>
      </c>
      <c r="G173" s="98">
        <v>30217057</v>
      </c>
      <c r="H173" s="98">
        <v>15655403</v>
      </c>
      <c r="I173" s="196">
        <f t="shared" si="50"/>
        <v>300516006</v>
      </c>
    </row>
    <row r="174" spans="1:9" s="7" customFormat="1" x14ac:dyDescent="0.2">
      <c r="B174" s="97"/>
      <c r="C174" s="93"/>
      <c r="D174" s="93"/>
      <c r="E174" s="93"/>
      <c r="F174" s="93"/>
      <c r="G174" s="93"/>
      <c r="H174" s="97"/>
      <c r="I174" s="93"/>
    </row>
    <row r="175" spans="1:9" s="7" customFormat="1" x14ac:dyDescent="0.2">
      <c r="B175" s="97"/>
      <c r="C175" s="93"/>
      <c r="D175" s="93"/>
      <c r="E175" s="93"/>
      <c r="F175" s="93"/>
      <c r="G175" s="93"/>
      <c r="H175" s="97"/>
      <c r="I175" s="93"/>
    </row>
    <row r="176" spans="1:9" s="7" customFormat="1" ht="36" x14ac:dyDescent="0.2">
      <c r="A176" s="178" t="s">
        <v>45</v>
      </c>
      <c r="B176" s="38" t="s">
        <v>113</v>
      </c>
      <c r="C176" s="10" t="s">
        <v>93</v>
      </c>
      <c r="D176" s="10" t="s">
        <v>16</v>
      </c>
      <c r="E176" s="10" t="s">
        <v>122</v>
      </c>
      <c r="F176" s="10" t="s">
        <v>138</v>
      </c>
      <c r="G176" s="10" t="s">
        <v>123</v>
      </c>
      <c r="H176" s="38" t="s">
        <v>22</v>
      </c>
      <c r="I176" s="195" t="s">
        <v>43</v>
      </c>
    </row>
    <row r="177" spans="1:10" s="7" customFormat="1" x14ac:dyDescent="0.2">
      <c r="A177" s="189">
        <v>1994</v>
      </c>
      <c r="B177" s="95">
        <f t="shared" ref="B177:D205" si="51">B144/$I144*100</f>
        <v>84.876547891619126</v>
      </c>
      <c r="C177" s="94">
        <f t="shared" si="51"/>
        <v>40.318372639236287</v>
      </c>
      <c r="D177" s="94">
        <f t="shared" si="51"/>
        <v>1.276052986400855</v>
      </c>
      <c r="E177" s="94" t="s">
        <v>12</v>
      </c>
      <c r="F177" s="94">
        <f t="shared" ref="F177:F205" si="52">F144/$I144*100</f>
        <v>36.096348852814195</v>
      </c>
      <c r="G177" s="94" t="s">
        <v>12</v>
      </c>
      <c r="H177" s="143">
        <f t="shared" ref="H177:H205" si="53">H144/$I144*100</f>
        <v>15.123452108380873</v>
      </c>
      <c r="I177" s="198">
        <f t="shared" ref="I177:I199" si="54">B177+H177</f>
        <v>100</v>
      </c>
    </row>
    <row r="178" spans="1:10" s="7" customFormat="1" x14ac:dyDescent="0.2">
      <c r="A178" s="189">
        <v>1995</v>
      </c>
      <c r="B178" s="95">
        <f t="shared" si="51"/>
        <v>86.886881830447365</v>
      </c>
      <c r="C178" s="94">
        <f t="shared" si="51"/>
        <v>33.281894268276908</v>
      </c>
      <c r="D178" s="94">
        <f t="shared" si="51"/>
        <v>6.502670388303887</v>
      </c>
      <c r="E178" s="94" t="s">
        <v>12</v>
      </c>
      <c r="F178" s="94">
        <f t="shared" si="52"/>
        <v>39.646669242482105</v>
      </c>
      <c r="G178" s="94" t="s">
        <v>12</v>
      </c>
      <c r="H178" s="143">
        <f t="shared" si="53"/>
        <v>13.113118169552621</v>
      </c>
      <c r="I178" s="198">
        <f t="shared" si="54"/>
        <v>99.999999999999986</v>
      </c>
    </row>
    <row r="179" spans="1:10" s="7" customFormat="1" x14ac:dyDescent="0.2">
      <c r="A179" s="189">
        <v>1996</v>
      </c>
      <c r="B179" s="95">
        <f t="shared" si="51"/>
        <v>93.493875312599357</v>
      </c>
      <c r="C179" s="94">
        <f t="shared" si="51"/>
        <v>29.473728786279551</v>
      </c>
      <c r="D179" s="94">
        <f t="shared" si="51"/>
        <v>8.3220693505467214</v>
      </c>
      <c r="E179" s="94" t="s">
        <v>12</v>
      </c>
      <c r="F179" s="94">
        <f t="shared" si="52"/>
        <v>47.870796908754116</v>
      </c>
      <c r="G179" s="94" t="s">
        <v>12</v>
      </c>
      <c r="H179" s="143">
        <f t="shared" si="53"/>
        <v>6.5061246874006464</v>
      </c>
      <c r="I179" s="198">
        <f t="shared" si="54"/>
        <v>100</v>
      </c>
    </row>
    <row r="180" spans="1:10" s="7" customFormat="1" x14ac:dyDescent="0.2">
      <c r="A180" s="189">
        <v>1997</v>
      </c>
      <c r="B180" s="95">
        <f t="shared" si="51"/>
        <v>94.415095109823625</v>
      </c>
      <c r="C180" s="94">
        <f t="shared" si="51"/>
        <v>33.073350944834218</v>
      </c>
      <c r="D180" s="94">
        <f t="shared" si="51"/>
        <v>6.9994897049929827</v>
      </c>
      <c r="E180" s="94" t="s">
        <v>12</v>
      </c>
      <c r="F180" s="94">
        <f t="shared" si="52"/>
        <v>45.86018656106549</v>
      </c>
      <c r="G180" s="94" t="s">
        <v>12</v>
      </c>
      <c r="H180" s="143">
        <f t="shared" si="53"/>
        <v>5.5849048901763769</v>
      </c>
      <c r="I180" s="198">
        <f t="shared" si="54"/>
        <v>100</v>
      </c>
    </row>
    <row r="181" spans="1:10" s="7" customFormat="1" x14ac:dyDescent="0.2">
      <c r="A181" s="189">
        <v>1998</v>
      </c>
      <c r="B181" s="95">
        <f t="shared" si="51"/>
        <v>91.628907696845616</v>
      </c>
      <c r="C181" s="94">
        <f t="shared" si="51"/>
        <v>35.009010588279381</v>
      </c>
      <c r="D181" s="94">
        <f t="shared" si="51"/>
        <v>5.8634684429436614</v>
      </c>
      <c r="E181" s="94" t="s">
        <v>12</v>
      </c>
      <c r="F181" s="94">
        <f t="shared" si="52"/>
        <v>43.782642458072971</v>
      </c>
      <c r="G181" s="94" t="s">
        <v>12</v>
      </c>
      <c r="H181" s="143">
        <f t="shared" si="53"/>
        <v>8.3710923031543878</v>
      </c>
      <c r="I181" s="198">
        <f t="shared" si="54"/>
        <v>100</v>
      </c>
    </row>
    <row r="182" spans="1:10" s="7" customFormat="1" x14ac:dyDescent="0.2">
      <c r="A182" s="189">
        <v>1999</v>
      </c>
      <c r="B182" s="95">
        <f t="shared" si="51"/>
        <v>84.139271209510895</v>
      </c>
      <c r="C182" s="94">
        <f t="shared" si="51"/>
        <v>32.687495269961637</v>
      </c>
      <c r="D182" s="94">
        <f t="shared" si="51"/>
        <v>3.2072715542295414</v>
      </c>
      <c r="E182" s="94" t="s">
        <v>12</v>
      </c>
      <c r="F182" s="94">
        <f t="shared" si="52"/>
        <v>40.40177096977871</v>
      </c>
      <c r="G182" s="94" t="s">
        <v>12</v>
      </c>
      <c r="H182" s="143">
        <f t="shared" si="53"/>
        <v>15.860728790489103</v>
      </c>
      <c r="I182" s="198">
        <f t="shared" si="54"/>
        <v>100</v>
      </c>
      <c r="J182" s="47"/>
    </row>
    <row r="183" spans="1:10" s="8" customFormat="1" x14ac:dyDescent="0.2">
      <c r="A183" s="189">
        <v>2000</v>
      </c>
      <c r="B183" s="95">
        <f t="shared" si="51"/>
        <v>92.801692490020628</v>
      </c>
      <c r="C183" s="94">
        <f t="shared" si="51"/>
        <v>40.185059228394095</v>
      </c>
      <c r="D183" s="94">
        <f t="shared" si="51"/>
        <v>6.5636651946208184</v>
      </c>
      <c r="E183" s="94" t="s">
        <v>12</v>
      </c>
      <c r="F183" s="94">
        <f t="shared" si="52"/>
        <v>40.417685183756703</v>
      </c>
      <c r="G183" s="94" t="s">
        <v>12</v>
      </c>
      <c r="H183" s="143">
        <f t="shared" si="53"/>
        <v>7.1983075099793767</v>
      </c>
      <c r="I183" s="198">
        <f t="shared" si="54"/>
        <v>100</v>
      </c>
    </row>
    <row r="184" spans="1:10" s="7" customFormat="1" x14ac:dyDescent="0.2">
      <c r="A184" s="189">
        <v>2001</v>
      </c>
      <c r="B184" s="95">
        <f t="shared" si="51"/>
        <v>93.985872157778573</v>
      </c>
      <c r="C184" s="94">
        <f t="shared" si="51"/>
        <v>43.073418460123911</v>
      </c>
      <c r="D184" s="94">
        <f t="shared" si="51"/>
        <v>4.5970523413998272</v>
      </c>
      <c r="E184" s="94">
        <f t="shared" ref="E184:E205" si="55">E151/$I151*100</f>
        <v>9.9507576478443305</v>
      </c>
      <c r="F184" s="94">
        <f t="shared" si="52"/>
        <v>36.364643708410512</v>
      </c>
      <c r="G184" s="94" t="s">
        <v>12</v>
      </c>
      <c r="H184" s="143">
        <f t="shared" si="53"/>
        <v>6.0141278422214324</v>
      </c>
      <c r="I184" s="198">
        <f t="shared" si="54"/>
        <v>100</v>
      </c>
      <c r="J184" s="48"/>
    </row>
    <row r="185" spans="1:10" x14ac:dyDescent="0.2">
      <c r="A185" s="189">
        <v>2002</v>
      </c>
      <c r="B185" s="95">
        <f t="shared" si="51"/>
        <v>90.341965085605622</v>
      </c>
      <c r="C185" s="94">
        <f t="shared" si="51"/>
        <v>21.801894555786529</v>
      </c>
      <c r="D185" s="94">
        <f t="shared" si="51"/>
        <v>5.6094089190169605</v>
      </c>
      <c r="E185" s="94">
        <f t="shared" si="55"/>
        <v>10.528580632897318</v>
      </c>
      <c r="F185" s="94">
        <f t="shared" si="52"/>
        <v>44.146150433055702</v>
      </c>
      <c r="G185" s="94" t="s">
        <v>12</v>
      </c>
      <c r="H185" s="143">
        <f t="shared" si="53"/>
        <v>9.6580349143943778</v>
      </c>
      <c r="I185" s="198">
        <f t="shared" si="54"/>
        <v>100</v>
      </c>
    </row>
    <row r="186" spans="1:10" x14ac:dyDescent="0.2">
      <c r="A186" s="189">
        <v>2003</v>
      </c>
      <c r="B186" s="95">
        <f t="shared" si="51"/>
        <v>84.771400450903968</v>
      </c>
      <c r="C186" s="94">
        <f t="shared" si="51"/>
        <v>17.573224499273525</v>
      </c>
      <c r="D186" s="94">
        <f t="shared" si="51"/>
        <v>7.7271842954159249</v>
      </c>
      <c r="E186" s="94">
        <f t="shared" si="55"/>
        <v>11.959942391175481</v>
      </c>
      <c r="F186" s="94">
        <f t="shared" si="52"/>
        <v>39.636756162876644</v>
      </c>
      <c r="G186" s="94" t="s">
        <v>12</v>
      </c>
      <c r="H186" s="143">
        <f t="shared" si="53"/>
        <v>15.228599549096042</v>
      </c>
      <c r="I186" s="198">
        <f t="shared" si="54"/>
        <v>100.00000000000001</v>
      </c>
    </row>
    <row r="187" spans="1:10" x14ac:dyDescent="0.2">
      <c r="A187" s="189">
        <v>2004</v>
      </c>
      <c r="B187" s="95">
        <f t="shared" si="51"/>
        <v>93.142909993924221</v>
      </c>
      <c r="C187" s="94">
        <f t="shared" si="51"/>
        <v>27.215601896649549</v>
      </c>
      <c r="D187" s="94">
        <f t="shared" si="51"/>
        <v>4.0456124750646705</v>
      </c>
      <c r="E187" s="94">
        <f t="shared" si="55"/>
        <v>11.050642612209108</v>
      </c>
      <c r="F187" s="94">
        <f t="shared" si="52"/>
        <v>39.477752634204442</v>
      </c>
      <c r="G187" s="94" t="s">
        <v>12</v>
      </c>
      <c r="H187" s="143">
        <f t="shared" si="53"/>
        <v>6.8570900060757873</v>
      </c>
      <c r="I187" s="198">
        <f t="shared" si="54"/>
        <v>100.00000000000001</v>
      </c>
    </row>
    <row r="188" spans="1:10" x14ac:dyDescent="0.2">
      <c r="A188" s="189">
        <v>2005</v>
      </c>
      <c r="B188" s="95">
        <f t="shared" si="51"/>
        <v>89.731261094870433</v>
      </c>
      <c r="C188" s="94">
        <f t="shared" si="51"/>
        <v>24.633424174100362</v>
      </c>
      <c r="D188" s="94">
        <f t="shared" si="51"/>
        <v>4.5970388659263923</v>
      </c>
      <c r="E188" s="94">
        <f t="shared" si="55"/>
        <v>8.8189592542729116</v>
      </c>
      <c r="F188" s="94">
        <f t="shared" si="52"/>
        <v>36.144799727696913</v>
      </c>
      <c r="G188" s="94" t="s">
        <v>12</v>
      </c>
      <c r="H188" s="143">
        <f t="shared" si="53"/>
        <v>10.268738905129574</v>
      </c>
      <c r="I188" s="198">
        <f t="shared" si="54"/>
        <v>100</v>
      </c>
    </row>
    <row r="189" spans="1:10" x14ac:dyDescent="0.2">
      <c r="A189" s="189">
        <v>2006</v>
      </c>
      <c r="B189" s="95">
        <f t="shared" si="51"/>
        <v>95.601376229199502</v>
      </c>
      <c r="C189" s="94">
        <f t="shared" si="51"/>
        <v>33.971262837759667</v>
      </c>
      <c r="D189" s="94">
        <f t="shared" si="51"/>
        <v>5.2876911321608171</v>
      </c>
      <c r="E189" s="94">
        <f t="shared" si="55"/>
        <v>10.340728392914084</v>
      </c>
      <c r="F189" s="94">
        <f t="shared" si="52"/>
        <v>33.070134235367085</v>
      </c>
      <c r="G189" s="94" t="s">
        <v>12</v>
      </c>
      <c r="H189" s="143">
        <f t="shared" si="53"/>
        <v>4.3986237708004978</v>
      </c>
      <c r="I189" s="198">
        <f t="shared" si="54"/>
        <v>100</v>
      </c>
    </row>
    <row r="190" spans="1:10" x14ac:dyDescent="0.2">
      <c r="A190" s="189">
        <v>2007</v>
      </c>
      <c r="B190" s="95">
        <f t="shared" si="51"/>
        <v>93.999365642822426</v>
      </c>
      <c r="C190" s="94">
        <f t="shared" si="51"/>
        <v>29.99343840680822</v>
      </c>
      <c r="D190" s="94">
        <f t="shared" si="51"/>
        <v>5.8855021687668518</v>
      </c>
      <c r="E190" s="94">
        <f t="shared" si="55"/>
        <v>8.5414458469642973</v>
      </c>
      <c r="F190" s="94">
        <f t="shared" si="52"/>
        <v>36.025683617294192</v>
      </c>
      <c r="G190" s="94" t="s">
        <v>12</v>
      </c>
      <c r="H190" s="143">
        <f t="shared" si="53"/>
        <v>6.0006343571775638</v>
      </c>
      <c r="I190" s="198">
        <f t="shared" si="54"/>
        <v>99.999999999999986</v>
      </c>
    </row>
    <row r="191" spans="1:10" x14ac:dyDescent="0.2">
      <c r="A191" s="189">
        <v>2008</v>
      </c>
      <c r="B191" s="95">
        <f t="shared" si="51"/>
        <v>90.095689667462764</v>
      </c>
      <c r="C191" s="94">
        <f t="shared" si="51"/>
        <v>31.861048270670306</v>
      </c>
      <c r="D191" s="94">
        <f t="shared" si="51"/>
        <v>5.439170256655915</v>
      </c>
      <c r="E191" s="94">
        <f t="shared" si="55"/>
        <v>8.5524800219462254</v>
      </c>
      <c r="F191" s="94">
        <f t="shared" si="52"/>
        <v>34.195341806419478</v>
      </c>
      <c r="G191" s="94">
        <f t="shared" ref="G191:G205" si="56">G158/$I158*100</f>
        <v>10.047649311770842</v>
      </c>
      <c r="H191" s="143">
        <f t="shared" si="53"/>
        <v>9.9043103325372321</v>
      </c>
      <c r="I191" s="198">
        <f t="shared" si="54"/>
        <v>100</v>
      </c>
    </row>
    <row r="192" spans="1:10" x14ac:dyDescent="0.2">
      <c r="A192" s="189">
        <v>2009</v>
      </c>
      <c r="B192" s="95">
        <f t="shared" si="51"/>
        <v>91.910371421120743</v>
      </c>
      <c r="C192" s="94">
        <f t="shared" si="51"/>
        <v>43.855210604938392</v>
      </c>
      <c r="D192" s="94">
        <f t="shared" si="51"/>
        <v>3.9206692488612993</v>
      </c>
      <c r="E192" s="94">
        <f t="shared" si="55"/>
        <v>6.2627107444902022</v>
      </c>
      <c r="F192" s="94">
        <f t="shared" si="52"/>
        <v>27.545112728708766</v>
      </c>
      <c r="G192" s="94">
        <f t="shared" si="56"/>
        <v>10.326668094122079</v>
      </c>
      <c r="H192" s="143">
        <f t="shared" si="53"/>
        <v>8.0896285788792692</v>
      </c>
      <c r="I192" s="198">
        <f t="shared" si="54"/>
        <v>100.00000000000001</v>
      </c>
    </row>
    <row r="193" spans="1:10" x14ac:dyDescent="0.2">
      <c r="A193" s="189">
        <v>2010</v>
      </c>
      <c r="B193" s="95">
        <f t="shared" si="51"/>
        <v>87.924422773372243</v>
      </c>
      <c r="C193" s="94">
        <f t="shared" si="51"/>
        <v>26.493774734211399</v>
      </c>
      <c r="D193" s="94">
        <f t="shared" si="51"/>
        <v>7.207496313944695</v>
      </c>
      <c r="E193" s="94">
        <f t="shared" si="55"/>
        <v>9.974203253284772</v>
      </c>
      <c r="F193" s="94">
        <f t="shared" si="52"/>
        <v>32.17355671701889</v>
      </c>
      <c r="G193" s="94">
        <f t="shared" si="56"/>
        <v>12.07539175491249</v>
      </c>
      <c r="H193" s="143">
        <f t="shared" si="53"/>
        <v>12.075577226627756</v>
      </c>
      <c r="I193" s="198">
        <f t="shared" si="54"/>
        <v>100</v>
      </c>
    </row>
    <row r="194" spans="1:10" x14ac:dyDescent="0.2">
      <c r="A194" s="189">
        <v>2011</v>
      </c>
      <c r="B194" s="95">
        <f t="shared" si="51"/>
        <v>90.545070228818901</v>
      </c>
      <c r="C194" s="94">
        <f t="shared" si="51"/>
        <v>29.167465718530615</v>
      </c>
      <c r="D194" s="94">
        <f t="shared" si="51"/>
        <v>3.8416479184563421</v>
      </c>
      <c r="E194" s="94">
        <f t="shared" si="55"/>
        <v>6.5780399755117074</v>
      </c>
      <c r="F194" s="94">
        <f t="shared" si="52"/>
        <v>33.077749821379285</v>
      </c>
      <c r="G194" s="94">
        <f t="shared" si="56"/>
        <v>17.880166794940948</v>
      </c>
      <c r="H194" s="143">
        <f t="shared" si="53"/>
        <v>9.454929771181094</v>
      </c>
      <c r="I194" s="198">
        <f t="shared" si="54"/>
        <v>100</v>
      </c>
    </row>
    <row r="195" spans="1:10" x14ac:dyDescent="0.2">
      <c r="A195" s="189">
        <v>2012</v>
      </c>
      <c r="B195" s="95">
        <f t="shared" si="51"/>
        <v>91.739449378420872</v>
      </c>
      <c r="C195" s="94">
        <f t="shared" si="51"/>
        <v>25.048773204444085</v>
      </c>
      <c r="D195" s="94">
        <f t="shared" si="51"/>
        <v>7.0465429750745852</v>
      </c>
      <c r="E195" s="94">
        <f t="shared" si="55"/>
        <v>6.6322811864658018</v>
      </c>
      <c r="F195" s="94">
        <f t="shared" si="52"/>
        <v>37.958174022250887</v>
      </c>
      <c r="G195" s="94">
        <f t="shared" si="56"/>
        <v>15.053677990185507</v>
      </c>
      <c r="H195" s="143">
        <f t="shared" si="53"/>
        <v>8.2605506215791404</v>
      </c>
      <c r="I195" s="198">
        <f t="shared" si="54"/>
        <v>100.00000000000001</v>
      </c>
    </row>
    <row r="196" spans="1:10" x14ac:dyDescent="0.2">
      <c r="A196" s="189">
        <v>2013</v>
      </c>
      <c r="B196" s="95">
        <f t="shared" si="51"/>
        <v>93.59469406316579</v>
      </c>
      <c r="C196" s="94">
        <f t="shared" si="51"/>
        <v>31.763171457097506</v>
      </c>
      <c r="D196" s="94">
        <f t="shared" si="51"/>
        <v>6.2301051794647897</v>
      </c>
      <c r="E196" s="94">
        <f t="shared" si="55"/>
        <v>7.2940125487016481</v>
      </c>
      <c r="F196" s="94">
        <f t="shared" si="52"/>
        <v>34.128077272956489</v>
      </c>
      <c r="G196" s="94">
        <f t="shared" si="56"/>
        <v>14.179327604945369</v>
      </c>
      <c r="H196" s="143">
        <f t="shared" si="53"/>
        <v>6.4053059368342034</v>
      </c>
      <c r="I196" s="198">
        <f t="shared" si="54"/>
        <v>100</v>
      </c>
    </row>
    <row r="197" spans="1:10" x14ac:dyDescent="0.2">
      <c r="A197" s="189">
        <v>2014</v>
      </c>
      <c r="B197" s="95">
        <f t="shared" si="51"/>
        <v>96.099956934996385</v>
      </c>
      <c r="C197" s="94">
        <f t="shared" si="51"/>
        <v>32.085076347639749</v>
      </c>
      <c r="D197" s="94">
        <f t="shared" si="51"/>
        <v>4.912296117461036</v>
      </c>
      <c r="E197" s="94">
        <f t="shared" si="55"/>
        <v>6.2378161130348913</v>
      </c>
      <c r="F197" s="94">
        <f t="shared" si="52"/>
        <v>40.769948990021867</v>
      </c>
      <c r="G197" s="94">
        <f t="shared" si="56"/>
        <v>12.094819366838847</v>
      </c>
      <c r="H197" s="143">
        <f t="shared" si="53"/>
        <v>3.9000430650036124</v>
      </c>
      <c r="I197" s="198">
        <f t="shared" si="54"/>
        <v>100</v>
      </c>
    </row>
    <row r="198" spans="1:10" x14ac:dyDescent="0.2">
      <c r="A198" s="189">
        <v>2015</v>
      </c>
      <c r="B198" s="95">
        <f t="shared" si="51"/>
        <v>94.206753152251338</v>
      </c>
      <c r="C198" s="94">
        <f t="shared" si="51"/>
        <v>26.915256340579436</v>
      </c>
      <c r="D198" s="94">
        <f t="shared" si="51"/>
        <v>6.5946164686288515</v>
      </c>
      <c r="E198" s="94">
        <f t="shared" si="55"/>
        <v>8.5114063846400967</v>
      </c>
      <c r="F198" s="94">
        <f t="shared" si="52"/>
        <v>40.99746048415637</v>
      </c>
      <c r="G198" s="94">
        <f t="shared" si="56"/>
        <v>11.188013474246574</v>
      </c>
      <c r="H198" s="143">
        <f t="shared" si="53"/>
        <v>5.7932468477486703</v>
      </c>
      <c r="I198" s="198">
        <f t="shared" si="54"/>
        <v>100.00000000000001</v>
      </c>
    </row>
    <row r="199" spans="1:10" x14ac:dyDescent="0.2">
      <c r="A199" s="189">
        <v>2016</v>
      </c>
      <c r="B199" s="95">
        <f t="shared" si="51"/>
        <v>92.328826589422988</v>
      </c>
      <c r="C199" s="94">
        <f t="shared" si="51"/>
        <v>34.739979132812124</v>
      </c>
      <c r="D199" s="94">
        <f t="shared" si="51"/>
        <v>3.8187701365258655</v>
      </c>
      <c r="E199" s="94">
        <f t="shared" si="55"/>
        <v>7.7830703738146445</v>
      </c>
      <c r="F199" s="94">
        <f t="shared" si="52"/>
        <v>33.666703372068483</v>
      </c>
      <c r="G199" s="94">
        <f t="shared" si="56"/>
        <v>12.320303574201869</v>
      </c>
      <c r="H199" s="143">
        <f t="shared" si="53"/>
        <v>7.6711734105770173</v>
      </c>
      <c r="I199" s="198">
        <f t="shared" si="54"/>
        <v>100</v>
      </c>
    </row>
    <row r="200" spans="1:10" x14ac:dyDescent="0.2">
      <c r="A200" s="189">
        <v>2017</v>
      </c>
      <c r="B200" s="95">
        <f t="shared" si="51"/>
        <v>95.988778127050594</v>
      </c>
      <c r="C200" s="94">
        <f t="shared" si="51"/>
        <v>36.855872209456834</v>
      </c>
      <c r="D200" s="94">
        <f t="shared" si="51"/>
        <v>5.0565879953231629</v>
      </c>
      <c r="E200" s="94">
        <f t="shared" si="55"/>
        <v>7.7222564365205528</v>
      </c>
      <c r="F200" s="94">
        <f t="shared" si="52"/>
        <v>34.293088687404612</v>
      </c>
      <c r="G200" s="94">
        <f t="shared" si="56"/>
        <v>12.060972798345439</v>
      </c>
      <c r="H200" s="143">
        <f t="shared" si="53"/>
        <v>4.011221872949398</v>
      </c>
      <c r="I200" s="198">
        <f t="shared" ref="I200" si="57">B200+H200</f>
        <v>99.999999999999986</v>
      </c>
    </row>
    <row r="201" spans="1:10" x14ac:dyDescent="0.2">
      <c r="A201" s="189">
        <v>2018</v>
      </c>
      <c r="B201" s="95">
        <f t="shared" si="51"/>
        <v>94.035391143579531</v>
      </c>
      <c r="C201" s="94">
        <f t="shared" si="51"/>
        <v>36.643074428976149</v>
      </c>
      <c r="D201" s="94">
        <f t="shared" si="51"/>
        <v>5.1075945469753723</v>
      </c>
      <c r="E201" s="94">
        <f t="shared" si="55"/>
        <v>7.8666633441248894</v>
      </c>
      <c r="F201" s="94">
        <f t="shared" si="52"/>
        <v>31.615553489403752</v>
      </c>
      <c r="G201" s="94">
        <f t="shared" si="56"/>
        <v>12.802505334099369</v>
      </c>
      <c r="H201" s="143">
        <f t="shared" si="53"/>
        <v>5.9646088564204716</v>
      </c>
      <c r="I201" s="198">
        <f t="shared" ref="I201" si="58">B201+H201</f>
        <v>100</v>
      </c>
    </row>
    <row r="202" spans="1:10" x14ac:dyDescent="0.2">
      <c r="A202" s="189">
        <v>2019</v>
      </c>
      <c r="B202" s="95">
        <f t="shared" si="51"/>
        <v>91.784185912038495</v>
      </c>
      <c r="C202" s="94">
        <f t="shared" si="51"/>
        <v>36.02935487427667</v>
      </c>
      <c r="D202" s="94">
        <f t="shared" si="51"/>
        <v>5.1177227099173015</v>
      </c>
      <c r="E202" s="94">
        <f t="shared" si="55"/>
        <v>7.502782828004106</v>
      </c>
      <c r="F202" s="94">
        <f t="shared" si="52"/>
        <v>30.261406781925722</v>
      </c>
      <c r="G202" s="94">
        <f t="shared" si="56"/>
        <v>12.872918717914693</v>
      </c>
      <c r="H202" s="143">
        <f t="shared" si="53"/>
        <v>8.2158140879614994</v>
      </c>
      <c r="I202" s="198">
        <f t="shared" ref="I202" si="59">B202+H202</f>
        <v>100</v>
      </c>
    </row>
    <row r="203" spans="1:10" x14ac:dyDescent="0.2">
      <c r="A203" s="189">
        <v>2020</v>
      </c>
      <c r="B203" s="95">
        <f t="shared" si="51"/>
        <v>95.540826063945332</v>
      </c>
      <c r="C203" s="94">
        <f t="shared" si="51"/>
        <v>33.483939711132813</v>
      </c>
      <c r="D203" s="94">
        <f t="shared" si="51"/>
        <v>6.2802674107133454</v>
      </c>
      <c r="E203" s="94">
        <f t="shared" si="55"/>
        <v>9.0818287493387437</v>
      </c>
      <c r="F203" s="94">
        <f t="shared" si="52"/>
        <v>33.075511693207631</v>
      </c>
      <c r="G203" s="94">
        <f t="shared" si="56"/>
        <v>13.619278499552804</v>
      </c>
      <c r="H203" s="143">
        <f t="shared" si="53"/>
        <v>4.4591739360546621</v>
      </c>
      <c r="I203" s="198">
        <f t="shared" ref="I203" si="60">B203+H203</f>
        <v>100</v>
      </c>
    </row>
    <row r="204" spans="1:10" x14ac:dyDescent="0.2">
      <c r="A204" s="189">
        <v>2021</v>
      </c>
      <c r="B204" s="95">
        <f t="shared" si="51"/>
        <v>94.160977549278215</v>
      </c>
      <c r="C204" s="94">
        <f t="shared" si="51"/>
        <v>35.216562394263825</v>
      </c>
      <c r="D204" s="94">
        <f t="shared" si="51"/>
        <v>5.6447133861496672</v>
      </c>
      <c r="E204" s="94">
        <f t="shared" si="55"/>
        <v>8.291489321866587</v>
      </c>
      <c r="F204" s="94">
        <f t="shared" si="52"/>
        <v>32.367076398869244</v>
      </c>
      <c r="G204" s="94">
        <f t="shared" si="56"/>
        <v>12.641136048128896</v>
      </c>
      <c r="H204" s="143">
        <f t="shared" si="53"/>
        <v>5.8390224507217878</v>
      </c>
      <c r="I204" s="198">
        <f t="shared" ref="I204" si="61">B204+H204</f>
        <v>100</v>
      </c>
    </row>
    <row r="205" spans="1:10" x14ac:dyDescent="0.2">
      <c r="A205" s="189">
        <v>2022</v>
      </c>
      <c r="B205" s="95">
        <f t="shared" si="51"/>
        <v>91.825400925719279</v>
      </c>
      <c r="C205" s="94">
        <f t="shared" si="51"/>
        <v>39.836966265193261</v>
      </c>
      <c r="D205" s="94">
        <f t="shared" si="51"/>
        <v>3.0744616954695432</v>
      </c>
      <c r="E205" s="94">
        <f t="shared" si="55"/>
        <v>8.5151358077200285</v>
      </c>
      <c r="F205" s="94">
        <f t="shared" si="52"/>
        <v>28.549297187490875</v>
      </c>
      <c r="G205" s="94">
        <f t="shared" si="56"/>
        <v>11.849539969845566</v>
      </c>
      <c r="H205" s="143">
        <f t="shared" si="53"/>
        <v>8.1745990742807191</v>
      </c>
      <c r="I205" s="198">
        <f t="shared" ref="I205:I206" si="62">B205+H205</f>
        <v>100</v>
      </c>
    </row>
    <row r="206" spans="1:10" x14ac:dyDescent="0.2">
      <c r="A206" s="189">
        <v>2023</v>
      </c>
      <c r="B206" s="95">
        <v>94.790492789924812</v>
      </c>
      <c r="C206" s="94">
        <v>34.851293335104423</v>
      </c>
      <c r="D206" s="94">
        <v>4.0705994874695621</v>
      </c>
      <c r="E206" s="94">
        <v>7.8410949032777975</v>
      </c>
      <c r="F206" s="94">
        <v>37.97244763062637</v>
      </c>
      <c r="G206" s="94">
        <v>10.055057433446656</v>
      </c>
      <c r="H206" s="143">
        <v>5.2095072100751931</v>
      </c>
      <c r="I206" s="198">
        <f t="shared" si="62"/>
        <v>100</v>
      </c>
    </row>
    <row r="207" spans="1:10" s="1" customFormat="1" ht="12.75" x14ac:dyDescent="0.2">
      <c r="B207" s="146"/>
      <c r="C207" s="81"/>
      <c r="D207" s="81"/>
      <c r="E207" s="81"/>
      <c r="F207" s="81"/>
      <c r="G207" s="81"/>
      <c r="H207" s="141"/>
      <c r="I207" s="81"/>
      <c r="J207" s="3"/>
    </row>
    <row r="208" spans="1:10" s="1" customFormat="1" ht="12.75" x14ac:dyDescent="0.2">
      <c r="B208" s="146"/>
      <c r="C208" s="81"/>
      <c r="D208" s="81"/>
      <c r="E208" s="81"/>
      <c r="F208" s="81"/>
      <c r="G208" s="81"/>
      <c r="H208" s="141"/>
      <c r="I208" s="81"/>
      <c r="J208" s="3"/>
    </row>
    <row r="209" spans="1:9" s="20" customFormat="1" ht="12.75" x14ac:dyDescent="0.2">
      <c r="A209" s="19" t="s">
        <v>121</v>
      </c>
      <c r="B209" s="140"/>
      <c r="C209" s="92"/>
      <c r="D209" s="92"/>
      <c r="E209" s="92"/>
      <c r="F209" s="92"/>
      <c r="G209" s="92"/>
      <c r="H209" s="140"/>
      <c r="I209" s="92"/>
    </row>
    <row r="210" spans="1:9" s="7" customFormat="1" ht="3" customHeight="1" x14ac:dyDescent="0.2">
      <c r="B210" s="97"/>
      <c r="C210" s="93"/>
      <c r="D210" s="93"/>
      <c r="E210" s="93"/>
      <c r="F210" s="93"/>
      <c r="G210" s="93"/>
      <c r="H210" s="97"/>
      <c r="I210" s="93"/>
    </row>
    <row r="211" spans="1:9" s="36" customFormat="1" ht="36" x14ac:dyDescent="0.2">
      <c r="A211" s="178" t="s">
        <v>44</v>
      </c>
      <c r="B211" s="38" t="s">
        <v>113</v>
      </c>
      <c r="C211" s="10" t="s">
        <v>93</v>
      </c>
      <c r="D211" s="10" t="s">
        <v>16</v>
      </c>
      <c r="E211" s="10" t="s">
        <v>122</v>
      </c>
      <c r="F211" s="10" t="s">
        <v>138</v>
      </c>
      <c r="G211" s="10" t="s">
        <v>123</v>
      </c>
      <c r="H211" s="38" t="s">
        <v>22</v>
      </c>
      <c r="I211" s="195" t="s">
        <v>43</v>
      </c>
    </row>
    <row r="212" spans="1:9" s="7" customFormat="1" x14ac:dyDescent="0.2">
      <c r="A212" s="189">
        <v>1994</v>
      </c>
      <c r="B212" s="99">
        <f t="shared" ref="B212:B236" si="63">SUM(C212:G212)</f>
        <v>126787924.4841</v>
      </c>
      <c r="C212" s="98">
        <v>56585151.31513007</v>
      </c>
      <c r="D212" s="98">
        <v>9299390.051482033</v>
      </c>
      <c r="E212" s="98">
        <v>4146614</v>
      </c>
      <c r="F212" s="98">
        <v>45932888.893631756</v>
      </c>
      <c r="G212" s="55">
        <v>10823880.223856138</v>
      </c>
      <c r="H212" s="99">
        <v>12657918.003600001</v>
      </c>
      <c r="I212" s="196">
        <f t="shared" ref="I212:I236" si="64">B212+H212</f>
        <v>139445842.48769999</v>
      </c>
    </row>
    <row r="213" spans="1:9" s="7" customFormat="1" x14ac:dyDescent="0.2">
      <c r="A213" s="189">
        <v>1995</v>
      </c>
      <c r="B213" s="99">
        <f t="shared" si="63"/>
        <v>158025566.09849998</v>
      </c>
      <c r="C213" s="98">
        <v>71038156.34033291</v>
      </c>
      <c r="D213" s="98">
        <v>10099747.391978437</v>
      </c>
      <c r="E213" s="98">
        <v>3338634</v>
      </c>
      <c r="F213" s="98">
        <v>62908086.963017397</v>
      </c>
      <c r="G213" s="55">
        <v>10640941.403171243</v>
      </c>
      <c r="H213" s="99">
        <v>18038891.480899997</v>
      </c>
      <c r="I213" s="196">
        <f t="shared" si="64"/>
        <v>176064457.57939997</v>
      </c>
    </row>
    <row r="214" spans="1:9" s="7" customFormat="1" x14ac:dyDescent="0.2">
      <c r="A214" s="189">
        <v>1996</v>
      </c>
      <c r="B214" s="99">
        <f t="shared" si="63"/>
        <v>135250029.63760003</v>
      </c>
      <c r="C214" s="98">
        <v>50495998.252150983</v>
      </c>
      <c r="D214" s="98">
        <v>4344798</v>
      </c>
      <c r="E214" s="98">
        <v>2439185</v>
      </c>
      <c r="F214" s="98">
        <v>62222066.385449052</v>
      </c>
      <c r="G214" s="55">
        <v>15747982</v>
      </c>
      <c r="H214" s="99">
        <v>12322091.553780001</v>
      </c>
      <c r="I214" s="196">
        <f t="shared" si="64"/>
        <v>147572121.19138002</v>
      </c>
    </row>
    <row r="215" spans="1:9" s="7" customFormat="1" x14ac:dyDescent="0.2">
      <c r="A215" s="189">
        <v>1997</v>
      </c>
      <c r="B215" s="99">
        <f t="shared" si="63"/>
        <v>295078439.52200007</v>
      </c>
      <c r="C215" s="98">
        <v>162876616.18828765</v>
      </c>
      <c r="D215" s="98">
        <v>14513145</v>
      </c>
      <c r="E215" s="98">
        <v>8586691</v>
      </c>
      <c r="F215" s="98">
        <v>95814207.333712429</v>
      </c>
      <c r="G215" s="55">
        <v>13287780</v>
      </c>
      <c r="H215" s="99">
        <v>34894144.962700002</v>
      </c>
      <c r="I215" s="196">
        <f t="shared" si="64"/>
        <v>329972584.48470008</v>
      </c>
    </row>
    <row r="216" spans="1:9" s="7" customFormat="1" x14ac:dyDescent="0.2">
      <c r="A216" s="189">
        <v>1998</v>
      </c>
      <c r="B216" s="99">
        <f t="shared" si="63"/>
        <v>270452937.22850001</v>
      </c>
      <c r="C216" s="98">
        <v>130222712.58003217</v>
      </c>
      <c r="D216" s="98">
        <v>8277982</v>
      </c>
      <c r="E216" s="98">
        <v>4649694</v>
      </c>
      <c r="F216" s="98">
        <v>91964869.648467824</v>
      </c>
      <c r="G216" s="55">
        <v>35337679</v>
      </c>
      <c r="H216" s="99">
        <v>42025901.475799993</v>
      </c>
      <c r="I216" s="196">
        <f t="shared" si="64"/>
        <v>312478838.70429999</v>
      </c>
    </row>
    <row r="217" spans="1:9" s="7" customFormat="1" x14ac:dyDescent="0.2">
      <c r="A217" s="189">
        <v>1999</v>
      </c>
      <c r="B217" s="99">
        <f t="shared" si="63"/>
        <v>231624485.17389998</v>
      </c>
      <c r="C217" s="98">
        <v>79207091.998013437</v>
      </c>
      <c r="D217" s="98">
        <v>8308472</v>
      </c>
      <c r="E217" s="98">
        <v>3253651</v>
      </c>
      <c r="F217" s="98">
        <v>98398218.175886542</v>
      </c>
      <c r="G217" s="55">
        <v>42457052</v>
      </c>
      <c r="H217" s="99">
        <v>25407627.905400001</v>
      </c>
      <c r="I217" s="196">
        <f t="shared" si="64"/>
        <v>257032113.07929999</v>
      </c>
    </row>
    <row r="218" spans="1:9" s="7" customFormat="1" x14ac:dyDescent="0.2">
      <c r="A218" s="189">
        <v>2000</v>
      </c>
      <c r="B218" s="99">
        <f t="shared" si="63"/>
        <v>327264919.29979998</v>
      </c>
      <c r="C218" s="98">
        <v>155337495.16465697</v>
      </c>
      <c r="D218" s="98">
        <v>19833619</v>
      </c>
      <c r="E218" s="98">
        <v>2318409</v>
      </c>
      <c r="F218" s="98">
        <v>120627145.13514301</v>
      </c>
      <c r="G218" s="55">
        <v>29148251</v>
      </c>
      <c r="H218" s="99">
        <v>19434721.072590001</v>
      </c>
      <c r="I218" s="196">
        <f t="shared" si="64"/>
        <v>346699640.37238997</v>
      </c>
    </row>
    <row r="219" spans="1:9" s="7" customFormat="1" x14ac:dyDescent="0.2">
      <c r="A219" s="189">
        <v>2001</v>
      </c>
      <c r="B219" s="99">
        <f t="shared" si="63"/>
        <v>402422766.83830005</v>
      </c>
      <c r="C219" s="98">
        <v>184237028.59251285</v>
      </c>
      <c r="D219" s="98">
        <v>10290308</v>
      </c>
      <c r="E219" s="98">
        <v>39769234.049999997</v>
      </c>
      <c r="F219" s="98">
        <v>168126196.19578719</v>
      </c>
      <c r="G219" s="55">
        <v>0</v>
      </c>
      <c r="H219" s="99">
        <v>37850504.882370003</v>
      </c>
      <c r="I219" s="196">
        <f t="shared" si="64"/>
        <v>440273271.72067004</v>
      </c>
    </row>
    <row r="220" spans="1:9" s="7" customFormat="1" x14ac:dyDescent="0.2">
      <c r="A220" s="189">
        <v>2002</v>
      </c>
      <c r="B220" s="99">
        <f t="shared" si="63"/>
        <v>326283923.65329999</v>
      </c>
      <c r="C220" s="98">
        <v>111263669.91329998</v>
      </c>
      <c r="D220" s="98">
        <v>17317314</v>
      </c>
      <c r="E220" s="98">
        <v>36049982.5</v>
      </c>
      <c r="F220" s="98">
        <v>117332053.24000001</v>
      </c>
      <c r="G220" s="55">
        <v>44320904</v>
      </c>
      <c r="H220" s="99">
        <v>39225702.356699996</v>
      </c>
      <c r="I220" s="196">
        <f t="shared" si="64"/>
        <v>365509626.00999999</v>
      </c>
    </row>
    <row r="221" spans="1:9" s="7" customFormat="1" x14ac:dyDescent="0.2">
      <c r="A221" s="189">
        <v>2003</v>
      </c>
      <c r="B221" s="99">
        <f t="shared" si="63"/>
        <v>402953153.75839996</v>
      </c>
      <c r="C221" s="98">
        <v>114182124.67635334</v>
      </c>
      <c r="D221" s="98">
        <v>19008573</v>
      </c>
      <c r="E221" s="98">
        <v>41141199.490000002</v>
      </c>
      <c r="F221" s="98">
        <v>145027742</v>
      </c>
      <c r="G221" s="55">
        <v>83593514.592046633</v>
      </c>
      <c r="H221" s="99">
        <v>72034526.241900012</v>
      </c>
      <c r="I221" s="196">
        <f t="shared" si="64"/>
        <v>474987680.00029999</v>
      </c>
    </row>
    <row r="222" spans="1:9" s="7" customFormat="1" x14ac:dyDescent="0.2">
      <c r="A222" s="189">
        <v>2004</v>
      </c>
      <c r="B222" s="99">
        <f t="shared" si="63"/>
        <v>419509975.08500004</v>
      </c>
      <c r="C222" s="98">
        <v>123247049.435</v>
      </c>
      <c r="D222" s="98">
        <v>15873160</v>
      </c>
      <c r="E222" s="98">
        <v>39447243.900000006</v>
      </c>
      <c r="F222" s="98">
        <v>156933144</v>
      </c>
      <c r="G222" s="55">
        <v>84009377.75</v>
      </c>
      <c r="H222" s="99">
        <v>76316304.915199995</v>
      </c>
      <c r="I222" s="196">
        <f t="shared" si="64"/>
        <v>495826280.00020003</v>
      </c>
    </row>
    <row r="223" spans="1:9" s="7" customFormat="1" x14ac:dyDescent="0.2">
      <c r="A223" s="189">
        <v>2005</v>
      </c>
      <c r="B223" s="99">
        <f t="shared" si="63"/>
        <v>508652530.49060005</v>
      </c>
      <c r="C223" s="98">
        <v>146728608.77060002</v>
      </c>
      <c r="D223" s="98">
        <v>16678541</v>
      </c>
      <c r="E223" s="98">
        <v>47829053.419999994</v>
      </c>
      <c r="F223" s="98">
        <v>178849450</v>
      </c>
      <c r="G223" s="55">
        <v>118566877.3</v>
      </c>
      <c r="H223" s="99">
        <v>62139359.508900009</v>
      </c>
      <c r="I223" s="196">
        <f t="shared" si="64"/>
        <v>570791889.99950004</v>
      </c>
    </row>
    <row r="224" spans="1:9" s="7" customFormat="1" x14ac:dyDescent="0.2">
      <c r="A224" s="189">
        <v>2006</v>
      </c>
      <c r="B224" s="99">
        <f t="shared" si="63"/>
        <v>512121073.92000008</v>
      </c>
      <c r="C224" s="98">
        <v>185047764.09000009</v>
      </c>
      <c r="D224" s="98">
        <v>16761975</v>
      </c>
      <c r="E224" s="98">
        <v>43554534.829999998</v>
      </c>
      <c r="F224" s="98">
        <v>177399000</v>
      </c>
      <c r="G224" s="55">
        <v>89357800</v>
      </c>
      <c r="H224" s="99">
        <v>74275916.080000013</v>
      </c>
      <c r="I224" s="196">
        <f t="shared" si="64"/>
        <v>586396990.00000012</v>
      </c>
    </row>
    <row r="225" spans="1:9" s="7" customFormat="1" x14ac:dyDescent="0.2">
      <c r="A225" s="189">
        <v>2007</v>
      </c>
      <c r="B225" s="99">
        <f t="shared" si="63"/>
        <v>581283458.35930002</v>
      </c>
      <c r="C225" s="98">
        <v>157102394.10930002</v>
      </c>
      <c r="D225" s="98">
        <v>26084000</v>
      </c>
      <c r="E225" s="98">
        <v>42002511.25</v>
      </c>
      <c r="F225" s="98">
        <v>205133000</v>
      </c>
      <c r="G225" s="55">
        <v>150961553</v>
      </c>
      <c r="H225" s="99">
        <v>71251477.640699998</v>
      </c>
      <c r="I225" s="196">
        <f t="shared" si="64"/>
        <v>652534936</v>
      </c>
    </row>
    <row r="226" spans="1:9" s="7" customFormat="1" x14ac:dyDescent="0.2">
      <c r="A226" s="189">
        <v>2008</v>
      </c>
      <c r="B226" s="99">
        <f t="shared" si="63"/>
        <v>883684279.38199997</v>
      </c>
      <c r="C226" s="98">
        <v>242580340.75205201</v>
      </c>
      <c r="D226" s="98">
        <v>21860233</v>
      </c>
      <c r="E226" s="98">
        <v>57448696.649999999</v>
      </c>
      <c r="F226" s="98">
        <v>259567000</v>
      </c>
      <c r="G226" s="98">
        <v>302228008.97994798</v>
      </c>
      <c r="H226" s="99">
        <v>54452405.617600001</v>
      </c>
      <c r="I226" s="196">
        <f t="shared" si="64"/>
        <v>938136684.99959993</v>
      </c>
    </row>
    <row r="227" spans="1:9" s="7" customFormat="1" x14ac:dyDescent="0.2">
      <c r="A227" s="189">
        <v>2009</v>
      </c>
      <c r="B227" s="99">
        <f t="shared" si="63"/>
        <v>530379655.24309999</v>
      </c>
      <c r="C227" s="98">
        <v>138896911.61309999</v>
      </c>
      <c r="D227" s="98">
        <v>21051098</v>
      </c>
      <c r="E227" s="98">
        <v>39991095.629999995</v>
      </c>
      <c r="F227" s="98">
        <v>211856000</v>
      </c>
      <c r="G227" s="98">
        <v>118584550</v>
      </c>
      <c r="H227" s="99">
        <v>50812717.756899998</v>
      </c>
      <c r="I227" s="196">
        <f t="shared" si="64"/>
        <v>581192373</v>
      </c>
    </row>
    <row r="228" spans="1:9" s="7" customFormat="1" x14ac:dyDescent="0.2">
      <c r="A228" s="189">
        <v>2010</v>
      </c>
      <c r="B228" s="99">
        <f t="shared" si="63"/>
        <v>620108617.41999984</v>
      </c>
      <c r="C228" s="98">
        <v>186154626.39402232</v>
      </c>
      <c r="D228" s="98">
        <v>21659966</v>
      </c>
      <c r="E228" s="98">
        <v>38711626.07</v>
      </c>
      <c r="F228" s="98">
        <v>230439850</v>
      </c>
      <c r="G228" s="98">
        <v>143142548.95597759</v>
      </c>
      <c r="H228" s="99">
        <v>47478704.584999993</v>
      </c>
      <c r="I228" s="196">
        <f t="shared" si="64"/>
        <v>667587322.00499988</v>
      </c>
    </row>
    <row r="229" spans="1:9" s="7" customFormat="1" x14ac:dyDescent="0.2">
      <c r="A229" s="189">
        <v>2011</v>
      </c>
      <c r="B229" s="99">
        <f t="shared" si="63"/>
        <v>637425568.67999995</v>
      </c>
      <c r="C229" s="98">
        <v>186251475.66991487</v>
      </c>
      <c r="D229" s="98">
        <v>17026333</v>
      </c>
      <c r="E229" s="98">
        <v>28129141.009999998</v>
      </c>
      <c r="F229" s="98">
        <v>242946335</v>
      </c>
      <c r="G229" s="98">
        <v>163072284.00008509</v>
      </c>
      <c r="H229" s="99">
        <v>80967176.330000013</v>
      </c>
      <c r="I229" s="196">
        <f t="shared" si="64"/>
        <v>718392745.00999999</v>
      </c>
    </row>
    <row r="230" spans="1:9" s="7" customFormat="1" x14ac:dyDescent="0.2">
      <c r="A230" s="189">
        <v>2012</v>
      </c>
      <c r="B230" s="99">
        <f t="shared" si="63"/>
        <v>646164852.37289989</v>
      </c>
      <c r="C230" s="98">
        <v>205145442.58289993</v>
      </c>
      <c r="D230" s="98">
        <v>18102100</v>
      </c>
      <c r="E230" s="98">
        <v>26484501.289999999</v>
      </c>
      <c r="F230" s="98">
        <v>235741537.5</v>
      </c>
      <c r="G230" s="98">
        <v>160691271</v>
      </c>
      <c r="H230" s="99">
        <v>64683482.627100013</v>
      </c>
      <c r="I230" s="196">
        <f t="shared" si="64"/>
        <v>710848334.99999988</v>
      </c>
    </row>
    <row r="231" spans="1:9" s="7" customFormat="1" x14ac:dyDescent="0.2">
      <c r="A231" s="189">
        <v>2013</v>
      </c>
      <c r="B231" s="99">
        <f t="shared" si="63"/>
        <v>606987953.95079994</v>
      </c>
      <c r="C231" s="98">
        <v>172177894.95079994</v>
      </c>
      <c r="D231" s="98">
        <v>13758203</v>
      </c>
      <c r="E231" s="98">
        <v>26897330</v>
      </c>
      <c r="F231" s="98">
        <v>182432766</v>
      </c>
      <c r="G231" s="98">
        <v>211721760</v>
      </c>
      <c r="H231" s="99">
        <v>61490886.049199991</v>
      </c>
      <c r="I231" s="196">
        <f t="shared" si="64"/>
        <v>668478839.99999988</v>
      </c>
    </row>
    <row r="232" spans="1:9" s="7" customFormat="1" x14ac:dyDescent="0.2">
      <c r="A232" s="189">
        <v>2014</v>
      </c>
      <c r="B232" s="99">
        <f t="shared" si="63"/>
        <v>389891414</v>
      </c>
      <c r="C232" s="98">
        <v>99564189.300381407</v>
      </c>
      <c r="D232" s="98">
        <v>11947574</v>
      </c>
      <c r="E232" s="98">
        <v>21455514.48</v>
      </c>
      <c r="F232" s="98">
        <v>153658871</v>
      </c>
      <c r="G232" s="98">
        <v>103265265.21961857</v>
      </c>
      <c r="H232" s="99">
        <v>20731738</v>
      </c>
      <c r="I232" s="196">
        <f t="shared" si="64"/>
        <v>410623152</v>
      </c>
    </row>
    <row r="233" spans="1:9" s="7" customFormat="1" x14ac:dyDescent="0.2">
      <c r="A233" s="189">
        <v>2015</v>
      </c>
      <c r="B233" s="99">
        <f t="shared" si="63"/>
        <v>522190550.69999993</v>
      </c>
      <c r="C233" s="98">
        <v>170266893.90999997</v>
      </c>
      <c r="D233" s="98">
        <v>13384559</v>
      </c>
      <c r="E233" s="98">
        <v>19782100.789999999</v>
      </c>
      <c r="F233" s="98">
        <v>221175487</v>
      </c>
      <c r="G233" s="98">
        <v>97581510</v>
      </c>
      <c r="H233" s="99">
        <v>66988487.299999997</v>
      </c>
      <c r="I233" s="196">
        <f t="shared" si="64"/>
        <v>589179037.99999988</v>
      </c>
    </row>
    <row r="234" spans="1:9" s="7" customFormat="1" x14ac:dyDescent="0.2">
      <c r="A234" s="189">
        <v>2016</v>
      </c>
      <c r="B234" s="99">
        <f t="shared" si="63"/>
        <v>713725217</v>
      </c>
      <c r="C234" s="98">
        <v>293640554.57660711</v>
      </c>
      <c r="D234" s="98">
        <v>10025824</v>
      </c>
      <c r="E234" s="98">
        <v>25973663.439999998</v>
      </c>
      <c r="F234" s="98">
        <v>179137747</v>
      </c>
      <c r="G234" s="98">
        <v>204947427.98339286</v>
      </c>
      <c r="H234" s="99">
        <v>49487196</v>
      </c>
      <c r="I234" s="196">
        <f t="shared" si="64"/>
        <v>763212413</v>
      </c>
    </row>
    <row r="235" spans="1:9" s="7" customFormat="1" x14ac:dyDescent="0.2">
      <c r="A235" s="189">
        <v>2017</v>
      </c>
      <c r="B235" s="99">
        <f t="shared" si="63"/>
        <v>578540160</v>
      </c>
      <c r="C235" s="98">
        <v>195061222.30000001</v>
      </c>
      <c r="D235" s="98">
        <v>17022300</v>
      </c>
      <c r="E235" s="98">
        <v>35507170.700000003</v>
      </c>
      <c r="F235" s="98">
        <v>206443291</v>
      </c>
      <c r="G235" s="98">
        <v>124506176</v>
      </c>
      <c r="H235" s="99">
        <v>21046766</v>
      </c>
      <c r="I235" s="196">
        <f t="shared" si="64"/>
        <v>599586926</v>
      </c>
    </row>
    <row r="236" spans="1:9" s="7" customFormat="1" x14ac:dyDescent="0.2">
      <c r="A236" s="189">
        <v>2018</v>
      </c>
      <c r="B236" s="99">
        <f t="shared" si="63"/>
        <v>405123407</v>
      </c>
      <c r="C236" s="98">
        <v>166552426.12</v>
      </c>
      <c r="D236" s="98">
        <v>8381625</v>
      </c>
      <c r="E236" s="98">
        <v>27204811.879999999</v>
      </c>
      <c r="F236" s="98">
        <v>132840006</v>
      </c>
      <c r="G236" s="98">
        <v>70144538</v>
      </c>
      <c r="H236" s="99">
        <v>26523867</v>
      </c>
      <c r="I236" s="196">
        <f t="shared" si="64"/>
        <v>431647274</v>
      </c>
    </row>
    <row r="237" spans="1:9" s="7" customFormat="1" x14ac:dyDescent="0.2">
      <c r="A237" s="189">
        <v>2019</v>
      </c>
      <c r="B237" s="99">
        <f t="shared" ref="B237:B238" si="65">SUM(C237:G237)</f>
        <v>380278181</v>
      </c>
      <c r="C237" s="98">
        <v>146810779.847</v>
      </c>
      <c r="D237" s="98">
        <v>9577775</v>
      </c>
      <c r="E237" s="98">
        <v>26599970.153000001</v>
      </c>
      <c r="F237" s="98">
        <v>139539603</v>
      </c>
      <c r="G237" s="98">
        <v>57750053</v>
      </c>
      <c r="H237" s="99">
        <v>47046233</v>
      </c>
      <c r="I237" s="196">
        <f t="shared" ref="I237:I238" si="66">B237+H237</f>
        <v>427324414</v>
      </c>
    </row>
    <row r="238" spans="1:9" s="7" customFormat="1" x14ac:dyDescent="0.2">
      <c r="A238" s="189">
        <v>2020</v>
      </c>
      <c r="B238" s="99">
        <f t="shared" si="65"/>
        <v>269951421</v>
      </c>
      <c r="C238" s="98">
        <v>107300340.24000001</v>
      </c>
      <c r="D238" s="98">
        <v>5995875</v>
      </c>
      <c r="E238" s="98">
        <v>12463442.76</v>
      </c>
      <c r="F238" s="98">
        <v>101832951</v>
      </c>
      <c r="G238" s="98">
        <v>42358812</v>
      </c>
      <c r="H238" s="99">
        <v>16026984</v>
      </c>
      <c r="I238" s="196">
        <f t="shared" si="66"/>
        <v>285978405</v>
      </c>
    </row>
    <row r="239" spans="1:9" s="7" customFormat="1" x14ac:dyDescent="0.2">
      <c r="A239" s="189">
        <v>2021</v>
      </c>
      <c r="B239" s="99">
        <f t="shared" ref="B239" si="67">SUM(C239:G239)</f>
        <v>518378494</v>
      </c>
      <c r="C239" s="98">
        <v>201507484.37</v>
      </c>
      <c r="D239" s="98">
        <v>5984870</v>
      </c>
      <c r="E239" s="98">
        <v>37719474.630000003</v>
      </c>
      <c r="F239" s="98">
        <v>165937376</v>
      </c>
      <c r="G239" s="98">
        <v>107229289</v>
      </c>
      <c r="H239" s="99">
        <v>13082549</v>
      </c>
      <c r="I239" s="196">
        <f t="shared" ref="I239" si="68">B239+H239</f>
        <v>531461043</v>
      </c>
    </row>
    <row r="240" spans="1:9" s="7" customFormat="1" x14ac:dyDescent="0.2">
      <c r="A240" s="189">
        <v>2022</v>
      </c>
      <c r="B240" s="99">
        <f t="shared" ref="B240" si="69">SUM(C240:G240)</f>
        <v>472383798</v>
      </c>
      <c r="C240" s="98">
        <v>193139958.77999997</v>
      </c>
      <c r="D240" s="98">
        <v>13180089</v>
      </c>
      <c r="E240" s="98">
        <v>23584112.219999999</v>
      </c>
      <c r="F240" s="98">
        <v>163272279</v>
      </c>
      <c r="G240" s="98">
        <v>79207359</v>
      </c>
      <c r="H240" s="99">
        <v>26074936</v>
      </c>
      <c r="I240" s="196">
        <f t="shared" ref="I240:I241" si="70">B240+H240</f>
        <v>498458734</v>
      </c>
    </row>
    <row r="241" spans="1:10" s="7" customFormat="1" x14ac:dyDescent="0.2">
      <c r="A241" s="189">
        <v>2023</v>
      </c>
      <c r="B241" s="99">
        <v>516459328</v>
      </c>
      <c r="C241" s="98">
        <v>230277038.01999998</v>
      </c>
      <c r="D241" s="98">
        <v>8076812</v>
      </c>
      <c r="E241" s="98">
        <v>26271603.98</v>
      </c>
      <c r="F241" s="98">
        <v>193008885</v>
      </c>
      <c r="G241" s="98">
        <v>58824989</v>
      </c>
      <c r="H241" s="99">
        <v>33643326</v>
      </c>
      <c r="I241" s="196">
        <f t="shared" si="70"/>
        <v>550102654</v>
      </c>
    </row>
    <row r="242" spans="1:10" s="7" customFormat="1" x14ac:dyDescent="0.2">
      <c r="A242" s="201"/>
      <c r="B242" s="202"/>
      <c r="C242" s="201"/>
      <c r="D242" s="201"/>
      <c r="E242" s="201"/>
      <c r="F242" s="201"/>
      <c r="G242" s="201"/>
      <c r="H242" s="202"/>
      <c r="I242" s="203"/>
    </row>
    <row r="243" spans="1:10" s="7" customFormat="1" x14ac:dyDescent="0.2">
      <c r="A243" s="204"/>
      <c r="B243" s="205"/>
      <c r="C243" s="206"/>
      <c r="D243" s="206"/>
      <c r="E243" s="206"/>
      <c r="F243" s="206"/>
      <c r="G243" s="206"/>
      <c r="H243" s="205"/>
      <c r="I243" s="206"/>
    </row>
    <row r="244" spans="1:10" s="7" customFormat="1" ht="36" x14ac:dyDescent="0.2">
      <c r="A244" s="178" t="s">
        <v>45</v>
      </c>
      <c r="B244" s="38" t="s">
        <v>113</v>
      </c>
      <c r="C244" s="10" t="s">
        <v>93</v>
      </c>
      <c r="D244" s="10" t="s">
        <v>16</v>
      </c>
      <c r="E244" s="10" t="s">
        <v>122</v>
      </c>
      <c r="F244" s="10" t="s">
        <v>138</v>
      </c>
      <c r="G244" s="10" t="s">
        <v>123</v>
      </c>
      <c r="H244" s="38" t="s">
        <v>22</v>
      </c>
      <c r="I244" s="195" t="s">
        <v>43</v>
      </c>
    </row>
    <row r="245" spans="1:10" s="7" customFormat="1" x14ac:dyDescent="0.2">
      <c r="A245" s="189">
        <v>1994</v>
      </c>
      <c r="B245" s="95">
        <f t="shared" ref="B245:D273" si="71">B212/$I212*100</f>
        <v>90.922699610268779</v>
      </c>
      <c r="C245" s="94">
        <f t="shared" si="71"/>
        <v>40.578586141871703</v>
      </c>
      <c r="D245" s="94">
        <f t="shared" si="71"/>
        <v>6.6688184355889257</v>
      </c>
      <c r="E245" s="94" t="s">
        <v>12</v>
      </c>
      <c r="F245" s="94">
        <f t="shared" ref="F245:F273" si="72">F212/$I212*100</f>
        <v>32.939590076113831</v>
      </c>
      <c r="G245" s="94" t="s">
        <v>12</v>
      </c>
      <c r="H245" s="143">
        <f t="shared" ref="H245:H273" si="73">H212/$I212*100</f>
        <v>9.0773003897312403</v>
      </c>
      <c r="I245" s="198">
        <f t="shared" ref="I245:I267" si="74">B245+H245</f>
        <v>100.00000000000001</v>
      </c>
    </row>
    <row r="246" spans="1:10" s="7" customFormat="1" x14ac:dyDescent="0.2">
      <c r="A246" s="189">
        <v>1995</v>
      </c>
      <c r="B246" s="95">
        <f t="shared" si="71"/>
        <v>89.754382157020558</v>
      </c>
      <c r="C246" s="94">
        <f t="shared" si="71"/>
        <v>40.347811998510124</v>
      </c>
      <c r="D246" s="94">
        <f t="shared" si="71"/>
        <v>5.7363919616903614</v>
      </c>
      <c r="E246" s="94" t="s">
        <v>12</v>
      </c>
      <c r="F246" s="94">
        <f t="shared" si="72"/>
        <v>35.730145554589107</v>
      </c>
      <c r="G246" s="94" t="s">
        <v>12</v>
      </c>
      <c r="H246" s="143">
        <f t="shared" si="73"/>
        <v>10.245617842979456</v>
      </c>
      <c r="I246" s="198">
        <f t="shared" si="74"/>
        <v>100.00000000000001</v>
      </c>
    </row>
    <row r="247" spans="1:10" s="7" customFormat="1" x14ac:dyDescent="0.2">
      <c r="A247" s="189">
        <v>1996</v>
      </c>
      <c r="B247" s="95">
        <f t="shared" si="71"/>
        <v>91.65012235759626</v>
      </c>
      <c r="C247" s="94">
        <f t="shared" si="71"/>
        <v>34.21784402398395</v>
      </c>
      <c r="D247" s="94">
        <f t="shared" si="71"/>
        <v>2.9441861815928059</v>
      </c>
      <c r="E247" s="94" t="s">
        <v>12</v>
      </c>
      <c r="F247" s="94">
        <f t="shared" si="72"/>
        <v>42.163835474558162</v>
      </c>
      <c r="G247" s="94" t="s">
        <v>12</v>
      </c>
      <c r="H247" s="143">
        <f t="shared" si="73"/>
        <v>8.3498776424037455</v>
      </c>
      <c r="I247" s="198">
        <f t="shared" si="74"/>
        <v>100</v>
      </c>
    </row>
    <row r="248" spans="1:10" s="7" customFormat="1" x14ac:dyDescent="0.2">
      <c r="A248" s="189">
        <v>1997</v>
      </c>
      <c r="B248" s="95">
        <f t="shared" si="71"/>
        <v>89.425138146797181</v>
      </c>
      <c r="C248" s="94">
        <f t="shared" si="71"/>
        <v>49.360651110650004</v>
      </c>
      <c r="D248" s="94">
        <f t="shared" si="71"/>
        <v>4.3982881252587616</v>
      </c>
      <c r="E248" s="94" t="s">
        <v>12</v>
      </c>
      <c r="F248" s="94">
        <f t="shared" si="72"/>
        <v>29.037020600769054</v>
      </c>
      <c r="G248" s="94" t="s">
        <v>12</v>
      </c>
      <c r="H248" s="143">
        <f t="shared" si="73"/>
        <v>10.574861853202822</v>
      </c>
      <c r="I248" s="198">
        <f t="shared" si="74"/>
        <v>100</v>
      </c>
    </row>
    <row r="249" spans="1:10" s="7" customFormat="1" x14ac:dyDescent="0.2">
      <c r="A249" s="189">
        <v>1998</v>
      </c>
      <c r="B249" s="95">
        <f t="shared" si="71"/>
        <v>86.550800799804151</v>
      </c>
      <c r="C249" s="94">
        <f t="shared" si="71"/>
        <v>41.674090034385486</v>
      </c>
      <c r="D249" s="94">
        <f t="shared" si="71"/>
        <v>2.649133629120239</v>
      </c>
      <c r="E249" s="94" t="s">
        <v>12</v>
      </c>
      <c r="F249" s="94">
        <f t="shared" si="72"/>
        <v>29.430751224563579</v>
      </c>
      <c r="G249" s="94" t="s">
        <v>12</v>
      </c>
      <c r="H249" s="143">
        <f t="shared" si="73"/>
        <v>13.449199200195849</v>
      </c>
      <c r="I249" s="198">
        <f t="shared" si="74"/>
        <v>100</v>
      </c>
    </row>
    <row r="250" spans="1:10" s="7" customFormat="1" x14ac:dyDescent="0.2">
      <c r="A250" s="189">
        <v>1999</v>
      </c>
      <c r="B250" s="95">
        <f t="shared" si="71"/>
        <v>90.114998627599036</v>
      </c>
      <c r="C250" s="94">
        <f t="shared" si="71"/>
        <v>30.816029580543631</v>
      </c>
      <c r="D250" s="94">
        <f t="shared" si="71"/>
        <v>3.2324645743532656</v>
      </c>
      <c r="E250" s="94" t="s">
        <v>12</v>
      </c>
      <c r="F250" s="94">
        <f t="shared" si="72"/>
        <v>38.282460894498641</v>
      </c>
      <c r="G250" s="94" t="s">
        <v>12</v>
      </c>
      <c r="H250" s="143">
        <f t="shared" si="73"/>
        <v>9.8850013724009624</v>
      </c>
      <c r="I250" s="198">
        <f t="shared" si="74"/>
        <v>100</v>
      </c>
      <c r="J250" s="47"/>
    </row>
    <row r="251" spans="1:10" s="8" customFormat="1" x14ac:dyDescent="0.2">
      <c r="A251" s="189">
        <v>2000</v>
      </c>
      <c r="B251" s="95">
        <f t="shared" si="71"/>
        <v>94.394363648109021</v>
      </c>
      <c r="C251" s="94">
        <f t="shared" si="71"/>
        <v>44.804631178102468</v>
      </c>
      <c r="D251" s="94">
        <f t="shared" si="71"/>
        <v>5.7206921180237496</v>
      </c>
      <c r="E251" s="94" t="s">
        <v>12</v>
      </c>
      <c r="F251" s="94">
        <f t="shared" si="72"/>
        <v>34.79298248062139</v>
      </c>
      <c r="G251" s="94" t="s">
        <v>12</v>
      </c>
      <c r="H251" s="143">
        <f t="shared" si="73"/>
        <v>5.6056363518909835</v>
      </c>
      <c r="I251" s="198">
        <f t="shared" si="74"/>
        <v>100</v>
      </c>
    </row>
    <row r="252" spans="1:10" s="7" customFormat="1" x14ac:dyDescent="0.2">
      <c r="A252" s="189">
        <v>2001</v>
      </c>
      <c r="B252" s="95">
        <f t="shared" si="71"/>
        <v>91.40295191337799</v>
      </c>
      <c r="C252" s="94">
        <f t="shared" si="71"/>
        <v>41.846062531227524</v>
      </c>
      <c r="D252" s="94">
        <f t="shared" si="71"/>
        <v>2.3372547599320663</v>
      </c>
      <c r="E252" s="94">
        <f t="shared" ref="E252:E273" si="75">E219/$I219*100</f>
        <v>9.0328522316547666</v>
      </c>
      <c r="F252" s="94">
        <f t="shared" si="72"/>
        <v>38.186782390563629</v>
      </c>
      <c r="G252" s="94" t="s">
        <v>12</v>
      </c>
      <c r="H252" s="143">
        <f t="shared" si="73"/>
        <v>8.5970480866220136</v>
      </c>
      <c r="I252" s="198">
        <f t="shared" si="74"/>
        <v>100</v>
      </c>
      <c r="J252" s="48"/>
    </row>
    <row r="253" spans="1:10" x14ac:dyDescent="0.2">
      <c r="A253" s="189">
        <v>2002</v>
      </c>
      <c r="B253" s="95">
        <f t="shared" si="71"/>
        <v>89.268216329923192</v>
      </c>
      <c r="C253" s="94">
        <f t="shared" si="71"/>
        <v>30.440694853343182</v>
      </c>
      <c r="D253" s="94">
        <f t="shared" si="71"/>
        <v>4.7378544278136783</v>
      </c>
      <c r="E253" s="94">
        <f t="shared" si="75"/>
        <v>9.862936550681626</v>
      </c>
      <c r="F253" s="94">
        <f t="shared" si="72"/>
        <v>32.100947523825248</v>
      </c>
      <c r="G253" s="94" t="s">
        <v>12</v>
      </c>
      <c r="H253" s="143">
        <f t="shared" si="73"/>
        <v>10.73178367007681</v>
      </c>
      <c r="I253" s="198">
        <f t="shared" si="74"/>
        <v>100</v>
      </c>
    </row>
    <row r="254" spans="1:10" x14ac:dyDescent="0.2">
      <c r="A254" s="189">
        <v>2003</v>
      </c>
      <c r="B254" s="95">
        <f t="shared" si="71"/>
        <v>84.834443234010919</v>
      </c>
      <c r="C254" s="94">
        <f t="shared" si="71"/>
        <v>24.038965531965211</v>
      </c>
      <c r="D254" s="94">
        <f t="shared" si="71"/>
        <v>4.001908638975225</v>
      </c>
      <c r="E254" s="94">
        <f t="shared" si="75"/>
        <v>8.6615298085150378</v>
      </c>
      <c r="F254" s="94">
        <f t="shared" si="72"/>
        <v>30.532948138761917</v>
      </c>
      <c r="G254" s="94" t="s">
        <v>12</v>
      </c>
      <c r="H254" s="143">
        <f t="shared" si="73"/>
        <v>15.165556765989072</v>
      </c>
      <c r="I254" s="198">
        <f t="shared" si="74"/>
        <v>99.999999999999986</v>
      </c>
    </row>
    <row r="255" spans="1:10" x14ac:dyDescent="0.2">
      <c r="A255" s="189">
        <v>2004</v>
      </c>
      <c r="B255" s="95">
        <f t="shared" si="71"/>
        <v>84.608257368857252</v>
      </c>
      <c r="C255" s="94">
        <f t="shared" si="71"/>
        <v>24.856901379844224</v>
      </c>
      <c r="D255" s="94">
        <f t="shared" si="71"/>
        <v>3.2013551197797736</v>
      </c>
      <c r="E255" s="94">
        <f t="shared" si="75"/>
        <v>7.955859842682016</v>
      </c>
      <c r="F255" s="94">
        <f t="shared" si="72"/>
        <v>31.650832222918211</v>
      </c>
      <c r="G255" s="94" t="s">
        <v>12</v>
      </c>
      <c r="H255" s="143">
        <f t="shared" si="73"/>
        <v>15.391742631142746</v>
      </c>
      <c r="I255" s="198">
        <f t="shared" si="74"/>
        <v>100</v>
      </c>
    </row>
    <row r="256" spans="1:10" x14ac:dyDescent="0.2">
      <c r="A256" s="189">
        <v>2005</v>
      </c>
      <c r="B256" s="95">
        <f t="shared" si="71"/>
        <v>89.113482409682732</v>
      </c>
      <c r="C256" s="94">
        <f t="shared" si="71"/>
        <v>25.706148132330426</v>
      </c>
      <c r="D256" s="94">
        <f t="shared" si="71"/>
        <v>2.9220003458729256</v>
      </c>
      <c r="E256" s="94">
        <f t="shared" si="75"/>
        <v>8.3794206361344568</v>
      </c>
      <c r="F256" s="94">
        <f t="shared" si="72"/>
        <v>31.333565373564902</v>
      </c>
      <c r="G256" s="94" t="s">
        <v>12</v>
      </c>
      <c r="H256" s="143">
        <f t="shared" si="73"/>
        <v>10.886517590317277</v>
      </c>
      <c r="I256" s="198">
        <f t="shared" si="74"/>
        <v>100.00000000000001</v>
      </c>
    </row>
    <row r="257" spans="1:9" x14ac:dyDescent="0.2">
      <c r="A257" s="189">
        <v>2006</v>
      </c>
      <c r="B257" s="95">
        <f t="shared" si="71"/>
        <v>87.333510003180606</v>
      </c>
      <c r="C257" s="94">
        <f t="shared" si="71"/>
        <v>31.556738394922533</v>
      </c>
      <c r="D257" s="94">
        <f t="shared" si="71"/>
        <v>2.8584687994390965</v>
      </c>
      <c r="E257" s="94">
        <f t="shared" si="75"/>
        <v>7.427482673470065</v>
      </c>
      <c r="F257" s="94">
        <f t="shared" si="72"/>
        <v>30.252372202660855</v>
      </c>
      <c r="G257" s="94" t="s">
        <v>12</v>
      </c>
      <c r="H257" s="143">
        <f t="shared" si="73"/>
        <v>12.666489996819392</v>
      </c>
      <c r="I257" s="198">
        <f t="shared" si="74"/>
        <v>100</v>
      </c>
    </row>
    <row r="258" spans="1:9" x14ac:dyDescent="0.2">
      <c r="A258" s="189">
        <v>2007</v>
      </c>
      <c r="B258" s="95">
        <f t="shared" si="71"/>
        <v>89.080817944021931</v>
      </c>
      <c r="C258" s="94">
        <f t="shared" si="71"/>
        <v>24.075706210050342</v>
      </c>
      <c r="D258" s="94">
        <f t="shared" si="71"/>
        <v>3.997333868419882</v>
      </c>
      <c r="E258" s="94">
        <f t="shared" si="75"/>
        <v>6.4368218363100791</v>
      </c>
      <c r="F258" s="94">
        <f t="shared" si="72"/>
        <v>31.436324506616149</v>
      </c>
      <c r="G258" s="94" t="s">
        <v>12</v>
      </c>
      <c r="H258" s="143">
        <f t="shared" si="73"/>
        <v>10.919182055978071</v>
      </c>
      <c r="I258" s="198">
        <f t="shared" si="74"/>
        <v>100</v>
      </c>
    </row>
    <row r="259" spans="1:9" x14ac:dyDescent="0.2">
      <c r="A259" s="189">
        <v>2008</v>
      </c>
      <c r="B259" s="95">
        <f t="shared" si="71"/>
        <v>94.195685288906148</v>
      </c>
      <c r="C259" s="94">
        <f t="shared" si="71"/>
        <v>25.857675606423541</v>
      </c>
      <c r="D259" s="94">
        <f t="shared" si="71"/>
        <v>2.3301756928958941</v>
      </c>
      <c r="E259" s="94">
        <f t="shared" si="75"/>
        <v>6.1237021820572446</v>
      </c>
      <c r="F259" s="94">
        <f t="shared" si="72"/>
        <v>27.668356237461357</v>
      </c>
      <c r="G259" s="94">
        <f t="shared" ref="G259:G273" si="76">G226/$I226*100</f>
        <v>32.215775570068118</v>
      </c>
      <c r="H259" s="143">
        <f t="shared" si="73"/>
        <v>5.8043147110938555</v>
      </c>
      <c r="I259" s="198">
        <f t="shared" si="74"/>
        <v>100</v>
      </c>
    </row>
    <row r="260" spans="1:9" x14ac:dyDescent="0.2">
      <c r="A260" s="189">
        <v>2009</v>
      </c>
      <c r="B260" s="95">
        <f t="shared" si="71"/>
        <v>91.257160259241729</v>
      </c>
      <c r="C260" s="94">
        <f t="shared" si="71"/>
        <v>23.898612243677878</v>
      </c>
      <c r="D260" s="94">
        <f t="shared" si="71"/>
        <v>3.6220533816261899</v>
      </c>
      <c r="E260" s="94">
        <f t="shared" si="75"/>
        <v>6.8808706872001562</v>
      </c>
      <c r="F260" s="94">
        <f t="shared" si="72"/>
        <v>36.451958050729615</v>
      </c>
      <c r="G260" s="94">
        <f t="shared" si="76"/>
        <v>20.403665896007894</v>
      </c>
      <c r="H260" s="143">
        <f t="shared" si="73"/>
        <v>8.7428397407582619</v>
      </c>
      <c r="I260" s="198">
        <f t="shared" si="74"/>
        <v>99.999999999999986</v>
      </c>
    </row>
    <row r="261" spans="1:9" x14ac:dyDescent="0.2">
      <c r="A261" s="189">
        <v>2010</v>
      </c>
      <c r="B261" s="95">
        <f t="shared" si="71"/>
        <v>92.88801584152246</v>
      </c>
      <c r="C261" s="94">
        <f t="shared" si="71"/>
        <v>27.884685682007021</v>
      </c>
      <c r="D261" s="94">
        <f t="shared" si="71"/>
        <v>3.2445142809104723</v>
      </c>
      <c r="E261" s="94">
        <f t="shared" si="75"/>
        <v>5.7987359546816064</v>
      </c>
      <c r="F261" s="94">
        <f t="shared" si="72"/>
        <v>34.51830830278621</v>
      </c>
      <c r="G261" s="94">
        <f t="shared" si="76"/>
        <v>21.441771621137157</v>
      </c>
      <c r="H261" s="143">
        <f t="shared" si="73"/>
        <v>7.1119841584775338</v>
      </c>
      <c r="I261" s="198">
        <f t="shared" si="74"/>
        <v>100</v>
      </c>
    </row>
    <row r="262" spans="1:9" x14ac:dyDescent="0.2">
      <c r="A262" s="189">
        <v>2011</v>
      </c>
      <c r="B262" s="95">
        <f t="shared" si="71"/>
        <v>88.729399497363659</v>
      </c>
      <c r="C262" s="94">
        <f t="shared" si="71"/>
        <v>25.926135385362535</v>
      </c>
      <c r="D262" s="94">
        <f t="shared" si="71"/>
        <v>2.3700591519424372</v>
      </c>
      <c r="E262" s="94">
        <f t="shared" si="75"/>
        <v>3.9155658524375054</v>
      </c>
      <c r="F262" s="94">
        <f t="shared" si="72"/>
        <v>33.818038487654576</v>
      </c>
      <c r="G262" s="94">
        <f t="shared" si="76"/>
        <v>22.699600619966606</v>
      </c>
      <c r="H262" s="143">
        <f t="shared" si="73"/>
        <v>11.270600502636334</v>
      </c>
      <c r="I262" s="198">
        <f t="shared" si="74"/>
        <v>100</v>
      </c>
    </row>
    <row r="263" spans="1:9" x14ac:dyDescent="0.2">
      <c r="A263" s="189">
        <v>2012</v>
      </c>
      <c r="B263" s="95">
        <f t="shared" si="71"/>
        <v>90.900522735683126</v>
      </c>
      <c r="C263" s="94">
        <f t="shared" si="71"/>
        <v>28.859242187421032</v>
      </c>
      <c r="D263" s="94">
        <f t="shared" si="71"/>
        <v>2.5465488359060449</v>
      </c>
      <c r="E263" s="94">
        <f t="shared" si="75"/>
        <v>3.7257597698389495</v>
      </c>
      <c r="F263" s="94">
        <f t="shared" si="72"/>
        <v>33.163408549026144</v>
      </c>
      <c r="G263" s="94">
        <f t="shared" si="76"/>
        <v>22.605563393490964</v>
      </c>
      <c r="H263" s="143">
        <f t="shared" si="73"/>
        <v>9.0994772643168709</v>
      </c>
      <c r="I263" s="198">
        <f t="shared" si="74"/>
        <v>100</v>
      </c>
    </row>
    <row r="264" spans="1:9" x14ac:dyDescent="0.2">
      <c r="A264" s="189">
        <v>2013</v>
      </c>
      <c r="B264" s="95">
        <f t="shared" si="71"/>
        <v>90.801371356915368</v>
      </c>
      <c r="C264" s="94">
        <f t="shared" si="71"/>
        <v>25.756670914340379</v>
      </c>
      <c r="D264" s="94">
        <f t="shared" si="71"/>
        <v>2.0581359015043774</v>
      </c>
      <c r="E264" s="94">
        <f t="shared" si="75"/>
        <v>4.0236621401509138</v>
      </c>
      <c r="F264" s="94">
        <f t="shared" si="72"/>
        <v>27.290731595932044</v>
      </c>
      <c r="G264" s="94">
        <f t="shared" si="76"/>
        <v>31.672170804987644</v>
      </c>
      <c r="H264" s="143">
        <f t="shared" si="73"/>
        <v>9.198628643084648</v>
      </c>
      <c r="I264" s="198">
        <f t="shared" si="74"/>
        <v>100.00000000000001</v>
      </c>
    </row>
    <row r="265" spans="1:9" x14ac:dyDescent="0.2">
      <c r="A265" s="189">
        <v>2014</v>
      </c>
      <c r="B265" s="95">
        <f t="shared" si="71"/>
        <v>94.951152194165616</v>
      </c>
      <c r="C265" s="94">
        <f t="shared" si="71"/>
        <v>24.247095862822025</v>
      </c>
      <c r="D265" s="94">
        <f t="shared" si="71"/>
        <v>2.9096201570241709</v>
      </c>
      <c r="E265" s="94">
        <f t="shared" si="75"/>
        <v>5.225110755566944</v>
      </c>
      <c r="F265" s="94">
        <f t="shared" si="72"/>
        <v>37.4208980306108</v>
      </c>
      <c r="G265" s="94">
        <f t="shared" si="76"/>
        <v>25.148427388141663</v>
      </c>
      <c r="H265" s="143">
        <f t="shared" si="73"/>
        <v>5.0488478058343871</v>
      </c>
      <c r="I265" s="198">
        <f t="shared" si="74"/>
        <v>100</v>
      </c>
    </row>
    <row r="266" spans="1:9" x14ac:dyDescent="0.2">
      <c r="A266" s="189">
        <v>2015</v>
      </c>
      <c r="B266" s="95">
        <f t="shared" si="71"/>
        <v>88.630198466090036</v>
      </c>
      <c r="C266" s="94">
        <f t="shared" si="71"/>
        <v>28.899007420219863</v>
      </c>
      <c r="D266" s="94">
        <f t="shared" si="71"/>
        <v>2.2717303462517284</v>
      </c>
      <c r="E266" s="94">
        <f t="shared" si="75"/>
        <v>3.3575703672607586</v>
      </c>
      <c r="F266" s="94">
        <f t="shared" si="72"/>
        <v>37.539605575716365</v>
      </c>
      <c r="G266" s="94">
        <f t="shared" si="76"/>
        <v>16.562284756641329</v>
      </c>
      <c r="H266" s="143">
        <f t="shared" si="73"/>
        <v>11.369801533909971</v>
      </c>
      <c r="I266" s="198">
        <f t="shared" si="74"/>
        <v>100</v>
      </c>
    </row>
    <row r="267" spans="1:9" x14ac:dyDescent="0.2">
      <c r="A267" s="189">
        <v>2016</v>
      </c>
      <c r="B267" s="95">
        <f t="shared" si="71"/>
        <v>93.515934075878292</v>
      </c>
      <c r="C267" s="94">
        <f t="shared" si="71"/>
        <v>38.474289670208378</v>
      </c>
      <c r="D267" s="94">
        <f t="shared" si="71"/>
        <v>1.3136348189871487</v>
      </c>
      <c r="E267" s="94">
        <f t="shared" si="75"/>
        <v>3.403202437170004</v>
      </c>
      <c r="F267" s="94">
        <f t="shared" si="72"/>
        <v>23.471545266913786</v>
      </c>
      <c r="G267" s="94">
        <f t="shared" si="76"/>
        <v>26.853261882598979</v>
      </c>
      <c r="H267" s="143">
        <f t="shared" si="73"/>
        <v>6.4840659241217029</v>
      </c>
      <c r="I267" s="198">
        <f t="shared" si="74"/>
        <v>100</v>
      </c>
    </row>
    <row r="268" spans="1:9" x14ac:dyDescent="0.2">
      <c r="A268" s="189">
        <v>2017</v>
      </c>
      <c r="B268" s="95">
        <f t="shared" si="71"/>
        <v>96.489789038528841</v>
      </c>
      <c r="C268" s="94">
        <f t="shared" si="71"/>
        <v>32.53260100271099</v>
      </c>
      <c r="D268" s="94">
        <f t="shared" si="71"/>
        <v>2.8390045315964745</v>
      </c>
      <c r="E268" s="94">
        <f t="shared" si="75"/>
        <v>5.9219387815670954</v>
      </c>
      <c r="F268" s="94">
        <f t="shared" si="72"/>
        <v>34.43091936264134</v>
      </c>
      <c r="G268" s="94">
        <f t="shared" si="76"/>
        <v>20.765325360012937</v>
      </c>
      <c r="H268" s="143">
        <f t="shared" si="73"/>
        <v>3.5102109614711647</v>
      </c>
      <c r="I268" s="198">
        <f t="shared" ref="I268" si="77">B268+H268</f>
        <v>100</v>
      </c>
    </row>
    <row r="269" spans="1:9" x14ac:dyDescent="0.2">
      <c r="A269" s="189">
        <v>2018</v>
      </c>
      <c r="B269" s="95">
        <f t="shared" si="71"/>
        <v>93.855198770466458</v>
      </c>
      <c r="C269" s="94">
        <f t="shared" si="71"/>
        <v>38.585307067177268</v>
      </c>
      <c r="D269" s="94">
        <f t="shared" si="71"/>
        <v>1.9417764236824533</v>
      </c>
      <c r="E269" s="94">
        <f t="shared" si="75"/>
        <v>6.3025561653379052</v>
      </c>
      <c r="F269" s="94">
        <f t="shared" si="72"/>
        <v>30.775129139353723</v>
      </c>
      <c r="G269" s="94">
        <f t="shared" si="76"/>
        <v>16.250429974915122</v>
      </c>
      <c r="H269" s="143">
        <f t="shared" si="73"/>
        <v>6.1448012295335381</v>
      </c>
      <c r="I269" s="198">
        <f t="shared" ref="I269" si="78">B269+H269</f>
        <v>100</v>
      </c>
    </row>
    <row r="270" spans="1:9" x14ac:dyDescent="0.2">
      <c r="A270" s="189">
        <v>2019</v>
      </c>
      <c r="B270" s="95">
        <f t="shared" si="71"/>
        <v>88.990511316772086</v>
      </c>
      <c r="C270" s="94">
        <f t="shared" si="71"/>
        <v>34.355813765183093</v>
      </c>
      <c r="D270" s="94">
        <f t="shared" si="71"/>
        <v>2.2413357828883611</v>
      </c>
      <c r="E270" s="94">
        <f t="shared" si="75"/>
        <v>6.2247719253878158</v>
      </c>
      <c r="F270" s="94">
        <f t="shared" si="72"/>
        <v>32.654254806981378</v>
      </c>
      <c r="G270" s="94">
        <f t="shared" si="76"/>
        <v>13.514335036331438</v>
      </c>
      <c r="H270" s="143">
        <f t="shared" si="73"/>
        <v>11.009488683227914</v>
      </c>
      <c r="I270" s="198">
        <f t="shared" ref="I270" si="79">B270+H270</f>
        <v>100</v>
      </c>
    </row>
    <row r="271" spans="1:9" x14ac:dyDescent="0.2">
      <c r="A271" s="189">
        <v>2020</v>
      </c>
      <c r="B271" s="95">
        <f t="shared" si="71"/>
        <v>94.395736279457893</v>
      </c>
      <c r="C271" s="94">
        <f t="shared" si="71"/>
        <v>37.520434537705746</v>
      </c>
      <c r="D271" s="94">
        <f t="shared" si="71"/>
        <v>2.0966180995379702</v>
      </c>
      <c r="E271" s="94">
        <f t="shared" si="75"/>
        <v>4.3581761916603456</v>
      </c>
      <c r="F271" s="94">
        <f t="shared" si="72"/>
        <v>35.608615622567726</v>
      </c>
      <c r="G271" s="94">
        <f t="shared" si="76"/>
        <v>14.811891827986104</v>
      </c>
      <c r="H271" s="143">
        <f t="shared" si="73"/>
        <v>5.6042637205421162</v>
      </c>
      <c r="I271" s="198">
        <f t="shared" ref="I271" si="80">B271+H271</f>
        <v>100.00000000000001</v>
      </c>
    </row>
    <row r="272" spans="1:9" x14ac:dyDescent="0.2">
      <c r="A272" s="189">
        <v>2021</v>
      </c>
      <c r="B272" s="95">
        <f t="shared" si="71"/>
        <v>97.538380437792512</v>
      </c>
      <c r="C272" s="94">
        <f t="shared" si="71"/>
        <v>37.915758271298166</v>
      </c>
      <c r="D272" s="94">
        <f t="shared" si="71"/>
        <v>1.1261164066168439</v>
      </c>
      <c r="E272" s="94">
        <f t="shared" si="75"/>
        <v>7.0973169391834432</v>
      </c>
      <c r="F272" s="94">
        <f t="shared" si="72"/>
        <v>31.222867261034597</v>
      </c>
      <c r="G272" s="94">
        <f t="shared" si="76"/>
        <v>20.176321559659456</v>
      </c>
      <c r="H272" s="143">
        <f t="shared" si="73"/>
        <v>2.4616195622074977</v>
      </c>
      <c r="I272" s="198">
        <f t="shared" ref="I272" si="81">B272+H272</f>
        <v>100.00000000000001</v>
      </c>
    </row>
    <row r="273" spans="1:9" x14ac:dyDescent="0.2">
      <c r="A273" s="189">
        <v>2022</v>
      </c>
      <c r="B273" s="95">
        <f t="shared" si="71"/>
        <v>94.768887729029132</v>
      </c>
      <c r="C273" s="94">
        <f t="shared" si="71"/>
        <v>38.747431954918852</v>
      </c>
      <c r="D273" s="94">
        <f t="shared" si="71"/>
        <v>2.6441685341198173</v>
      </c>
      <c r="E273" s="94">
        <f t="shared" si="75"/>
        <v>4.7314071579694694</v>
      </c>
      <c r="F273" s="94">
        <f t="shared" si="72"/>
        <v>32.755425447114348</v>
      </c>
      <c r="G273" s="94">
        <f t="shared" si="76"/>
        <v>15.890454634906648</v>
      </c>
      <c r="H273" s="143">
        <f t="shared" si="73"/>
        <v>5.2311122709708604</v>
      </c>
      <c r="I273" s="198">
        <f t="shared" ref="I273:I274" si="82">B273+H273</f>
        <v>99.999999999999986</v>
      </c>
    </row>
    <row r="274" spans="1:9" x14ac:dyDescent="0.2">
      <c r="A274" s="189">
        <v>2023</v>
      </c>
      <c r="B274" s="95">
        <v>93.884173116532537</v>
      </c>
      <c r="C274" s="94">
        <v>41.860739326663925</v>
      </c>
      <c r="D274" s="94">
        <v>1.4682372355905775</v>
      </c>
      <c r="E274" s="94">
        <v>4.7757639031496115</v>
      </c>
      <c r="F274" s="94">
        <v>35.085975971313893</v>
      </c>
      <c r="G274" s="94">
        <v>10.693456679814528</v>
      </c>
      <c r="H274" s="143">
        <v>6.1158268834674629</v>
      </c>
      <c r="I274" s="198">
        <f t="shared" si="82"/>
        <v>100</v>
      </c>
    </row>
    <row r="275" spans="1:9" s="72" customFormat="1" ht="24.75" customHeight="1" x14ac:dyDescent="0.2">
      <c r="A275" s="252" t="s">
        <v>124</v>
      </c>
      <c r="B275" s="252"/>
      <c r="C275" s="252"/>
      <c r="D275" s="252"/>
      <c r="E275" s="252"/>
      <c r="F275" s="252"/>
      <c r="G275" s="252"/>
      <c r="H275" s="252"/>
      <c r="I275" s="252"/>
    </row>
    <row r="276" spans="1:9" x14ac:dyDescent="0.2">
      <c r="A276" s="103" t="s">
        <v>125</v>
      </c>
      <c r="B276" s="148"/>
      <c r="C276" s="104"/>
      <c r="D276" s="104"/>
      <c r="E276" s="104"/>
      <c r="F276" s="104"/>
      <c r="G276" s="104"/>
      <c r="H276" s="144"/>
      <c r="I276" s="96"/>
    </row>
    <row r="277" spans="1:9" x14ac:dyDescent="0.2">
      <c r="A277" s="250" t="s">
        <v>126</v>
      </c>
      <c r="B277" s="250"/>
      <c r="C277" s="250"/>
      <c r="D277" s="250"/>
      <c r="E277" s="250"/>
      <c r="F277" s="250"/>
      <c r="G277" s="250"/>
      <c r="H277" s="250"/>
      <c r="I277" s="250"/>
    </row>
    <row r="278" spans="1:9" x14ac:dyDescent="0.2">
      <c r="A278" s="16"/>
      <c r="B278" s="149"/>
      <c r="C278" s="97"/>
      <c r="D278" s="97"/>
      <c r="E278" s="97"/>
      <c r="F278" s="97"/>
      <c r="G278" s="97"/>
      <c r="H278" s="97"/>
      <c r="I278" s="97"/>
    </row>
    <row r="279" spans="1:9" x14ac:dyDescent="0.2">
      <c r="A279" s="8"/>
      <c r="B279" s="97"/>
      <c r="C279" s="96"/>
      <c r="D279" s="93"/>
      <c r="E279" s="93"/>
      <c r="F279" s="93"/>
      <c r="G279" s="100"/>
      <c r="H279" s="97"/>
      <c r="I279" s="101"/>
    </row>
  </sheetData>
  <mergeCells count="2">
    <mergeCell ref="A275:I275"/>
    <mergeCell ref="A277:I277"/>
  </mergeCells>
  <hyperlinks>
    <hyperlink ref="A2" location="Sommaire!A1" display="Retour au menu &quot;Production cinématographique&quot;" xr:uid="{00000000-0004-0000-0700-000000000000}"/>
  </hyperlinks>
  <pageMargins left="0.74803149606299213" right="0.74803149606299213" top="0.78740157480314965" bottom="0.78740157480314965" header="0.39370078740157483" footer="0.39370078740157483"/>
  <pageSetup paperSize="9" pageOrder="overThenDown" orientation="landscape" r:id="rId1"/>
  <headerFooter alignWithMargins="0">
    <oddFooter>&amp;L&amp;"Arial,Gras italique"&amp;9&amp;G&amp;R&amp;"Arial,Gras italique"&amp;9Production cinématographique</oddFooter>
  </headerFooter>
  <rowBreaks count="1" manualBreakCount="1">
    <brk id="39" max="16383" man="1"/>
  </rowBreaks>
  <ignoredErrors>
    <ignoredError sqref="B212:B238 B144:B170 B76:B102 B8:B30 B32:B34" formulaRange="1"/>
    <ignoredError sqref="B31" formula="1" formulaRange="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F80"/>
  <sheetViews>
    <sheetView workbookViewId="0">
      <selection activeCell="A45" sqref="A45"/>
    </sheetView>
  </sheetViews>
  <sheetFormatPr baseColWidth="10" defaultColWidth="11.42578125" defaultRowHeight="12" x14ac:dyDescent="0.2"/>
  <cols>
    <col min="1" max="1" width="8.7109375" style="31" customWidth="1"/>
    <col min="2" max="2" width="10.7109375" style="31" customWidth="1"/>
    <col min="3" max="3" width="21.7109375" style="31" customWidth="1"/>
    <col min="4" max="4" width="22" style="31" bestFit="1" customWidth="1"/>
    <col min="5" max="5" width="21.7109375" style="31" customWidth="1"/>
    <col min="6" max="6" width="6.140625" style="31" customWidth="1"/>
    <col min="7" max="16384" width="11.42578125" style="31"/>
  </cols>
  <sheetData>
    <row r="1" spans="1:6" s="1" customFormat="1" ht="12.75" x14ac:dyDescent="0.2">
      <c r="B1" s="3"/>
      <c r="C1" s="3"/>
      <c r="D1" s="3"/>
      <c r="E1" s="3"/>
      <c r="F1" s="3"/>
    </row>
    <row r="2" spans="1:6" s="5" customFormat="1" ht="12.75" x14ac:dyDescent="0.2">
      <c r="A2" s="6" t="s">
        <v>33</v>
      </c>
      <c r="B2" s="4"/>
      <c r="C2" s="4"/>
      <c r="D2" s="4"/>
      <c r="E2" s="4"/>
      <c r="F2" s="4"/>
    </row>
    <row r="3" spans="1:6" s="1" customFormat="1" ht="12.75" x14ac:dyDescent="0.2">
      <c r="B3" s="3"/>
      <c r="C3" s="3"/>
      <c r="D3" s="3"/>
      <c r="E3" s="3"/>
      <c r="F3" s="3"/>
    </row>
    <row r="4" spans="1:6" s="1" customFormat="1" ht="12.75" x14ac:dyDescent="0.2">
      <c r="B4" s="3"/>
      <c r="C4" s="3"/>
      <c r="D4" s="3"/>
      <c r="E4" s="3"/>
      <c r="F4" s="3"/>
    </row>
    <row r="5" spans="1:6" s="37" customFormat="1" ht="12.75" x14ac:dyDescent="0.2">
      <c r="A5" s="35" t="s">
        <v>88</v>
      </c>
    </row>
    <row r="6" spans="1:6" s="17" customFormat="1" ht="3" customHeight="1" x14ac:dyDescent="0.2"/>
    <row r="7" spans="1:6" s="36" customFormat="1" ht="24" x14ac:dyDescent="0.2">
      <c r="A7" s="178"/>
      <c r="B7" s="38" t="s">
        <v>48</v>
      </c>
      <c r="C7" s="38" t="s">
        <v>10</v>
      </c>
      <c r="D7" s="195" t="s">
        <v>90</v>
      </c>
    </row>
    <row r="8" spans="1:6" s="17" customFormat="1" x14ac:dyDescent="0.2">
      <c r="A8" s="189">
        <v>1986</v>
      </c>
      <c r="B8" s="12">
        <v>32</v>
      </c>
      <c r="C8" s="39">
        <v>28.571428571428569</v>
      </c>
      <c r="D8" s="207">
        <v>12</v>
      </c>
    </row>
    <row r="9" spans="1:6" s="17" customFormat="1" x14ac:dyDescent="0.2">
      <c r="A9" s="189">
        <v>1987</v>
      </c>
      <c r="B9" s="12">
        <v>29</v>
      </c>
      <c r="C9" s="39">
        <v>25.663716814159294</v>
      </c>
      <c r="D9" s="207">
        <v>13</v>
      </c>
    </row>
    <row r="10" spans="1:6" s="17" customFormat="1" x14ac:dyDescent="0.2">
      <c r="A10" s="189">
        <v>1988</v>
      </c>
      <c r="B10" s="12">
        <v>26</v>
      </c>
      <c r="C10" s="39">
        <v>22.608695652173914</v>
      </c>
      <c r="D10" s="207">
        <v>11</v>
      </c>
    </row>
    <row r="11" spans="1:6" s="17" customFormat="1" x14ac:dyDescent="0.2">
      <c r="A11" s="189">
        <v>1989</v>
      </c>
      <c r="B11" s="12">
        <v>27</v>
      </c>
      <c r="C11" s="39">
        <v>26.732673267326735</v>
      </c>
      <c r="D11" s="207">
        <v>13</v>
      </c>
    </row>
    <row r="12" spans="1:6" s="17" customFormat="1" x14ac:dyDescent="0.2">
      <c r="A12" s="189">
        <v>1990</v>
      </c>
      <c r="B12" s="12">
        <v>26</v>
      </c>
      <c r="C12" s="39">
        <v>24.528301886792452</v>
      </c>
      <c r="D12" s="207">
        <v>12</v>
      </c>
    </row>
    <row r="13" spans="1:6" s="17" customFormat="1" x14ac:dyDescent="0.2">
      <c r="A13" s="189">
        <v>1991</v>
      </c>
      <c r="B13" s="12">
        <v>34</v>
      </c>
      <c r="C13" s="39">
        <v>31.481481481481481</v>
      </c>
      <c r="D13" s="207">
        <v>16</v>
      </c>
    </row>
    <row r="14" spans="1:6" s="17" customFormat="1" x14ac:dyDescent="0.2">
      <c r="A14" s="189">
        <v>1992</v>
      </c>
      <c r="B14" s="12">
        <v>39</v>
      </c>
      <c r="C14" s="39">
        <v>34.513274336283182</v>
      </c>
      <c r="D14" s="207">
        <v>19</v>
      </c>
    </row>
    <row r="15" spans="1:6" s="17" customFormat="1" x14ac:dyDescent="0.2">
      <c r="A15" s="189">
        <v>1993</v>
      </c>
      <c r="B15" s="12">
        <v>39</v>
      </c>
      <c r="C15" s="39">
        <v>38.613861386138616</v>
      </c>
      <c r="D15" s="207">
        <v>21</v>
      </c>
    </row>
    <row r="16" spans="1:6" s="17" customFormat="1" x14ac:dyDescent="0.2">
      <c r="A16" s="189">
        <v>1994</v>
      </c>
      <c r="B16" s="12">
        <v>23</v>
      </c>
      <c r="C16" s="39">
        <v>25.842696629213485</v>
      </c>
      <c r="D16" s="207">
        <v>12</v>
      </c>
    </row>
    <row r="17" spans="1:4" s="17" customFormat="1" x14ac:dyDescent="0.2">
      <c r="A17" s="189">
        <v>1995</v>
      </c>
      <c r="B17" s="12">
        <v>33</v>
      </c>
      <c r="C17" s="39">
        <v>34.020618556701031</v>
      </c>
      <c r="D17" s="207">
        <v>19</v>
      </c>
    </row>
    <row r="18" spans="1:4" s="17" customFormat="1" x14ac:dyDescent="0.2">
      <c r="A18" s="189">
        <v>1996</v>
      </c>
      <c r="B18" s="12">
        <v>37</v>
      </c>
      <c r="C18" s="39">
        <v>35.57692307692308</v>
      </c>
      <c r="D18" s="207">
        <v>13</v>
      </c>
    </row>
    <row r="19" spans="1:4" s="17" customFormat="1" x14ac:dyDescent="0.2">
      <c r="A19" s="189">
        <v>1997</v>
      </c>
      <c r="B19" s="12">
        <v>46</v>
      </c>
      <c r="C19" s="39">
        <v>36.799999999999997</v>
      </c>
      <c r="D19" s="207">
        <v>14</v>
      </c>
    </row>
    <row r="20" spans="1:4" s="17" customFormat="1" x14ac:dyDescent="0.2">
      <c r="A20" s="189">
        <v>1998</v>
      </c>
      <c r="B20" s="12">
        <v>59</v>
      </c>
      <c r="C20" s="39">
        <v>39.864864864864863</v>
      </c>
      <c r="D20" s="207">
        <v>21</v>
      </c>
    </row>
    <row r="21" spans="1:4" s="17" customFormat="1" x14ac:dyDescent="0.2">
      <c r="A21" s="189">
        <v>1999</v>
      </c>
      <c r="B21" s="12">
        <v>63</v>
      </c>
      <c r="C21" s="39">
        <v>42</v>
      </c>
      <c r="D21" s="207">
        <v>22</v>
      </c>
    </row>
    <row r="22" spans="1:4" s="17" customFormat="1" x14ac:dyDescent="0.2">
      <c r="A22" s="184">
        <v>2000</v>
      </c>
      <c r="B22" s="40">
        <v>53</v>
      </c>
      <c r="C22" s="39">
        <v>36.551724137931032</v>
      </c>
      <c r="D22" s="208">
        <v>17</v>
      </c>
    </row>
    <row r="23" spans="1:4" x14ac:dyDescent="0.2">
      <c r="A23" s="189">
        <v>2001</v>
      </c>
      <c r="B23" s="12">
        <v>53</v>
      </c>
      <c r="C23" s="39">
        <v>30.813953488372093</v>
      </c>
      <c r="D23" s="207">
        <v>13</v>
      </c>
    </row>
    <row r="24" spans="1:4" x14ac:dyDescent="0.2">
      <c r="A24" s="184">
        <v>2002</v>
      </c>
      <c r="B24" s="40">
        <v>67</v>
      </c>
      <c r="C24" s="39">
        <v>41.104294478527606</v>
      </c>
      <c r="D24" s="209">
        <v>20</v>
      </c>
    </row>
    <row r="25" spans="1:4" x14ac:dyDescent="0.2">
      <c r="A25" s="189">
        <v>2003</v>
      </c>
      <c r="B25" s="12">
        <v>68</v>
      </c>
      <c r="C25" s="39">
        <v>37.158469945355193</v>
      </c>
      <c r="D25" s="210">
        <v>23</v>
      </c>
    </row>
    <row r="26" spans="1:4" x14ac:dyDescent="0.2">
      <c r="A26" s="189">
        <v>2004</v>
      </c>
      <c r="B26" s="12">
        <v>54</v>
      </c>
      <c r="C26" s="39">
        <v>32.335329341317362</v>
      </c>
      <c r="D26" s="210">
        <v>22</v>
      </c>
    </row>
    <row r="27" spans="1:4" x14ac:dyDescent="0.2">
      <c r="A27" s="184">
        <v>2005</v>
      </c>
      <c r="B27" s="40">
        <v>69</v>
      </c>
      <c r="C27" s="39">
        <v>36.898395721925134</v>
      </c>
      <c r="D27" s="209">
        <v>16</v>
      </c>
    </row>
    <row r="28" spans="1:4" x14ac:dyDescent="0.2">
      <c r="A28" s="189">
        <v>2006</v>
      </c>
      <c r="B28" s="12">
        <v>56</v>
      </c>
      <c r="C28" s="39">
        <v>34.146341463414636</v>
      </c>
      <c r="D28" s="210">
        <v>18</v>
      </c>
    </row>
    <row r="29" spans="1:4" x14ac:dyDescent="0.2">
      <c r="A29" s="184">
        <v>2007</v>
      </c>
      <c r="B29" s="40">
        <v>72</v>
      </c>
      <c r="C29" s="39">
        <v>38.918918918918919</v>
      </c>
      <c r="D29" s="208">
        <v>15</v>
      </c>
    </row>
    <row r="30" spans="1:4" x14ac:dyDescent="0.2">
      <c r="A30" s="189">
        <v>2008</v>
      </c>
      <c r="B30" s="83">
        <v>74</v>
      </c>
      <c r="C30" s="167">
        <v>37.755102040816325</v>
      </c>
      <c r="D30" s="211">
        <v>18</v>
      </c>
    </row>
    <row r="31" spans="1:4" x14ac:dyDescent="0.2">
      <c r="A31" s="189">
        <v>2009</v>
      </c>
      <c r="B31" s="83">
        <v>77</v>
      </c>
      <c r="C31" s="167">
        <v>42.307692307692307</v>
      </c>
      <c r="D31" s="211">
        <v>17</v>
      </c>
    </row>
    <row r="32" spans="1:4" x14ac:dyDescent="0.2">
      <c r="A32" s="189">
        <v>2010</v>
      </c>
      <c r="B32" s="83">
        <v>63</v>
      </c>
      <c r="C32" s="167">
        <v>31.03448275862069</v>
      </c>
      <c r="D32" s="211">
        <v>18</v>
      </c>
    </row>
    <row r="33" spans="1:4" x14ac:dyDescent="0.2">
      <c r="A33" s="189">
        <v>2011</v>
      </c>
      <c r="B33" s="83">
        <v>73</v>
      </c>
      <c r="C33" s="167">
        <v>35.436893203883493</v>
      </c>
      <c r="D33" s="211">
        <v>19</v>
      </c>
    </row>
    <row r="34" spans="1:4" x14ac:dyDescent="0.2">
      <c r="A34" s="189">
        <v>2012</v>
      </c>
      <c r="B34" s="83">
        <v>77</v>
      </c>
      <c r="C34" s="167">
        <v>36.84210526315789</v>
      </c>
      <c r="D34" s="211">
        <v>16</v>
      </c>
    </row>
    <row r="35" spans="1:4" x14ac:dyDescent="0.2">
      <c r="A35" s="189">
        <v>2013</v>
      </c>
      <c r="B35" s="83">
        <v>67</v>
      </c>
      <c r="C35" s="167">
        <v>32.211538461538467</v>
      </c>
      <c r="D35" s="211">
        <v>20</v>
      </c>
    </row>
    <row r="36" spans="1:4" x14ac:dyDescent="0.2">
      <c r="A36" s="189">
        <v>2014</v>
      </c>
      <c r="B36" s="83">
        <v>60</v>
      </c>
      <c r="C36" s="167">
        <v>29.55665024630542</v>
      </c>
      <c r="D36" s="211">
        <v>16</v>
      </c>
    </row>
    <row r="37" spans="1:4" x14ac:dyDescent="0.2">
      <c r="A37" s="189">
        <v>2015</v>
      </c>
      <c r="B37" s="83">
        <v>75</v>
      </c>
      <c r="C37" s="167">
        <v>32.051282051282051</v>
      </c>
      <c r="D37" s="211">
        <v>23</v>
      </c>
    </row>
    <row r="38" spans="1:4" x14ac:dyDescent="0.2">
      <c r="A38" s="189">
        <v>2016</v>
      </c>
      <c r="B38" s="83">
        <v>80</v>
      </c>
      <c r="C38" s="167">
        <v>36.199095022624434</v>
      </c>
      <c r="D38" s="211">
        <v>22</v>
      </c>
    </row>
    <row r="39" spans="1:4" x14ac:dyDescent="0.2">
      <c r="A39" s="189">
        <v>2017</v>
      </c>
      <c r="B39" s="83">
        <v>72</v>
      </c>
      <c r="C39" s="167">
        <v>32.432432432432435</v>
      </c>
      <c r="D39" s="211">
        <v>19</v>
      </c>
    </row>
    <row r="40" spans="1:4" x14ac:dyDescent="0.2">
      <c r="A40" s="189">
        <v>2018</v>
      </c>
      <c r="B40" s="83">
        <v>80</v>
      </c>
      <c r="C40" s="167">
        <v>33.755274261603375</v>
      </c>
      <c r="D40" s="211">
        <v>20</v>
      </c>
    </row>
    <row r="41" spans="1:4" x14ac:dyDescent="0.2">
      <c r="A41" s="189">
        <v>2019</v>
      </c>
      <c r="B41" s="83">
        <v>70</v>
      </c>
      <c r="C41" s="167">
        <v>29.166666666666668</v>
      </c>
      <c r="D41" s="211">
        <v>13</v>
      </c>
    </row>
    <row r="42" spans="1:4" x14ac:dyDescent="0.2">
      <c r="A42" s="189">
        <v>2020</v>
      </c>
      <c r="B42" s="83">
        <v>59</v>
      </c>
      <c r="C42" s="167">
        <v>31.382978723404253</v>
      </c>
      <c r="D42" s="211">
        <v>13</v>
      </c>
    </row>
    <row r="43" spans="1:4" x14ac:dyDescent="0.2">
      <c r="A43" s="189">
        <v>2021</v>
      </c>
      <c r="B43" s="83">
        <v>67</v>
      </c>
      <c r="C43" s="167">
        <v>25.283018867924529</v>
      </c>
      <c r="D43" s="211">
        <v>16</v>
      </c>
    </row>
    <row r="44" spans="1:4" x14ac:dyDescent="0.2">
      <c r="A44" s="189">
        <v>2022</v>
      </c>
      <c r="B44" s="83">
        <v>64</v>
      </c>
      <c r="C44" s="167">
        <v>30.76923076923077</v>
      </c>
      <c r="D44" s="211">
        <v>17</v>
      </c>
    </row>
    <row r="45" spans="1:4" x14ac:dyDescent="0.2">
      <c r="A45" s="189">
        <v>2023</v>
      </c>
      <c r="B45" s="83">
        <v>75</v>
      </c>
      <c r="C45" s="167">
        <v>31.8</v>
      </c>
      <c r="D45" s="211">
        <v>23</v>
      </c>
    </row>
    <row r="48" spans="1:4" s="37" customFormat="1" ht="12.75" x14ac:dyDescent="0.2">
      <c r="A48" s="35" t="s">
        <v>47</v>
      </c>
    </row>
    <row r="49" spans="1:4" s="17" customFormat="1" ht="3" customHeight="1" x14ac:dyDescent="0.2"/>
    <row r="50" spans="1:4" s="36" customFormat="1" ht="24" x14ac:dyDescent="0.2">
      <c r="A50" s="178"/>
      <c r="B50" s="38" t="s">
        <v>48</v>
      </c>
      <c r="C50" s="38" t="s">
        <v>10</v>
      </c>
      <c r="D50" s="195" t="s">
        <v>90</v>
      </c>
    </row>
    <row r="51" spans="1:4" s="17" customFormat="1" x14ac:dyDescent="0.2">
      <c r="A51" s="189">
        <v>1994</v>
      </c>
      <c r="B51" s="12">
        <v>20</v>
      </c>
      <c r="C51" s="39">
        <v>22.471910112359549</v>
      </c>
      <c r="D51" s="207">
        <v>16</v>
      </c>
    </row>
    <row r="52" spans="1:4" s="17" customFormat="1" x14ac:dyDescent="0.2">
      <c r="A52" s="189">
        <v>1995</v>
      </c>
      <c r="B52" s="12">
        <v>17</v>
      </c>
      <c r="C52" s="39">
        <v>17.525773195876287</v>
      </c>
      <c r="D52" s="207">
        <v>9</v>
      </c>
    </row>
    <row r="53" spans="1:4" s="17" customFormat="1" x14ac:dyDescent="0.2">
      <c r="A53" s="189">
        <v>1996</v>
      </c>
      <c r="B53" s="12">
        <v>18</v>
      </c>
      <c r="C53" s="39">
        <v>17.307692307692307</v>
      </c>
      <c r="D53" s="207">
        <v>10</v>
      </c>
    </row>
    <row r="54" spans="1:4" s="17" customFormat="1" x14ac:dyDescent="0.2">
      <c r="A54" s="189">
        <v>1997</v>
      </c>
      <c r="B54" s="12">
        <v>16</v>
      </c>
      <c r="C54" s="39">
        <v>12.8</v>
      </c>
      <c r="D54" s="207">
        <v>11</v>
      </c>
    </row>
    <row r="55" spans="1:4" s="17" customFormat="1" x14ac:dyDescent="0.2">
      <c r="A55" s="189">
        <v>1998</v>
      </c>
      <c r="B55" s="12">
        <v>31</v>
      </c>
      <c r="C55" s="39">
        <v>20.945945945945947</v>
      </c>
      <c r="D55" s="207">
        <v>13</v>
      </c>
    </row>
    <row r="56" spans="1:4" s="17" customFormat="1" x14ac:dyDescent="0.2">
      <c r="A56" s="189">
        <v>1999</v>
      </c>
      <c r="B56" s="12">
        <v>19</v>
      </c>
      <c r="C56" s="39">
        <v>12.666666666666668</v>
      </c>
      <c r="D56" s="207">
        <v>9</v>
      </c>
    </row>
    <row r="57" spans="1:4" s="17" customFormat="1" x14ac:dyDescent="0.2">
      <c r="A57" s="184">
        <v>2000</v>
      </c>
      <c r="B57" s="40">
        <v>21</v>
      </c>
      <c r="C57" s="39">
        <v>14.482758620689657</v>
      </c>
      <c r="D57" s="208">
        <v>9</v>
      </c>
    </row>
    <row r="58" spans="1:4" x14ac:dyDescent="0.2">
      <c r="A58" s="189">
        <v>2001</v>
      </c>
      <c r="B58" s="12">
        <v>36</v>
      </c>
      <c r="C58" s="39">
        <v>20.930232558139537</v>
      </c>
      <c r="D58" s="207">
        <v>6</v>
      </c>
    </row>
    <row r="59" spans="1:4" x14ac:dyDescent="0.2">
      <c r="A59" s="184">
        <v>2002</v>
      </c>
      <c r="B59" s="40">
        <v>31</v>
      </c>
      <c r="C59" s="39">
        <v>19.018404907975462</v>
      </c>
      <c r="D59" s="208">
        <v>8</v>
      </c>
    </row>
    <row r="60" spans="1:4" x14ac:dyDescent="0.2">
      <c r="A60" s="189">
        <v>2003</v>
      </c>
      <c r="B60" s="12">
        <v>27</v>
      </c>
      <c r="C60" s="39">
        <v>14.754098360655737</v>
      </c>
      <c r="D60" s="210">
        <v>4</v>
      </c>
    </row>
    <row r="61" spans="1:4" x14ac:dyDescent="0.2">
      <c r="A61" s="189">
        <v>2004</v>
      </c>
      <c r="B61" s="12">
        <v>35</v>
      </c>
      <c r="C61" s="39">
        <v>20.958083832335326</v>
      </c>
      <c r="D61" s="210">
        <v>13</v>
      </c>
    </row>
    <row r="62" spans="1:4" x14ac:dyDescent="0.2">
      <c r="A62" s="184">
        <v>2005</v>
      </c>
      <c r="B62" s="40">
        <v>34</v>
      </c>
      <c r="C62" s="39">
        <v>18.181818181818183</v>
      </c>
      <c r="D62" s="209">
        <v>13</v>
      </c>
    </row>
    <row r="63" spans="1:4" x14ac:dyDescent="0.2">
      <c r="A63" s="189">
        <v>2006</v>
      </c>
      <c r="B63" s="12">
        <v>27</v>
      </c>
      <c r="C63" s="39">
        <v>16.463414634146343</v>
      </c>
      <c r="D63" s="210">
        <v>7</v>
      </c>
    </row>
    <row r="64" spans="1:4" x14ac:dyDescent="0.2">
      <c r="A64" s="184">
        <v>2007</v>
      </c>
      <c r="B64" s="40">
        <v>32</v>
      </c>
      <c r="C64" s="39">
        <v>17.297297297297298</v>
      </c>
      <c r="D64" s="209">
        <v>9</v>
      </c>
    </row>
    <row r="65" spans="1:4" x14ac:dyDescent="0.2">
      <c r="A65" s="189">
        <v>2008</v>
      </c>
      <c r="B65" s="83">
        <v>31</v>
      </c>
      <c r="C65" s="167">
        <v>15.816326530612246</v>
      </c>
      <c r="D65" s="211">
        <v>6</v>
      </c>
    </row>
    <row r="66" spans="1:4" x14ac:dyDescent="0.2">
      <c r="A66" s="189">
        <v>2009</v>
      </c>
      <c r="B66" s="83">
        <v>37</v>
      </c>
      <c r="C66" s="167">
        <v>20.329670329670328</v>
      </c>
      <c r="D66" s="211">
        <v>9</v>
      </c>
    </row>
    <row r="67" spans="1:4" x14ac:dyDescent="0.2">
      <c r="A67" s="189">
        <v>2010</v>
      </c>
      <c r="B67" s="83">
        <v>33</v>
      </c>
      <c r="C67" s="167">
        <v>16.256157635467979</v>
      </c>
      <c r="D67" s="211">
        <v>8</v>
      </c>
    </row>
    <row r="68" spans="1:4" x14ac:dyDescent="0.2">
      <c r="A68" s="189">
        <v>2011</v>
      </c>
      <c r="B68" s="83">
        <v>37</v>
      </c>
      <c r="C68" s="167">
        <v>17.961165048543691</v>
      </c>
      <c r="D68" s="211">
        <v>3</v>
      </c>
    </row>
    <row r="69" spans="1:4" x14ac:dyDescent="0.2">
      <c r="A69" s="189">
        <v>2012</v>
      </c>
      <c r="B69" s="83">
        <v>36</v>
      </c>
      <c r="C69" s="167">
        <v>17.224880382775119</v>
      </c>
      <c r="D69" s="211">
        <v>10</v>
      </c>
    </row>
    <row r="70" spans="1:4" x14ac:dyDescent="0.2">
      <c r="A70" s="189">
        <v>2013</v>
      </c>
      <c r="B70" s="83">
        <v>39</v>
      </c>
      <c r="C70" s="167">
        <v>18.75</v>
      </c>
      <c r="D70" s="211">
        <v>11</v>
      </c>
    </row>
    <row r="71" spans="1:4" x14ac:dyDescent="0.2">
      <c r="A71" s="189">
        <v>2014</v>
      </c>
      <c r="B71" s="83">
        <v>35</v>
      </c>
      <c r="C71" s="167">
        <v>17.241379310344829</v>
      </c>
      <c r="D71" s="211">
        <v>9</v>
      </c>
    </row>
    <row r="72" spans="1:4" x14ac:dyDescent="0.2">
      <c r="A72" s="189">
        <v>2015</v>
      </c>
      <c r="B72" s="83">
        <v>38</v>
      </c>
      <c r="C72" s="167">
        <v>16.239316239316238</v>
      </c>
      <c r="D72" s="211">
        <v>11</v>
      </c>
    </row>
    <row r="73" spans="1:4" s="8" customFormat="1" x14ac:dyDescent="0.2">
      <c r="A73" s="189">
        <v>2016</v>
      </c>
      <c r="B73" s="83">
        <v>34</v>
      </c>
      <c r="C73" s="167">
        <v>15.384615384615385</v>
      </c>
      <c r="D73" s="211">
        <v>7</v>
      </c>
    </row>
    <row r="74" spans="1:4" s="8" customFormat="1" x14ac:dyDescent="0.2">
      <c r="A74" s="189">
        <v>2017</v>
      </c>
      <c r="B74" s="83">
        <v>40</v>
      </c>
      <c r="C74" s="167">
        <v>18.018018018018019</v>
      </c>
      <c r="D74" s="211">
        <v>6</v>
      </c>
    </row>
    <row r="75" spans="1:4" s="8" customFormat="1" x14ac:dyDescent="0.2">
      <c r="A75" s="189">
        <v>2018</v>
      </c>
      <c r="B75" s="83">
        <v>37</v>
      </c>
      <c r="C75" s="167">
        <v>15.611814345991561</v>
      </c>
      <c r="D75" s="211">
        <v>7</v>
      </c>
    </row>
    <row r="76" spans="1:4" x14ac:dyDescent="0.2">
      <c r="A76" s="189">
        <v>2019</v>
      </c>
      <c r="B76" s="83">
        <v>54</v>
      </c>
      <c r="C76" s="167">
        <v>22.5</v>
      </c>
      <c r="D76" s="211">
        <v>15</v>
      </c>
    </row>
    <row r="77" spans="1:4" x14ac:dyDescent="0.2">
      <c r="A77" s="189">
        <v>2020</v>
      </c>
      <c r="B77" s="83">
        <v>38</v>
      </c>
      <c r="C77" s="167">
        <v>20.212765957446805</v>
      </c>
      <c r="D77" s="211">
        <v>8</v>
      </c>
    </row>
    <row r="78" spans="1:4" x14ac:dyDescent="0.2">
      <c r="A78" s="189">
        <v>2021</v>
      </c>
      <c r="B78" s="83">
        <v>56</v>
      </c>
      <c r="C78" s="167">
        <v>21.132075471698116</v>
      </c>
      <c r="D78" s="211">
        <v>14</v>
      </c>
    </row>
    <row r="79" spans="1:4" x14ac:dyDescent="0.2">
      <c r="A79" s="189">
        <v>2022</v>
      </c>
      <c r="B79" s="83">
        <v>39</v>
      </c>
      <c r="C79" s="167">
        <v>18.75</v>
      </c>
      <c r="D79" s="211">
        <v>11</v>
      </c>
    </row>
    <row r="80" spans="1:4" x14ac:dyDescent="0.2">
      <c r="A80" s="189">
        <v>2023</v>
      </c>
      <c r="B80" s="40">
        <v>37</v>
      </c>
      <c r="C80" s="40">
        <v>15.7</v>
      </c>
      <c r="D80" s="209">
        <v>7</v>
      </c>
    </row>
  </sheetData>
  <phoneticPr fontId="2" type="noConversion"/>
  <hyperlinks>
    <hyperlink ref="A2" location="Sommaire!A1" display="Retour au menu &quot;Production cinématographique&quot;" xr:uid="{00000000-0004-0000-0800-000000000000}"/>
  </hyperlinks>
  <pageMargins left="0.59055118110236227" right="0.59055118110236227" top="0.78740157480314965" bottom="0.78740157480314965" header="0.39370078740157483" footer="0.39370078740157483"/>
  <pageSetup paperSize="9" orientation="portrait" r:id="rId1"/>
  <headerFooter alignWithMargins="0">
    <oddFooter>&amp;L&amp;"Arial,Gras italique"&amp;9&amp;G&amp;R&amp;"Arial,Gras italique"&amp;9Production cinématographique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27</vt:i4>
      </vt:variant>
    </vt:vector>
  </HeadingPairs>
  <TitlesOfParts>
    <vt:vector size="48" baseType="lpstr">
      <vt:lpstr>Sommaire</vt:lpstr>
      <vt:lpstr>Définitions</vt:lpstr>
      <vt:lpstr>nb films</vt:lpstr>
      <vt:lpstr>investiss</vt:lpstr>
      <vt:lpstr>répart invest</vt:lpstr>
      <vt:lpstr>répart financ</vt:lpstr>
      <vt:lpstr>FinancementCourt</vt:lpstr>
      <vt:lpstr>FinancementTrancheDevis</vt:lpstr>
      <vt:lpstr>premfilms</vt:lpstr>
      <vt:lpstr>devis</vt:lpstr>
      <vt:lpstr>tranch devis</vt:lpstr>
      <vt:lpstr>coprod</vt:lpstr>
      <vt:lpstr>diffuseurs</vt:lpstr>
      <vt:lpstr>diffuseurs payants</vt:lpstr>
      <vt:lpstr>VàDA</vt:lpstr>
      <vt:lpstr>chaînes en clair</vt:lpstr>
      <vt:lpstr>sans diffuseurs</vt:lpstr>
      <vt:lpstr>sofica</vt:lpstr>
      <vt:lpstr>mandats</vt:lpstr>
      <vt:lpstr>soutienlm</vt:lpstr>
      <vt:lpstr>régions</vt:lpstr>
      <vt:lpstr>coprod!Impression_des_titres</vt:lpstr>
      <vt:lpstr>diffuseurs!Impression_des_titres</vt:lpstr>
      <vt:lpstr>FinancementCourt!Impression_des_titres</vt:lpstr>
      <vt:lpstr>FinancementTrancheDevis!Impression_des_titres</vt:lpstr>
      <vt:lpstr>'répart financ'!Impression_des_titres</vt:lpstr>
      <vt:lpstr>'répart invest'!Impression_des_titres</vt:lpstr>
      <vt:lpstr>'sans diffuseurs'!Impression_des_titres</vt:lpstr>
      <vt:lpstr>'tranch devis'!Impression_des_titres</vt:lpstr>
      <vt:lpstr>'chaînes en clair'!Zone_d_impression</vt:lpstr>
      <vt:lpstr>coprod!Zone_d_impression</vt:lpstr>
      <vt:lpstr>Définitions!Zone_d_impression</vt:lpstr>
      <vt:lpstr>devis!Zone_d_impression</vt:lpstr>
      <vt:lpstr>diffuseurs!Zone_d_impression</vt:lpstr>
      <vt:lpstr>'diffuseurs payants'!Zone_d_impression</vt:lpstr>
      <vt:lpstr>FinancementCourt!Zone_d_impression</vt:lpstr>
      <vt:lpstr>FinancementTrancheDevis!Zone_d_impression</vt:lpstr>
      <vt:lpstr>investiss!Zone_d_impression</vt:lpstr>
      <vt:lpstr>mandats!Zone_d_impression</vt:lpstr>
      <vt:lpstr>'nb films'!Zone_d_impression</vt:lpstr>
      <vt:lpstr>premfilms!Zone_d_impression</vt:lpstr>
      <vt:lpstr>régions!Zone_d_impression</vt:lpstr>
      <vt:lpstr>'répart financ'!Zone_d_impression</vt:lpstr>
      <vt:lpstr>'répart invest'!Zone_d_impression</vt:lpstr>
      <vt:lpstr>'sans diffuseurs'!Zone_d_impression</vt:lpstr>
      <vt:lpstr>sofica!Zone_d_impression</vt:lpstr>
      <vt:lpstr>soutienlm!Zone_d_impression</vt:lpstr>
      <vt:lpstr>'tranch devis'!Zone_d_impression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Jardillier Sophie</cp:lastModifiedBy>
  <cp:lastPrinted>2013-04-24T08:27:55Z</cp:lastPrinted>
  <dcterms:created xsi:type="dcterms:W3CDTF">2008-10-21T10:07:15Z</dcterms:created>
  <dcterms:modified xsi:type="dcterms:W3CDTF">2024-03-28T16:32:26Z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b3933ffc6c0746fba69244e9f5f03700</vt:lpwstr>
  </property>
</Properties>
</file>