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firstSheet="39" activeTab="39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tab40densité.120!$C$10:$J$259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Dijon'!$A$1:$H$38</definedName>
    <definedName name="_xlnm.Print_Area" localSheetId="21">'tab16 Lille'!$A$1:$G$46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Toulouse'!$A$1:$H$34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tab37AmPeine!$A$1:$J$37</definedName>
    <definedName name="_xlnm.Print_Area" localSheetId="41">'tab38courbe-AmPeine'!$A$1:$K$40</definedName>
    <definedName name="_xlnm.Print_Area" localSheetId="43">tab40densité.120!$A$1:$I$99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 concurrentCalc="0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25"/>
  <c r="G9" i="24"/>
  <c r="G9" i="21"/>
  <c r="G9" i="20"/>
  <c r="F20" i="17"/>
  <c r="F19" i="17"/>
  <c r="F18" i="17"/>
  <c r="F16" i="17"/>
  <c r="D21" i="17"/>
  <c r="E21" i="17"/>
  <c r="E24" i="30"/>
  <c r="F24" i="30"/>
  <c r="E20" i="30"/>
  <c r="F20" i="30"/>
  <c r="E19" i="30"/>
  <c r="F19" i="30"/>
  <c r="E17" i="30"/>
  <c r="E20" i="19"/>
  <c r="F20" i="19"/>
  <c r="E18" i="19"/>
  <c r="F18" i="19"/>
  <c r="E16" i="19"/>
  <c r="F16" i="19"/>
  <c r="D22" i="19"/>
  <c r="D27" i="19"/>
  <c r="G19" i="18"/>
  <c r="H19" i="18"/>
  <c r="G14" i="18"/>
  <c r="G22" i="18"/>
  <c r="H14" i="18"/>
  <c r="F27" i="15"/>
  <c r="D27" i="15"/>
  <c r="D26" i="14"/>
  <c r="C26" i="14"/>
  <c r="F20" i="14"/>
  <c r="F17" i="14"/>
  <c r="F15" i="14"/>
  <c r="F14" i="14"/>
  <c r="F13" i="14"/>
  <c r="F12" i="14"/>
  <c r="E17" i="4"/>
  <c r="J9" i="4"/>
  <c r="E15" i="4"/>
  <c r="E14" i="4"/>
  <c r="J11" i="4"/>
  <c r="E11" i="4"/>
  <c r="J10" i="4"/>
  <c r="D19" i="18"/>
  <c r="F16" i="14"/>
  <c r="E7" i="4"/>
  <c r="F22" i="10"/>
  <c r="F20" i="10"/>
  <c r="F18" i="10"/>
  <c r="F16" i="10"/>
  <c r="F14" i="10"/>
  <c r="F12" i="10"/>
  <c r="F10" i="10"/>
  <c r="G9" i="36"/>
  <c r="G9" i="35"/>
  <c r="C16" i="38"/>
  <c r="D14" i="38"/>
  <c r="E12" i="37"/>
  <c r="C15" i="37"/>
  <c r="G14" i="32"/>
  <c r="C15" i="31"/>
  <c r="E16" i="12"/>
  <c r="F16" i="12"/>
  <c r="D16" i="12"/>
  <c r="D29" i="4"/>
  <c r="C16" i="12"/>
  <c r="E12" i="5"/>
  <c r="G9" i="28"/>
  <c r="G9" i="27"/>
  <c r="G9" i="23"/>
  <c r="F17" i="17"/>
  <c r="E22" i="18"/>
  <c r="F18" i="14"/>
  <c r="C18" i="4"/>
  <c r="I11" i="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F35" i="41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J15" i="41"/>
  <c r="F15" i="41"/>
  <c r="J14" i="41"/>
  <c r="F14" i="41"/>
  <c r="J13" i="41"/>
  <c r="F13" i="41"/>
  <c r="J12" i="41"/>
  <c r="F12" i="41"/>
  <c r="J11" i="41"/>
  <c r="F11" i="41"/>
  <c r="F33" i="10"/>
  <c r="F30" i="10"/>
  <c r="F28" i="10"/>
  <c r="F25" i="10"/>
  <c r="F24" i="10"/>
  <c r="F21" i="10"/>
  <c r="F17" i="10"/>
  <c r="F13" i="10"/>
  <c r="F9" i="10"/>
  <c r="D15" i="37"/>
  <c r="C16" i="32"/>
  <c r="D14" i="32"/>
  <c r="D16" i="5"/>
  <c r="C16" i="5"/>
  <c r="I19" i="18"/>
  <c r="I14" i="18"/>
  <c r="E27" i="15"/>
  <c r="C27" i="15"/>
  <c r="F32" i="10"/>
  <c r="F27" i="10"/>
  <c r="F23" i="10"/>
  <c r="F19" i="10"/>
  <c r="F15" i="10"/>
  <c r="F11" i="10"/>
  <c r="C22" i="30"/>
  <c r="C27" i="30"/>
  <c r="B9" i="16"/>
  <c r="E16" i="32"/>
  <c r="F14" i="32"/>
  <c r="F29" i="10"/>
  <c r="F26" i="10"/>
  <c r="F31" i="10"/>
  <c r="B9" i="14"/>
  <c r="F15" i="17"/>
  <c r="F22" i="18"/>
  <c r="E12" i="19"/>
  <c r="F12" i="19"/>
  <c r="B6" i="23"/>
  <c r="C22" i="18"/>
  <c r="B4" i="20"/>
  <c r="F19" i="14"/>
  <c r="E14" i="19"/>
  <c r="F14" i="19"/>
  <c r="E24" i="19"/>
  <c r="F24" i="19"/>
  <c r="C21" i="17"/>
  <c r="G9" i="22"/>
  <c r="G9" i="26"/>
  <c r="G9" i="29"/>
  <c r="E12" i="31"/>
  <c r="I10" i="4"/>
  <c r="F12" i="12"/>
  <c r="D13" i="38"/>
  <c r="E14" i="5"/>
  <c r="E11" i="37"/>
  <c r="G14" i="38"/>
  <c r="H14" i="38"/>
  <c r="C22" i="19"/>
  <c r="C27" i="19"/>
  <c r="E15" i="19"/>
  <c r="E19" i="19"/>
  <c r="E12" i="30"/>
  <c r="E15" i="30"/>
  <c r="E18" i="30"/>
  <c r="E11" i="31"/>
  <c r="D15" i="31"/>
  <c r="E15" i="31"/>
  <c r="G13" i="32"/>
  <c r="G13" i="38"/>
  <c r="G16" i="38"/>
  <c r="H13" i="38"/>
  <c r="E16" i="38"/>
  <c r="F14" i="38"/>
  <c r="B6" i="37"/>
  <c r="B6" i="38"/>
  <c r="B5" i="7"/>
  <c r="B4" i="26"/>
  <c r="B6" i="25"/>
  <c r="B6" i="20"/>
  <c r="B5" i="39"/>
  <c r="B6" i="12"/>
  <c r="B8" i="12"/>
  <c r="B4" i="27"/>
  <c r="B4" i="28"/>
  <c r="B4" i="21"/>
  <c r="B6" i="14"/>
  <c r="E9" i="4"/>
  <c r="B6" i="5"/>
  <c r="B6" i="13"/>
  <c r="C5" i="8"/>
  <c r="B5" i="36"/>
  <c r="B22" i="18"/>
  <c r="I9" i="4"/>
  <c r="I7" i="4"/>
  <c r="F14" i="12"/>
  <c r="D13" i="32"/>
  <c r="E16" i="4"/>
  <c r="F13" i="38"/>
  <c r="E15" i="37"/>
  <c r="E22" i="19"/>
  <c r="E27" i="19"/>
  <c r="F27" i="19"/>
  <c r="K11" i="4"/>
  <c r="F22" i="19"/>
  <c r="F13" i="32"/>
  <c r="F16" i="32"/>
  <c r="K10" i="4"/>
  <c r="E16" i="5"/>
  <c r="J14" i="18"/>
  <c r="F21" i="17"/>
  <c r="I13" i="4"/>
  <c r="J7" i="4"/>
  <c r="J19" i="18"/>
  <c r="J22" i="18"/>
  <c r="H22" i="18"/>
  <c r="H16" i="38"/>
  <c r="D16" i="32"/>
  <c r="B4" i="22"/>
  <c r="B6" i="28"/>
  <c r="B6" i="24"/>
  <c r="B6" i="17"/>
  <c r="B5" i="11"/>
  <c r="B6" i="30"/>
  <c r="B4" i="23"/>
  <c r="B4" i="25"/>
  <c r="B8" i="16"/>
  <c r="B4" i="29"/>
  <c r="B4" i="24"/>
  <c r="B6" i="27"/>
  <c r="B6" i="18"/>
  <c r="B8" i="14"/>
  <c r="B6" i="31"/>
  <c r="B6" i="21"/>
  <c r="K1" i="4"/>
  <c r="B6" i="29"/>
  <c r="E26" i="14"/>
  <c r="F26" i="14"/>
  <c r="F22" i="14"/>
  <c r="F15" i="19"/>
  <c r="F19" i="19"/>
  <c r="F12" i="30"/>
  <c r="F15" i="30"/>
  <c r="F18" i="30"/>
  <c r="E10" i="4"/>
  <c r="K9" i="4"/>
  <c r="F17" i="30"/>
  <c r="D14" i="18"/>
  <c r="D22" i="18"/>
  <c r="B6" i="15"/>
  <c r="B5" i="34"/>
  <c r="B5" i="6"/>
  <c r="B6" i="16"/>
  <c r="B5" i="10"/>
  <c r="B6" i="32"/>
  <c r="B5" i="33"/>
  <c r="B5" i="35"/>
  <c r="B8" i="17"/>
  <c r="B6" i="22"/>
  <c r="B5" i="40"/>
  <c r="B6" i="19"/>
  <c r="B6" i="26"/>
  <c r="B5" i="9"/>
  <c r="F16" i="38"/>
  <c r="E12" i="4"/>
  <c r="F14" i="17"/>
  <c r="E16" i="30"/>
  <c r="F16" i="30"/>
  <c r="E13" i="30"/>
  <c r="D22" i="30"/>
  <c r="E17" i="19"/>
  <c r="F17" i="19"/>
  <c r="E13" i="19"/>
  <c r="F13" i="19"/>
  <c r="E14" i="30"/>
  <c r="F14" i="30"/>
  <c r="D18" i="4"/>
  <c r="E18" i="4"/>
  <c r="F24" i="14"/>
  <c r="G16" i="32"/>
  <c r="H14" i="32"/>
  <c r="I22" i="18"/>
  <c r="D16" i="38"/>
  <c r="H13" i="32"/>
  <c r="J13" i="4"/>
  <c r="E22" i="30"/>
  <c r="E27" i="30"/>
  <c r="F13" i="30"/>
  <c r="K7" i="4"/>
  <c r="D27" i="30"/>
  <c r="F22" i="30"/>
  <c r="H16" i="32"/>
  <c r="F27" i="30"/>
</calcChain>
</file>

<file path=xl/sharedStrings.xml><?xml version="1.0" encoding="utf-8"?>
<sst xmlns="http://schemas.openxmlformats.org/spreadsheetml/2006/main" count="2085" uniqueCount="628">
  <si>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</si>
  <si>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</si>
  <si>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</si>
  <si>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</si>
  <si>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</si>
  <si>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</si>
  <si>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</si>
  <si>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</si>
  <si>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</si>
  <si>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</si>
  <si>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</si>
  <si>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</si>
  <si>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</si>
  <si>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</si>
  <si>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</si>
  <si>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</si>
  <si>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</si>
  <si>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</si>
  <si>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</si>
  <si>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</si>
  <si>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</si>
  <si>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</si>
  <si>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</si>
  <si>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</si>
  <si>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</si>
  <si>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</si>
  <si>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</si>
  <si>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</si>
  <si>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</si>
  <si>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</si>
  <si>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</si>
  <si>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</si>
  <si>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</si>
  <si>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</si>
  <si>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</si>
  <si>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</si>
  <si>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</si>
  <si>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</si>
  <si>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</si>
  <si>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</si>
  <si>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</si>
  <si>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</si>
  <si>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</si>
  <si>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</si>
  <si>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</si>
  <si>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</si>
  <si>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</si>
  <si>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</si>
  <si>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</si>
  <si>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</si>
  <si>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</si>
  <si>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</si>
  <si>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</si>
  <si>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</si>
  <si>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</si>
  <si>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</si>
  <si>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</si>
  <si>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</si>
  <si>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</si>
  <si>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</si>
  <si>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</si>
  <si>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</si>
  <si>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</si>
  <si>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</si>
  <si>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</si>
  <si>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</si>
  <si>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</si>
  <si>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</si>
  <si>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</si>
  <si>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</si>
  <si>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</si>
  <si>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</si>
  <si>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</si>
  <si>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</si>
  <si>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</si>
  <si>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</si>
  <si>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</si>
  <si>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</si>
  <si>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</si>
  <si>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</si>
  <si>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</si>
  <si>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</si>
  <si>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</si>
  <si>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</si>
  <si>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</si>
  <si>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</si>
  <si>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</si>
  <si>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</si>
  <si>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</si>
  <si>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</si>
  <si>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</si>
  <si>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</si>
  <si>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</si>
  <si>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</si>
  <si>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</si>
  <si>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</si>
  <si>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</si>
  <si>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</si>
  <si>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</si>
  <si>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</si>
  <si>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</si>
  <si>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</si>
  <si>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</si>
  <si>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</si>
  <si>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</si>
  <si>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</si>
  <si>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</si>
  <si>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</si>
  <si>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</si>
  <si>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</si>
  <si>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</si>
  <si>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</si>
  <si>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</si>
  <si>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</si>
  <si>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</si>
  <si>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</si>
  <si>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</si>
  <si>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</si>
  <si>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</si>
  <si>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</si>
  <si>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</si>
  <si>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</si>
  <si>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</si>
  <si>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</si>
  <si>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</si>
  <si>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</si>
  <si>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</si>
  <si>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</si>
  <si>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</si>
  <si>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</si>
  <si>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</si>
  <si>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</si>
  <si>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</si>
  <si>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</si>
  <si>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</si>
  <si>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</si>
  <si>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</si>
  <si>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</si>
  <si>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</si>
  <si>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</si>
  <si>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</si>
  <si>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</si>
  <si>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</si>
  <si>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</si>
  <si>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</si>
  <si>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</si>
  <si>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</si>
  <si>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</si>
  <si>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</si>
  <si>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</si>
  <si>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</si>
  <si>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</si>
  <si>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</si>
  <si>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</si>
  <si>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</si>
  <si>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</si>
  <si>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</si>
  <si>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</si>
  <si>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</si>
  <si>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</si>
  <si>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</si>
  <si>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</si>
  <si>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</si>
  <si>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</si>
  <si>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</si>
  <si>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</si>
  <si>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</si>
  <si>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</si>
  <si>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</si>
  <si>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</si>
  <si>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</si>
  <si>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</si>
  <si>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</si>
  <si>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</si>
  <si>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</si>
  <si>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</si>
  <si>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</si>
  <si>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</si>
  <si>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</si>
  <si>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</si>
  <si>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</si>
  <si>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</si>
  <si>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</si>
  <si>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</si>
  <si>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</si>
  <si>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</si>
  <si>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</si>
  <si>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</si>
  <si>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</si>
  <si>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</si>
  <si>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</si>
  <si>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</si>
  <si>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</si>
  <si>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</si>
  <si>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</si>
  <si>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</si>
  <si>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</si>
  <si>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</si>
  <si>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</si>
  <si>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</si>
  <si>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</si>
  <si>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</si>
  <si>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</si>
  <si>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</si>
  <si>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</si>
  <si>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</si>
  <si>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</si>
  <si>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</si>
  <si>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</si>
  <si>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</si>
  <si>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</si>
  <si>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</si>
  <si>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</si>
  <si>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</si>
  <si>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</si>
  <si>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</si>
  <si>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</si>
  <si>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</si>
  <si>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</si>
  <si>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</si>
  <si>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</si>
  <si>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</si>
  <si>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</si>
  <si>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</si>
  <si>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</si>
  <si>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</si>
  <si>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</si>
  <si>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</si>
  <si>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</si>
  <si>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</si>
  <si>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</si>
  <si>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</si>
  <si>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</si>
  <si>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</si>
  <si>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</si>
  <si>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</si>
  <si>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</si>
  <si>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</si>
  <si>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</si>
  <si>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</si>
  <si>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</si>
  <si>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</si>
  <si>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</si>
  <si>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</si>
  <si>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</si>
  <si>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</si>
  <si>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</si>
  <si>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</si>
  <si>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</si>
  <si>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</si>
  <si>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</si>
  <si>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</si>
  <si>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</si>
  <si>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</si>
  <si>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</si>
  <si>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</si>
  <si>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</si>
  <si>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</si>
  <si>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</si>
  <si>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</si>
  <si>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</si>
  <si>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</si>
  <si>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</si>
  <si>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</si>
  <si>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</si>
  <si>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</si>
  <si>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</si>
  <si>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</si>
  <si>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</si>
  <si>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</si>
  <si>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</si>
  <si>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</si>
  <si>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</si>
  <si>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</si>
  <si>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</si>
  <si>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</si>
  <si>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</si>
  <si>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</si>
  <si>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</si>
  <si>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</si>
  <si>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</si>
  <si>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PSE*</t>
  </si>
  <si>
    <t>* y compris SEFIP</t>
  </si>
  <si>
    <t xml:space="preserve">1er septembre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</si>
  <si>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</si>
  <si>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</si>
  <si>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</si>
  <si>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</si>
  <si>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</si>
  <si>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</si>
  <si>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</si>
  <si>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</si>
  <si>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</si>
  <si>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</si>
  <si>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</si>
  <si>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</si>
  <si>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</si>
  <si>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</si>
  <si>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</si>
  <si>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</si>
  <si>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</si>
  <si>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</si>
  <si>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</si>
  <si>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</si>
  <si>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</si>
  <si>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</si>
  <si>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</si>
  <si>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</si>
  <si>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</si>
  <si>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</si>
  <si>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</si>
  <si>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</si>
  <si>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</si>
  <si>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</si>
  <si>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</si>
  <si>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</si>
  <si>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</si>
  <si>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</si>
  <si>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</si>
  <si>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</si>
  <si>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</si>
  <si>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</si>
  <si>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</si>
  <si>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</si>
  <si>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</si>
  <si>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</si>
  <si>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</si>
  <si>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</si>
  <si>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</si>
  <si>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</si>
  <si>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</si>
  <si>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</si>
  <si>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</si>
  <si>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</si>
  <si>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</si>
  <si>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</si>
  <si>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</si>
  <si>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</si>
  <si>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</si>
  <si>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</si>
  <si>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</si>
  <si>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</si>
  <si>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</si>
  <si>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</si>
  <si>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</si>
  <si>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</si>
  <si>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</si>
  <si>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</si>
  <si>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</si>
  <si>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</si>
  <si>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</si>
  <si>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</si>
  <si>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</si>
  <si>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</si>
  <si>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</si>
  <si>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</si>
  <si>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</si>
  <si>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</si>
  <si>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</si>
  <si>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</si>
  <si>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</si>
  <si>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</si>
  <si>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</si>
  <si>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</si>
  <si>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</si>
  <si>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</si>
  <si>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</si>
  <si>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</si>
  <si>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</si>
  <si>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</si>
  <si>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</si>
  <si>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</si>
  <si>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</si>
  <si>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</si>
  <si>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</si>
  <si>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</si>
  <si>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</si>
  <si>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</si>
  <si>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</si>
  <si>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</si>
  <si>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</si>
  <si>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</si>
  <si>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</si>
  <si>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</si>
  <si>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</si>
  <si>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</si>
  <si>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</si>
  <si>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</si>
  <si>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</si>
  <si>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</si>
  <si>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</si>
  <si>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</si>
  <si>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</si>
  <si>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</si>
  <si>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</si>
  <si>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</si>
  <si>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</si>
  <si>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</si>
  <si>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</si>
  <si>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</si>
  <si>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</si>
  <si>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</si>
  <si>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</si>
  <si>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</si>
  <si>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</si>
  <si>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</si>
  <si>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</si>
  <si>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</si>
  <si>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</si>
  <si>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</si>
  <si>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</si>
  <si>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</si>
  <si>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</si>
  <si>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</si>
  <si>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</si>
  <si>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</si>
  <si>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</si>
  <si>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</si>
  <si>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</si>
  <si>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</si>
  <si>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</si>
  <si>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</si>
  <si>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</si>
  <si>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</si>
  <si>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</si>
  <si>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</si>
  <si>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</si>
  <si>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</si>
  <si>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</si>
  <si>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</si>
  <si>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</si>
  <si>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</si>
  <si>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</si>
  <si>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</si>
  <si>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</si>
  <si>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</si>
  <si>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</si>
  <si>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</si>
  <si>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</si>
  <si>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</si>
  <si>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</si>
  <si>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</si>
  <si>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</si>
  <si>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</si>
  <si>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</si>
  <si>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</si>
  <si>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</si>
  <si>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</si>
  <si>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</si>
  <si>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</si>
  <si>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</si>
  <si>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</si>
  <si>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</si>
  <si>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</si>
  <si>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</si>
  <si>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</si>
  <si>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</si>
  <si>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</si>
  <si>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</si>
  <si>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</si>
  <si>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</si>
  <si>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</si>
  <si>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</si>
  <si>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</si>
  <si>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</si>
  <si>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</si>
  <si>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</si>
  <si>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</si>
  <si>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</si>
  <si>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</si>
  <si>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</si>
  <si>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</si>
  <si>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</si>
  <si>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</si>
  <si>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</si>
  <si>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</si>
  <si>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</si>
  <si>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</si>
  <si>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</si>
  <si>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</si>
  <si>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</si>
  <si>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</si>
  <si>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</si>
  <si>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</si>
  <si>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</si>
  <si>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</si>
  <si>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</si>
  <si>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</si>
  <si>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</si>
  <si>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</si>
  <si>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</si>
  <si>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</si>
  <si>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</si>
  <si>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</si>
  <si>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</si>
  <si>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</si>
  <si>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</si>
  <si>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</si>
  <si>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- 7 établissements ou quartiers ont une densité supérieure ou égale à 200 %,</t>
  </si>
  <si>
    <t>- 29 établissements ou quartiers ont une densité supérieure ou égale à 150 et inférieure à 200 %,</t>
  </si>
  <si>
    <t>- 51 établissements ou quartiers ont une densité supérieure ou égale à 120 et inférieure à 150 %,</t>
  </si>
  <si>
    <t>- 28 établissements ou quartiers ont une densité supérieure ou égale à 100 et inférieure à 120 %,</t>
  </si>
  <si>
    <t>- 135 établissements ou quartiers ont une densité inférieure à 100 %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</si>
  <si>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</si>
  <si>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</si>
  <si>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</si>
  <si>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</si>
  <si>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</si>
  <si>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</si>
  <si>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</si>
  <si>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</si>
  <si>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</si>
  <si>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</si>
  <si>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</si>
  <si>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</si>
  <si>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</si>
  <si>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</si>
  <si>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</si>
  <si>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</si>
  <si>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</si>
  <si>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</si>
  <si>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</si>
  <si>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</si>
  <si>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</si>
  <si>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</si>
  <si>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</si>
  <si>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</si>
  <si>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</si>
  <si>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</si>
  <si>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</si>
  <si>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</si>
  <si>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</si>
  <si>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</si>
  <si>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</si>
  <si>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</si>
  <si>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</si>
  <si>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</si>
  <si>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</si>
  <si>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</si>
  <si>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</si>
  <si>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</si>
  <si>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</si>
  <si>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</si>
  <si>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</si>
  <si>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</si>
  <si>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</si>
  <si>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</si>
  <si>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84</t>
  </si>
  <si>
    <t>51</t>
  </si>
  <si>
    <t>47</t>
  </si>
  <si>
    <t>88</t>
  </si>
  <si>
    <t>78</t>
  </si>
  <si>
    <t>185</t>
  </si>
  <si>
    <t>105</t>
  </si>
  <si>
    <t>145</t>
  </si>
  <si>
    <t>116</t>
  </si>
  <si>
    <t>193</t>
  </si>
  <si>
    <t>307</t>
  </si>
  <si>
    <t>202</t>
  </si>
  <si>
    <t>117</t>
  </si>
  <si>
    <t>180</t>
  </si>
  <si>
    <t>167</t>
  </si>
  <si>
    <t>385</t>
  </si>
  <si>
    <t>162</t>
  </si>
  <si>
    <t>195</t>
  </si>
  <si>
    <t>231</t>
  </si>
  <si>
    <t>584</t>
  </si>
  <si>
    <t>196</t>
  </si>
  <si>
    <t>222</t>
  </si>
  <si>
    <t>187</t>
  </si>
  <si>
    <t>232</t>
  </si>
  <si>
    <t>36</t>
  </si>
  <si>
    <t>688</t>
  </si>
  <si>
    <t>21</t>
  </si>
  <si>
    <t>137</t>
  </si>
  <si>
    <t>612</t>
  </si>
  <si>
    <t>53</t>
  </si>
  <si>
    <t>420</t>
  </si>
  <si>
    <t>35</t>
  </si>
  <si>
    <t>573</t>
  </si>
  <si>
    <t>1197</t>
  </si>
  <si>
    <t>363</t>
  </si>
  <si>
    <t>421</t>
  </si>
  <si>
    <t>500</t>
  </si>
  <si>
    <t>2857</t>
  </si>
  <si>
    <t>1404</t>
  </si>
  <si>
    <t>48</t>
  </si>
  <si>
    <t>43</t>
  </si>
  <si>
    <t>592</t>
  </si>
  <si>
    <t>579</t>
  </si>
  <si>
    <t>50</t>
  </si>
  <si>
    <t>587</t>
  </si>
  <si>
    <t>266</t>
  </si>
  <si>
    <t>254</t>
  </si>
  <si>
    <t>269</t>
  </si>
  <si>
    <t>46</t>
  </si>
  <si>
    <t>39</t>
  </si>
  <si>
    <t>71</t>
  </si>
  <si>
    <t>198</t>
  </si>
  <si>
    <t>480</t>
  </si>
  <si>
    <t>85</t>
  </si>
  <si>
    <t>52</t>
  </si>
  <si>
    <t>120</t>
  </si>
  <si>
    <t>404</t>
  </si>
  <si>
    <t>283</t>
  </si>
  <si>
    <t>452</t>
  </si>
  <si>
    <t>67</t>
  </si>
  <si>
    <t>445</t>
  </si>
  <si>
    <t>416</t>
  </si>
  <si>
    <t>66</t>
  </si>
  <si>
    <t>64</t>
  </si>
  <si>
    <t>144</t>
  </si>
  <si>
    <t>192</t>
  </si>
  <si>
    <t>204</t>
  </si>
  <si>
    <t>69</t>
  </si>
  <si>
    <t>651</t>
  </si>
  <si>
    <t>593</t>
  </si>
  <si>
    <t>Outre-mer</t>
  </si>
  <si>
    <t>130</t>
  </si>
  <si>
    <t>358</t>
  </si>
  <si>
    <t>211</t>
  </si>
  <si>
    <t>111</t>
  </si>
  <si>
    <t>54</t>
  </si>
  <si>
    <t>310</t>
  </si>
  <si>
    <t>3</t>
  </si>
  <si>
    <t>197</t>
  </si>
  <si>
    <t>Soit 85 établissements ou quartiers d'établissement et 35 556 détenus concernés</t>
  </si>
  <si>
    <t>Nombre de matelas au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</si>
</sst>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3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47" fillId="0" borderId="0" xfId="0" applyNumberFormat="1" applyFont="1" applyAlignment="1">
      <alignment horizontal="center"/>
    </xf>
    <xf numFmtId="0" fontId="0" fillId="0" borderId="50" xfId="0" applyBorder="1" applyAlignment="1">
      <alignment horizontal="right" vertical="center" wrapText="1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54592"/>
        <c:axId val="238656128"/>
      </c:lineChart>
      <c:catAx>
        <c:axId val="2386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865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65612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8654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34578</c:v>
              </c:pt>
              <c:pt idx="1">
                <c:v>34608</c:v>
              </c:pt>
              <c:pt idx="2">
                <c:v>34639</c:v>
              </c:pt>
              <c:pt idx="3">
                <c:v>34669</c:v>
              </c:pt>
              <c:pt idx="4">
                <c:v>34700</c:v>
              </c:pt>
              <c:pt idx="5">
                <c:v>34731</c:v>
              </c:pt>
              <c:pt idx="6">
                <c:v>34759</c:v>
              </c:pt>
              <c:pt idx="7">
                <c:v>34790</c:v>
              </c:pt>
              <c:pt idx="8">
                <c:v>34820</c:v>
              </c:pt>
              <c:pt idx="9">
                <c:v>34851</c:v>
              </c:pt>
              <c:pt idx="10">
                <c:v>34881</c:v>
              </c:pt>
              <c:pt idx="11">
                <c:v>34912</c:v>
              </c:pt>
              <c:pt idx="12">
                <c:v>34943</c:v>
              </c:pt>
              <c:pt idx="13">
                <c:v>34973</c:v>
              </c:pt>
              <c:pt idx="14">
                <c:v>35004</c:v>
              </c:pt>
              <c:pt idx="15">
                <c:v>35034</c:v>
              </c:pt>
              <c:pt idx="16">
                <c:v>35065</c:v>
              </c:pt>
              <c:pt idx="17">
                <c:v>35096</c:v>
              </c:pt>
              <c:pt idx="18">
                <c:v>35125</c:v>
              </c:pt>
              <c:pt idx="19">
                <c:v>35156</c:v>
              </c:pt>
              <c:pt idx="20">
                <c:v>35186</c:v>
              </c:pt>
              <c:pt idx="21">
                <c:v>35217</c:v>
              </c:pt>
              <c:pt idx="22">
                <c:v>35247</c:v>
              </c:pt>
              <c:pt idx="23">
                <c:v>35278</c:v>
              </c:pt>
              <c:pt idx="24">
                <c:v>35309</c:v>
              </c:pt>
              <c:pt idx="25">
                <c:v>35339</c:v>
              </c:pt>
              <c:pt idx="26">
                <c:v>35370</c:v>
              </c:pt>
              <c:pt idx="27">
                <c:v>35400</c:v>
              </c:pt>
              <c:pt idx="28">
                <c:v>35431</c:v>
              </c:pt>
              <c:pt idx="29">
                <c:v>35462</c:v>
              </c:pt>
              <c:pt idx="30">
                <c:v>35490</c:v>
              </c:pt>
              <c:pt idx="31">
                <c:v>35521</c:v>
              </c:pt>
              <c:pt idx="32">
                <c:v>35551</c:v>
              </c:pt>
              <c:pt idx="33">
                <c:v>35582</c:v>
              </c:pt>
              <c:pt idx="34">
                <c:v>35612</c:v>
              </c:pt>
              <c:pt idx="35">
                <c:v>35643</c:v>
              </c:pt>
              <c:pt idx="36">
                <c:v>35674</c:v>
              </c:pt>
              <c:pt idx="37">
                <c:v>35704</c:v>
              </c:pt>
              <c:pt idx="38">
                <c:v>35735</c:v>
              </c:pt>
              <c:pt idx="39">
                <c:v>35765</c:v>
              </c:pt>
              <c:pt idx="40">
                <c:v>35796</c:v>
              </c:pt>
              <c:pt idx="41">
                <c:v>35827</c:v>
              </c:pt>
              <c:pt idx="42">
                <c:v>35855</c:v>
              </c:pt>
              <c:pt idx="43">
                <c:v>35886</c:v>
              </c:pt>
              <c:pt idx="44">
                <c:v>35916</c:v>
              </c:pt>
              <c:pt idx="45">
                <c:v>35947</c:v>
              </c:pt>
              <c:pt idx="46">
                <c:v>35977</c:v>
              </c:pt>
              <c:pt idx="47">
                <c:v>36008</c:v>
              </c:pt>
              <c:pt idx="48">
                <c:v>36039</c:v>
              </c:pt>
              <c:pt idx="49">
                <c:v>36069</c:v>
              </c:pt>
              <c:pt idx="50">
                <c:v>36100</c:v>
              </c:pt>
              <c:pt idx="51">
                <c:v>36130</c:v>
              </c:pt>
              <c:pt idx="52">
                <c:v>36161</c:v>
              </c:pt>
              <c:pt idx="53">
                <c:v>36192</c:v>
              </c:pt>
              <c:pt idx="54">
                <c:v>36220</c:v>
              </c:pt>
              <c:pt idx="55">
                <c:v>36251</c:v>
              </c:pt>
              <c:pt idx="56">
                <c:v>36281</c:v>
              </c:pt>
              <c:pt idx="57">
                <c:v>36312</c:v>
              </c:pt>
              <c:pt idx="58">
                <c:v>36342</c:v>
              </c:pt>
              <c:pt idx="59">
                <c:v>36373</c:v>
              </c:pt>
              <c:pt idx="60">
                <c:v>36404</c:v>
              </c:pt>
              <c:pt idx="61">
                <c:v>36434</c:v>
              </c:pt>
              <c:pt idx="62">
                <c:v>36465</c:v>
              </c:pt>
              <c:pt idx="63">
                <c:v>36495</c:v>
              </c:pt>
              <c:pt idx="64">
                <c:v>36526</c:v>
              </c:pt>
              <c:pt idx="65">
                <c:v>36557</c:v>
              </c:pt>
              <c:pt idx="66">
                <c:v>36586</c:v>
              </c:pt>
              <c:pt idx="67">
                <c:v>36617</c:v>
              </c:pt>
              <c:pt idx="68">
                <c:v>36647</c:v>
              </c:pt>
              <c:pt idx="69">
                <c:v>36678</c:v>
              </c:pt>
              <c:pt idx="70">
                <c:v>36708</c:v>
              </c:pt>
              <c:pt idx="71">
                <c:v>36739</c:v>
              </c:pt>
              <c:pt idx="72">
                <c:v>36770</c:v>
              </c:pt>
              <c:pt idx="73">
                <c:v>36800</c:v>
              </c:pt>
              <c:pt idx="74">
                <c:v>36831</c:v>
              </c:pt>
              <c:pt idx="75">
                <c:v>36861</c:v>
              </c:pt>
              <c:pt idx="76">
                <c:v>36892</c:v>
              </c:pt>
              <c:pt idx="77">
                <c:v>36923</c:v>
              </c:pt>
              <c:pt idx="78">
                <c:v>36951</c:v>
              </c:pt>
              <c:pt idx="79">
                <c:v>36982</c:v>
              </c:pt>
              <c:pt idx="80">
                <c:v>37012</c:v>
              </c:pt>
              <c:pt idx="81">
                <c:v>37043</c:v>
              </c:pt>
              <c:pt idx="82">
                <c:v>37073</c:v>
              </c:pt>
              <c:pt idx="83">
                <c:v>37104</c:v>
              </c:pt>
              <c:pt idx="84">
                <c:v>37135</c:v>
              </c:pt>
              <c:pt idx="85">
                <c:v>37165</c:v>
              </c:pt>
              <c:pt idx="86">
                <c:v>37196</c:v>
              </c:pt>
              <c:pt idx="87">
                <c:v>37226</c:v>
              </c:pt>
              <c:pt idx="88">
                <c:v>37257</c:v>
              </c:pt>
              <c:pt idx="89">
                <c:v>37288</c:v>
              </c:pt>
              <c:pt idx="90">
                <c:v>37316</c:v>
              </c:pt>
              <c:pt idx="91">
                <c:v>37347</c:v>
              </c:pt>
              <c:pt idx="92">
                <c:v>37377</c:v>
              </c:pt>
              <c:pt idx="93">
                <c:v>37408</c:v>
              </c:pt>
              <c:pt idx="94">
                <c:v>37438</c:v>
              </c:pt>
              <c:pt idx="95">
                <c:v>37469</c:v>
              </c:pt>
              <c:pt idx="96">
                <c:v>37500</c:v>
              </c:pt>
              <c:pt idx="97">
                <c:v>37530</c:v>
              </c:pt>
              <c:pt idx="98">
                <c:v>37561</c:v>
              </c:pt>
              <c:pt idx="99">
                <c:v>37591</c:v>
              </c:pt>
              <c:pt idx="100">
                <c:v>37622</c:v>
              </c:pt>
              <c:pt idx="101">
                <c:v>37653</c:v>
              </c:pt>
              <c:pt idx="102">
                <c:v>37681</c:v>
              </c:pt>
              <c:pt idx="103">
                <c:v>37712</c:v>
              </c:pt>
              <c:pt idx="104">
                <c:v>37742</c:v>
              </c:pt>
              <c:pt idx="105">
                <c:v>37773</c:v>
              </c:pt>
              <c:pt idx="106">
                <c:v>37803</c:v>
              </c:pt>
              <c:pt idx="107">
                <c:v>37834</c:v>
              </c:pt>
              <c:pt idx="108">
                <c:v>37865</c:v>
              </c:pt>
              <c:pt idx="109">
                <c:v>37895</c:v>
              </c:pt>
              <c:pt idx="110">
                <c:v>37926</c:v>
              </c:pt>
              <c:pt idx="111">
                <c:v>37956</c:v>
              </c:pt>
              <c:pt idx="112">
                <c:v>37987</c:v>
              </c:pt>
              <c:pt idx="113">
                <c:v>38018</c:v>
              </c:pt>
              <c:pt idx="114">
                <c:v>38047</c:v>
              </c:pt>
              <c:pt idx="115">
                <c:v>38078</c:v>
              </c:pt>
              <c:pt idx="116">
                <c:v>38108</c:v>
              </c:pt>
              <c:pt idx="117">
                <c:v>38139</c:v>
              </c:pt>
              <c:pt idx="118">
                <c:v>38169</c:v>
              </c:pt>
              <c:pt idx="119">
                <c:v>38200</c:v>
              </c:pt>
              <c:pt idx="120">
                <c:v>38231</c:v>
              </c:pt>
              <c:pt idx="121">
                <c:v>38261</c:v>
              </c:pt>
              <c:pt idx="122">
                <c:v>38292</c:v>
              </c:pt>
              <c:pt idx="123">
                <c:v>38322</c:v>
              </c:pt>
              <c:pt idx="124">
                <c:v>38353</c:v>
              </c:pt>
              <c:pt idx="125">
                <c:v>38384</c:v>
              </c:pt>
              <c:pt idx="126">
                <c:v>38412</c:v>
              </c:pt>
              <c:pt idx="127">
                <c:v>38443</c:v>
              </c:pt>
              <c:pt idx="128">
                <c:v>38473</c:v>
              </c:pt>
              <c:pt idx="129">
                <c:v>38504</c:v>
              </c:pt>
              <c:pt idx="130">
                <c:v>38534</c:v>
              </c:pt>
              <c:pt idx="131">
                <c:v>38565</c:v>
              </c:pt>
              <c:pt idx="132">
                <c:v>38596</c:v>
              </c:pt>
              <c:pt idx="133">
                <c:v>38626</c:v>
              </c:pt>
              <c:pt idx="134">
                <c:v>38657</c:v>
              </c:pt>
              <c:pt idx="135">
                <c:v>38687</c:v>
              </c:pt>
              <c:pt idx="136">
                <c:v>38718</c:v>
              </c:pt>
              <c:pt idx="137">
                <c:v>38749</c:v>
              </c:pt>
              <c:pt idx="138">
                <c:v>38777</c:v>
              </c:pt>
              <c:pt idx="139">
                <c:v>38808</c:v>
              </c:pt>
              <c:pt idx="140">
                <c:v>38838</c:v>
              </c:pt>
              <c:pt idx="141">
                <c:v>38869</c:v>
              </c:pt>
              <c:pt idx="142">
                <c:v>38899</c:v>
              </c:pt>
              <c:pt idx="143">
                <c:v>38930</c:v>
              </c:pt>
              <c:pt idx="144">
                <c:v>38961</c:v>
              </c:pt>
              <c:pt idx="145">
                <c:v>38991</c:v>
              </c:pt>
              <c:pt idx="146">
                <c:v>39022</c:v>
              </c:pt>
              <c:pt idx="147">
                <c:v>39052</c:v>
              </c:pt>
              <c:pt idx="148">
                <c:v>39083</c:v>
              </c:pt>
              <c:pt idx="149">
                <c:v>39114</c:v>
              </c:pt>
              <c:pt idx="150">
                <c:v>39142</c:v>
              </c:pt>
              <c:pt idx="151">
                <c:v>39173</c:v>
              </c:pt>
              <c:pt idx="152">
                <c:v>39203</c:v>
              </c:pt>
              <c:pt idx="153">
                <c:v>39234</c:v>
              </c:pt>
              <c:pt idx="154">
                <c:v>39264</c:v>
              </c:pt>
              <c:pt idx="155">
                <c:v>39295</c:v>
              </c:pt>
              <c:pt idx="156">
                <c:v>39326</c:v>
              </c:pt>
              <c:pt idx="157">
                <c:v>39356</c:v>
              </c:pt>
              <c:pt idx="158">
                <c:v>39387</c:v>
              </c:pt>
              <c:pt idx="159">
                <c:v>39417</c:v>
              </c:pt>
              <c:pt idx="160">
                <c:v>39448</c:v>
              </c:pt>
              <c:pt idx="161">
                <c:v>39479</c:v>
              </c:pt>
              <c:pt idx="162">
                <c:v>39508</c:v>
              </c:pt>
              <c:pt idx="163">
                <c:v>39539</c:v>
              </c:pt>
              <c:pt idx="164">
                <c:v>39569</c:v>
              </c:pt>
              <c:pt idx="165">
                <c:v>39600</c:v>
              </c:pt>
              <c:pt idx="166">
                <c:v>39630</c:v>
              </c:pt>
              <c:pt idx="167">
                <c:v>39661</c:v>
              </c:pt>
              <c:pt idx="168">
                <c:v>39692</c:v>
              </c:pt>
              <c:pt idx="169">
                <c:v>39722</c:v>
              </c:pt>
              <c:pt idx="170">
                <c:v>39753</c:v>
              </c:pt>
              <c:pt idx="171">
                <c:v>39783</c:v>
              </c:pt>
              <c:pt idx="172">
                <c:v>39814</c:v>
              </c:pt>
              <c:pt idx="173">
                <c:v>39845</c:v>
              </c:pt>
              <c:pt idx="174">
                <c:v>39873</c:v>
              </c:pt>
              <c:pt idx="175">
                <c:v>39904</c:v>
              </c:pt>
              <c:pt idx="176">
                <c:v>39934</c:v>
              </c:pt>
              <c:pt idx="177">
                <c:v>39965</c:v>
              </c:pt>
              <c:pt idx="178">
                <c:v>39995</c:v>
              </c:pt>
              <c:pt idx="179">
                <c:v>40026</c:v>
              </c:pt>
              <c:pt idx="180">
                <c:v>40057</c:v>
              </c:pt>
              <c:pt idx="181">
                <c:v>40087</c:v>
              </c:pt>
              <c:pt idx="182">
                <c:v>40118</c:v>
              </c:pt>
              <c:pt idx="183">
                <c:v>40148</c:v>
              </c:pt>
              <c:pt idx="184">
                <c:v>40179</c:v>
              </c:pt>
              <c:pt idx="185">
                <c:v>40210</c:v>
              </c:pt>
              <c:pt idx="186">
                <c:v>40238</c:v>
              </c:pt>
              <c:pt idx="187">
                <c:v>40269</c:v>
              </c:pt>
              <c:pt idx="188">
                <c:v>40299</c:v>
              </c:pt>
              <c:pt idx="189">
                <c:v>40330</c:v>
              </c:pt>
              <c:pt idx="190">
                <c:v>40360</c:v>
              </c:pt>
              <c:pt idx="191">
                <c:v>40391</c:v>
              </c:pt>
              <c:pt idx="192">
                <c:v>40422</c:v>
              </c:pt>
              <c:pt idx="193">
                <c:v>40452</c:v>
              </c:pt>
              <c:pt idx="194">
                <c:v>40483</c:v>
              </c:pt>
              <c:pt idx="195">
                <c:v>40513</c:v>
              </c:pt>
              <c:pt idx="196">
                <c:v>40544</c:v>
              </c:pt>
              <c:pt idx="197">
                <c:v>40575</c:v>
              </c:pt>
              <c:pt idx="198">
                <c:v>40603</c:v>
              </c:pt>
              <c:pt idx="199">
                <c:v>40634</c:v>
              </c:pt>
              <c:pt idx="200">
                <c:v>40664</c:v>
              </c:pt>
              <c:pt idx="201">
                <c:v>40695</c:v>
              </c:pt>
              <c:pt idx="202">
                <c:v>40756</c:v>
              </c:pt>
              <c:pt idx="203">
                <c:v>40787</c:v>
              </c:pt>
              <c:pt idx="204">
                <c:v>40817</c:v>
              </c:pt>
              <c:pt idx="205">
                <c:v>40848</c:v>
              </c:pt>
              <c:pt idx="206">
                <c:v>40878</c:v>
              </c:pt>
              <c:pt idx="207">
                <c:v>40909</c:v>
              </c:pt>
              <c:pt idx="208">
                <c:v>40940</c:v>
              </c:pt>
              <c:pt idx="209">
                <c:v>40969</c:v>
              </c:pt>
              <c:pt idx="210">
                <c:v>41000</c:v>
              </c:pt>
              <c:pt idx="211">
                <c:v>41030</c:v>
              </c:pt>
              <c:pt idx="212">
                <c:v>41061</c:v>
              </c:pt>
              <c:pt idx="213">
                <c:v>41091</c:v>
              </c:pt>
              <c:pt idx="214">
                <c:v>41122</c:v>
              </c:pt>
              <c:pt idx="215">
                <c:v>41153</c:v>
              </c:pt>
              <c:pt idx="216">
                <c:v>41183</c:v>
              </c:pt>
              <c:pt idx="217">
                <c:v>41214</c:v>
              </c:pt>
              <c:pt idx="218">
                <c:v>41244</c:v>
              </c:pt>
              <c:pt idx="219">
                <c:v>41275</c:v>
              </c:pt>
              <c:pt idx="220">
                <c:v>41306</c:v>
              </c:pt>
              <c:pt idx="221">
                <c:v>41334</c:v>
              </c:pt>
              <c:pt idx="222">
                <c:v>41365</c:v>
              </c:pt>
              <c:pt idx="223">
                <c:v>41395</c:v>
              </c:pt>
              <c:pt idx="224">
                <c:v>41426</c:v>
              </c:pt>
              <c:pt idx="225">
                <c:v>41456</c:v>
              </c:pt>
              <c:pt idx="226">
                <c:v>41487</c:v>
              </c:pt>
              <c:pt idx="227">
                <c:v>41518</c:v>
              </c:pt>
              <c:pt idx="228">
                <c:v>41548</c:v>
              </c:pt>
              <c:pt idx="229">
                <c:v>41579</c:v>
              </c:pt>
              <c:pt idx="230">
                <c:v>41609</c:v>
              </c:pt>
              <c:pt idx="231">
                <c:v>41640</c:v>
              </c:pt>
              <c:pt idx="232">
                <c:v>41671</c:v>
              </c:pt>
              <c:pt idx="233">
                <c:v>41699</c:v>
              </c:pt>
              <c:pt idx="234">
                <c:v>41730</c:v>
              </c:pt>
              <c:pt idx="235">
                <c:v>41760</c:v>
              </c:pt>
              <c:pt idx="236">
                <c:v>41791</c:v>
              </c:pt>
              <c:pt idx="237">
                <c:v>41821</c:v>
              </c:pt>
              <c:pt idx="238">
                <c:v>41852</c:v>
              </c:pt>
              <c:pt idx="239">
                <c:v>41883</c:v>
              </c:pt>
            </c:numLit>
          </c:cat>
          <c:val>
            <c:numLit>
              <c:formatCode>General</c:formatCode>
              <c:ptCount val="241"/>
              <c:pt idx="0">
                <c:v>21640</c:v>
              </c:pt>
              <c:pt idx="1">
                <c:v>22273</c:v>
              </c:pt>
              <c:pt idx="2">
                <c:v>23031</c:v>
              </c:pt>
              <c:pt idx="3">
                <c:v>23427</c:v>
              </c:pt>
              <c:pt idx="4">
                <c:v>23093</c:v>
              </c:pt>
              <c:pt idx="5">
                <c:v>23888</c:v>
              </c:pt>
              <c:pt idx="6">
                <c:v>24076</c:v>
              </c:pt>
              <c:pt idx="7">
                <c:v>22769</c:v>
              </c:pt>
              <c:pt idx="8">
                <c:v>22784</c:v>
              </c:pt>
              <c:pt idx="9">
                <c:v>22032</c:v>
              </c:pt>
              <c:pt idx="10">
                <c:v>22082</c:v>
              </c:pt>
              <c:pt idx="11">
                <c:v>21527</c:v>
              </c:pt>
              <c:pt idx="12">
                <c:v>21598</c:v>
              </c:pt>
              <c:pt idx="13">
                <c:v>21682</c:v>
              </c:pt>
              <c:pt idx="14">
                <c:v>22490</c:v>
              </c:pt>
              <c:pt idx="15">
                <c:v>22922</c:v>
              </c:pt>
              <c:pt idx="16">
                <c:v>21889</c:v>
              </c:pt>
              <c:pt idx="17">
                <c:v>22692</c:v>
              </c:pt>
              <c:pt idx="18">
                <c:v>22805</c:v>
              </c:pt>
              <c:pt idx="19">
                <c:v>23162</c:v>
              </c:pt>
              <c:pt idx="20">
                <c:v>22767</c:v>
              </c:pt>
              <c:pt idx="21">
                <c:v>22856</c:v>
              </c:pt>
              <c:pt idx="22">
                <c:v>22524</c:v>
              </c:pt>
              <c:pt idx="23">
                <c:v>21454</c:v>
              </c:pt>
              <c:pt idx="24">
                <c:v>21639</c:v>
              </c:pt>
              <c:pt idx="25">
                <c:v>21972</c:v>
              </c:pt>
              <c:pt idx="26">
                <c:v>22422</c:v>
              </c:pt>
              <c:pt idx="27">
                <c:v>22988</c:v>
              </c:pt>
              <c:pt idx="28">
                <c:v>22603</c:v>
              </c:pt>
              <c:pt idx="29">
                <c:v>23371</c:v>
              </c:pt>
              <c:pt idx="30">
                <c:v>23785</c:v>
              </c:pt>
              <c:pt idx="31">
                <c:v>23306</c:v>
              </c:pt>
              <c:pt idx="32">
                <c:v>22631</c:v>
              </c:pt>
              <c:pt idx="33">
                <c:v>22858</c:v>
              </c:pt>
              <c:pt idx="34">
                <c:v>22699</c:v>
              </c:pt>
              <c:pt idx="35">
                <c:v>21632</c:v>
              </c:pt>
              <c:pt idx="36">
                <c:v>21974</c:v>
              </c:pt>
              <c:pt idx="37">
                <c:v>21840</c:v>
              </c:pt>
              <c:pt idx="38">
                <c:v>22259</c:v>
              </c:pt>
              <c:pt idx="39">
                <c:v>22820</c:v>
              </c:pt>
              <c:pt idx="40">
                <c:v>21676</c:v>
              </c:pt>
              <c:pt idx="41">
                <c:v>22212</c:v>
              </c:pt>
              <c:pt idx="42">
                <c:v>22605</c:v>
              </c:pt>
              <c:pt idx="43">
                <c:v>22668</c:v>
              </c:pt>
              <c:pt idx="44">
                <c:v>22182</c:v>
              </c:pt>
              <c:pt idx="45">
                <c:v>21912</c:v>
              </c:pt>
              <c:pt idx="46">
                <c:v>21540</c:v>
              </c:pt>
              <c:pt idx="47">
                <c:v>20378</c:v>
              </c:pt>
              <c:pt idx="48">
                <c:v>20167</c:v>
              </c:pt>
              <c:pt idx="49">
                <c:v>20299</c:v>
              </c:pt>
              <c:pt idx="50">
                <c:v>21091</c:v>
              </c:pt>
              <c:pt idx="51">
                <c:v>21086</c:v>
              </c:pt>
              <c:pt idx="52">
                <c:v>20610</c:v>
              </c:pt>
              <c:pt idx="53">
                <c:v>21289</c:v>
              </c:pt>
              <c:pt idx="54">
                <c:v>21487</c:v>
              </c:pt>
              <c:pt idx="55">
                <c:v>21455</c:v>
              </c:pt>
              <c:pt idx="56">
                <c:v>21197</c:v>
              </c:pt>
              <c:pt idx="57">
                <c:v>21389</c:v>
              </c:pt>
              <c:pt idx="58">
                <c:v>21891</c:v>
              </c:pt>
              <c:pt idx="59">
                <c:v>20739</c:v>
              </c:pt>
              <c:pt idx="60">
                <c:v>20315</c:v>
              </c:pt>
              <c:pt idx="61">
                <c:v>20575</c:v>
              </c:pt>
              <c:pt idx="62">
                <c:v>20766</c:v>
              </c:pt>
              <c:pt idx="63">
                <c:v>21199</c:v>
              </c:pt>
              <c:pt idx="64">
                <c:v>20527</c:v>
              </c:pt>
              <c:pt idx="65">
                <c:v>20736</c:v>
              </c:pt>
              <c:pt idx="66">
                <c:v>18752</c:v>
              </c:pt>
              <c:pt idx="67">
                <c:v>19330</c:v>
              </c:pt>
              <c:pt idx="68">
                <c:v>19528</c:v>
              </c:pt>
              <c:pt idx="69">
                <c:v>17842</c:v>
              </c:pt>
              <c:pt idx="70">
                <c:v>17782</c:v>
              </c:pt>
              <c:pt idx="71">
                <c:v>16707</c:v>
              </c:pt>
              <c:pt idx="72">
                <c:v>16983</c:v>
              </c:pt>
              <c:pt idx="73">
                <c:v>16841</c:v>
              </c:pt>
              <c:pt idx="74">
                <c:v>16932</c:v>
              </c:pt>
              <c:pt idx="75">
                <c:v>17068</c:v>
              </c:pt>
              <c:pt idx="76">
                <c:v>16107</c:v>
              </c:pt>
              <c:pt idx="77">
                <c:v>15273</c:v>
              </c:pt>
              <c:pt idx="78">
                <c:v>15018</c:v>
              </c:pt>
              <c:pt idx="79">
                <c:v>15671</c:v>
              </c:pt>
              <c:pt idx="80">
                <c:v>15232</c:v>
              </c:pt>
              <c:pt idx="81">
                <c:v>15119</c:v>
              </c:pt>
              <c:pt idx="82">
                <c:v>14945</c:v>
              </c:pt>
              <c:pt idx="83">
                <c:v>14537</c:v>
              </c:pt>
              <c:pt idx="84">
                <c:v>14927</c:v>
              </c:pt>
              <c:pt idx="85">
                <c:v>15698</c:v>
              </c:pt>
              <c:pt idx="86">
                <c:v>16103</c:v>
              </c:pt>
              <c:pt idx="87">
                <c:v>16568</c:v>
              </c:pt>
              <c:pt idx="88">
                <c:v>16124</c:v>
              </c:pt>
              <c:pt idx="89">
                <c:v>17318</c:v>
              </c:pt>
              <c:pt idx="90">
                <c:v>17648</c:v>
              </c:pt>
              <c:pt idx="91">
                <c:v>18328</c:v>
              </c:pt>
              <c:pt idx="92">
                <c:v>18028</c:v>
              </c:pt>
              <c:pt idx="93">
                <c:v>18598</c:v>
              </c:pt>
              <c:pt idx="94">
                <c:v>18469</c:v>
              </c:pt>
              <c:pt idx="95">
                <c:v>18121</c:v>
              </c:pt>
              <c:pt idx="96">
                <c:v>18477</c:v>
              </c:pt>
              <c:pt idx="97">
                <c:v>19402</c:v>
              </c:pt>
              <c:pt idx="98">
                <c:v>20103</c:v>
              </c:pt>
              <c:pt idx="99">
                <c:v>21215</c:v>
              </c:pt>
              <c:pt idx="100">
                <c:v>20852</c:v>
              </c:pt>
              <c:pt idx="101">
                <c:v>21502</c:v>
              </c:pt>
              <c:pt idx="102">
                <c:v>21886</c:v>
              </c:pt>
              <c:pt idx="103">
                <c:v>22285</c:v>
              </c:pt>
              <c:pt idx="104">
                <c:v>22114</c:v>
              </c:pt>
              <c:pt idx="105">
                <c:v>22441</c:v>
              </c:pt>
              <c:pt idx="106">
                <c:v>21925</c:v>
              </c:pt>
              <c:pt idx="107">
                <c:v>21028</c:v>
              </c:pt>
              <c:pt idx="108">
                <c:v>21278</c:v>
              </c:pt>
              <c:pt idx="109">
                <c:v>21881</c:v>
              </c:pt>
              <c:pt idx="110">
                <c:v>22021</c:v>
              </c:pt>
              <c:pt idx="111">
                <c:v>22300</c:v>
              </c:pt>
              <c:pt idx="112">
                <c:v>21749</c:v>
              </c:pt>
              <c:pt idx="113">
                <c:v>22799</c:v>
              </c:pt>
              <c:pt idx="114">
                <c:v>22652</c:v>
              </c:pt>
              <c:pt idx="115">
                <c:v>22713</c:v>
              </c:pt>
              <c:pt idx="116">
                <c:v>22705</c:v>
              </c:pt>
              <c:pt idx="117">
                <c:v>22313</c:v>
              </c:pt>
              <c:pt idx="118">
                <c:v>22110</c:v>
              </c:pt>
              <c:pt idx="119">
                <c:v>20805</c:v>
              </c:pt>
              <c:pt idx="120">
                <c:v>19760</c:v>
              </c:pt>
              <c:pt idx="121">
                <c:v>20596</c:v>
              </c:pt>
              <c:pt idx="122">
                <c:v>20814</c:v>
              </c:pt>
              <c:pt idx="123">
                <c:v>20834</c:v>
              </c:pt>
              <c:pt idx="124">
                <c:v>20134</c:v>
              </c:pt>
              <c:pt idx="125">
                <c:v>20836</c:v>
              </c:pt>
              <c:pt idx="126">
                <c:v>21141</c:v>
              </c:pt>
              <c:pt idx="127">
                <c:v>20713</c:v>
              </c:pt>
              <c:pt idx="128">
                <c:v>21066</c:v>
              </c:pt>
              <c:pt idx="129">
                <c:v>20910</c:v>
              </c:pt>
              <c:pt idx="130">
                <c:v>20999</c:v>
              </c:pt>
              <c:pt idx="131">
                <c:v>19951</c:v>
              </c:pt>
              <c:pt idx="132">
                <c:v>20228</c:v>
              </c:pt>
              <c:pt idx="133">
                <c:v>20616</c:v>
              </c:pt>
              <c:pt idx="134">
                <c:v>20676</c:v>
              </c:pt>
              <c:pt idx="135">
                <c:v>21033</c:v>
              </c:pt>
              <c:pt idx="136">
                <c:v>19732</c:v>
              </c:pt>
              <c:pt idx="137">
                <c:v>20239</c:v>
              </c:pt>
              <c:pt idx="138">
                <c:v>19368</c:v>
              </c:pt>
              <c:pt idx="139">
                <c:v>19383</c:v>
              </c:pt>
              <c:pt idx="140">
                <c:v>19197</c:v>
              </c:pt>
              <c:pt idx="141">
                <c:v>18748</c:v>
              </c:pt>
              <c:pt idx="142">
                <c:v>18546</c:v>
              </c:pt>
              <c:pt idx="143">
                <c:v>17071</c:v>
              </c:pt>
              <c:pt idx="144">
                <c:v>17487</c:v>
              </c:pt>
              <c:pt idx="145">
                <c:v>18444</c:v>
              </c:pt>
              <c:pt idx="146">
                <c:v>18413</c:v>
              </c:pt>
              <c:pt idx="147">
                <c:v>18832</c:v>
              </c:pt>
              <c:pt idx="148">
                <c:v>18483</c:v>
              </c:pt>
              <c:pt idx="149">
                <c:v>18297</c:v>
              </c:pt>
              <c:pt idx="150">
                <c:v>18561</c:v>
              </c:pt>
              <c:pt idx="151">
                <c:v>18226</c:v>
              </c:pt>
              <c:pt idx="152">
                <c:v>17850</c:v>
              </c:pt>
              <c:pt idx="153">
                <c:v>17691</c:v>
              </c:pt>
              <c:pt idx="154">
                <c:v>18223</c:v>
              </c:pt>
              <c:pt idx="155">
                <c:v>16965</c:v>
              </c:pt>
              <c:pt idx="156">
                <c:v>16847</c:v>
              </c:pt>
              <c:pt idx="157">
                <c:v>17546</c:v>
              </c:pt>
              <c:pt idx="158">
                <c:v>17348</c:v>
              </c:pt>
              <c:pt idx="159">
                <c:v>17615</c:v>
              </c:pt>
              <c:pt idx="160">
                <c:v>16797</c:v>
              </c:pt>
              <c:pt idx="161">
                <c:v>17497</c:v>
              </c:pt>
              <c:pt idx="162">
                <c:v>17373</c:v>
              </c:pt>
              <c:pt idx="163">
                <c:v>17466</c:v>
              </c:pt>
              <c:pt idx="164">
                <c:v>17339</c:v>
              </c:pt>
              <c:pt idx="165">
                <c:v>17586</c:v>
              </c:pt>
              <c:pt idx="166">
                <c:v>17495</c:v>
              </c:pt>
              <c:pt idx="167">
                <c:v>16572</c:v>
              </c:pt>
              <c:pt idx="168">
                <c:v>16731</c:v>
              </c:pt>
              <c:pt idx="169">
                <c:v>16738</c:v>
              </c:pt>
              <c:pt idx="170">
                <c:v>16852</c:v>
              </c:pt>
              <c:pt idx="171">
                <c:v>16793</c:v>
              </c:pt>
              <c:pt idx="172">
                <c:v>15933</c:v>
              </c:pt>
              <c:pt idx="173">
                <c:v>16471</c:v>
              </c:pt>
              <c:pt idx="174">
                <c:v>16331</c:v>
              </c:pt>
              <c:pt idx="175">
                <c:v>16220</c:v>
              </c:pt>
              <c:pt idx="176">
                <c:v>16311</c:v>
              </c:pt>
              <c:pt idx="177">
                <c:v>16412</c:v>
              </c:pt>
              <c:pt idx="178">
                <c:v>16174</c:v>
              </c:pt>
              <c:pt idx="179">
                <c:v>15384</c:v>
              </c:pt>
              <c:pt idx="180">
                <c:v>15461</c:v>
              </c:pt>
              <c:pt idx="181">
                <c:v>15602</c:v>
              </c:pt>
              <c:pt idx="182">
                <c:v>15777</c:v>
              </c:pt>
              <c:pt idx="183">
                <c:v>15963</c:v>
              </c:pt>
              <c:pt idx="184">
                <c:v>15395</c:v>
              </c:pt>
              <c:pt idx="185">
                <c:v>15853</c:v>
              </c:pt>
              <c:pt idx="186">
                <c:v>15680</c:v>
              </c:pt>
              <c:pt idx="187">
                <c:v>15797</c:v>
              </c:pt>
              <c:pt idx="188">
                <c:v>15963</c:v>
              </c:pt>
              <c:pt idx="189">
                <c:v>15942</c:v>
              </c:pt>
              <c:pt idx="190">
                <c:v>15963</c:v>
              </c:pt>
              <c:pt idx="191">
                <c:v>15388</c:v>
              </c:pt>
              <c:pt idx="192">
                <c:v>15226</c:v>
              </c:pt>
              <c:pt idx="193">
                <c:v>15851</c:v>
              </c:pt>
              <c:pt idx="194">
                <c:v>16057</c:v>
              </c:pt>
              <c:pt idx="195">
                <c:v>16170</c:v>
              </c:pt>
              <c:pt idx="196">
                <c:v>15702</c:v>
              </c:pt>
              <c:pt idx="197">
                <c:v>16361</c:v>
              </c:pt>
              <c:pt idx="198">
                <c:v>16750</c:v>
              </c:pt>
              <c:pt idx="199">
                <c:v>16956</c:v>
              </c:pt>
              <c:pt idx="200">
                <c:v>16882</c:v>
              </c:pt>
              <c:pt idx="201">
                <c:v>16960</c:v>
              </c:pt>
              <c:pt idx="202">
                <c:v>16113</c:v>
              </c:pt>
              <c:pt idx="203">
                <c:v>16056</c:v>
              </c:pt>
              <c:pt idx="204">
                <c:v>16457</c:v>
              </c:pt>
              <c:pt idx="205">
                <c:v>16456</c:v>
              </c:pt>
              <c:pt idx="206">
                <c:v>16587</c:v>
              </c:pt>
              <c:pt idx="207">
                <c:v>16279</c:v>
              </c:pt>
              <c:pt idx="208">
                <c:v>16463</c:v>
              </c:pt>
              <c:pt idx="209">
                <c:v>16512</c:v>
              </c:pt>
              <c:pt idx="210">
                <c:v>17027</c:v>
              </c:pt>
              <c:pt idx="211">
                <c:v>16773</c:v>
              </c:pt>
              <c:pt idx="212">
                <c:v>16756</c:v>
              </c:pt>
              <c:pt idx="213">
                <c:v>17138</c:v>
              </c:pt>
              <c:pt idx="214">
                <c:v>16467</c:v>
              </c:pt>
              <c:pt idx="215">
                <c:v>16266</c:v>
              </c:pt>
              <c:pt idx="216">
                <c:v>16915</c:v>
              </c:pt>
              <c:pt idx="217">
                <c:v>16821</c:v>
              </c:pt>
              <c:pt idx="218">
                <c:v>16945</c:v>
              </c:pt>
              <c:pt idx="219">
                <c:v>16454</c:v>
              </c:pt>
              <c:pt idx="220">
                <c:v>16754</c:v>
              </c:pt>
              <c:pt idx="221">
                <c:v>16799</c:v>
              </c:pt>
              <c:pt idx="222">
                <c:v>17166</c:v>
              </c:pt>
              <c:pt idx="223">
                <c:v>16987</c:v>
              </c:pt>
              <c:pt idx="224">
                <c:v>17195</c:v>
              </c:pt>
              <c:pt idx="225">
                <c:v>17318</c:v>
              </c:pt>
              <c:pt idx="226">
                <c:v>16454</c:v>
              </c:pt>
              <c:pt idx="227">
                <c:v>16604</c:v>
              </c:pt>
              <c:pt idx="228">
                <c:v>16795</c:v>
              </c:pt>
              <c:pt idx="229">
                <c:v>17057</c:v>
              </c:pt>
              <c:pt idx="230">
                <c:v>17192</c:v>
              </c:pt>
              <c:pt idx="231">
                <c:v>16622</c:v>
              </c:pt>
              <c:pt idx="232">
                <c:v>17363</c:v>
              </c:pt>
              <c:pt idx="233">
                <c:v>17589</c:v>
              </c:pt>
              <c:pt idx="234">
                <c:v>17846</c:v>
              </c:pt>
              <c:pt idx="235">
                <c:v>17495</c:v>
              </c:pt>
              <c:pt idx="236">
                <c:v>17677</c:v>
              </c:pt>
              <c:pt idx="237">
                <c:v>17773</c:v>
              </c:pt>
              <c:pt idx="238">
                <c:v>16938</c:v>
              </c:pt>
              <c:pt idx="239">
                <c:v>16900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34578</c:v>
              </c:pt>
              <c:pt idx="1">
                <c:v>34608</c:v>
              </c:pt>
              <c:pt idx="2">
                <c:v>34639</c:v>
              </c:pt>
              <c:pt idx="3">
                <c:v>34669</c:v>
              </c:pt>
              <c:pt idx="4">
                <c:v>34700</c:v>
              </c:pt>
              <c:pt idx="5">
                <c:v>34731</c:v>
              </c:pt>
              <c:pt idx="6">
                <c:v>34759</c:v>
              </c:pt>
              <c:pt idx="7">
                <c:v>34790</c:v>
              </c:pt>
              <c:pt idx="8">
                <c:v>34820</c:v>
              </c:pt>
              <c:pt idx="9">
                <c:v>34851</c:v>
              </c:pt>
              <c:pt idx="10">
                <c:v>34881</c:v>
              </c:pt>
              <c:pt idx="11">
                <c:v>34912</c:v>
              </c:pt>
              <c:pt idx="12">
                <c:v>34943</c:v>
              </c:pt>
              <c:pt idx="13">
                <c:v>34973</c:v>
              </c:pt>
              <c:pt idx="14">
                <c:v>35004</c:v>
              </c:pt>
              <c:pt idx="15">
                <c:v>35034</c:v>
              </c:pt>
              <c:pt idx="16">
                <c:v>35065</c:v>
              </c:pt>
              <c:pt idx="17">
                <c:v>35096</c:v>
              </c:pt>
              <c:pt idx="18">
                <c:v>35125</c:v>
              </c:pt>
              <c:pt idx="19">
                <c:v>35156</c:v>
              </c:pt>
              <c:pt idx="20">
                <c:v>35186</c:v>
              </c:pt>
              <c:pt idx="21">
                <c:v>35217</c:v>
              </c:pt>
              <c:pt idx="22">
                <c:v>35247</c:v>
              </c:pt>
              <c:pt idx="23">
                <c:v>35278</c:v>
              </c:pt>
              <c:pt idx="24">
                <c:v>35309</c:v>
              </c:pt>
              <c:pt idx="25">
                <c:v>35339</c:v>
              </c:pt>
              <c:pt idx="26">
                <c:v>35370</c:v>
              </c:pt>
              <c:pt idx="27">
                <c:v>35400</c:v>
              </c:pt>
              <c:pt idx="28">
                <c:v>35431</c:v>
              </c:pt>
              <c:pt idx="29">
                <c:v>35462</c:v>
              </c:pt>
              <c:pt idx="30">
                <c:v>35490</c:v>
              </c:pt>
              <c:pt idx="31">
                <c:v>35521</c:v>
              </c:pt>
              <c:pt idx="32">
                <c:v>35551</c:v>
              </c:pt>
              <c:pt idx="33">
                <c:v>35582</c:v>
              </c:pt>
              <c:pt idx="34">
                <c:v>35612</c:v>
              </c:pt>
              <c:pt idx="35">
                <c:v>35643</c:v>
              </c:pt>
              <c:pt idx="36">
                <c:v>35674</c:v>
              </c:pt>
              <c:pt idx="37">
                <c:v>35704</c:v>
              </c:pt>
              <c:pt idx="38">
                <c:v>35735</c:v>
              </c:pt>
              <c:pt idx="39">
                <c:v>35765</c:v>
              </c:pt>
              <c:pt idx="40">
                <c:v>35796</c:v>
              </c:pt>
              <c:pt idx="41">
                <c:v>35827</c:v>
              </c:pt>
              <c:pt idx="42">
                <c:v>35855</c:v>
              </c:pt>
              <c:pt idx="43">
                <c:v>35886</c:v>
              </c:pt>
              <c:pt idx="44">
                <c:v>35916</c:v>
              </c:pt>
              <c:pt idx="45">
                <c:v>35947</c:v>
              </c:pt>
              <c:pt idx="46">
                <c:v>35977</c:v>
              </c:pt>
              <c:pt idx="47">
                <c:v>36008</c:v>
              </c:pt>
              <c:pt idx="48">
                <c:v>36039</c:v>
              </c:pt>
              <c:pt idx="49">
                <c:v>36069</c:v>
              </c:pt>
              <c:pt idx="50">
                <c:v>36100</c:v>
              </c:pt>
              <c:pt idx="51">
                <c:v>36130</c:v>
              </c:pt>
              <c:pt idx="52">
                <c:v>36161</c:v>
              </c:pt>
              <c:pt idx="53">
                <c:v>36192</c:v>
              </c:pt>
              <c:pt idx="54">
                <c:v>36220</c:v>
              </c:pt>
              <c:pt idx="55">
                <c:v>36251</c:v>
              </c:pt>
              <c:pt idx="56">
                <c:v>36281</c:v>
              </c:pt>
              <c:pt idx="57">
                <c:v>36312</c:v>
              </c:pt>
              <c:pt idx="58">
                <c:v>36342</c:v>
              </c:pt>
              <c:pt idx="59">
                <c:v>36373</c:v>
              </c:pt>
              <c:pt idx="60">
                <c:v>36404</c:v>
              </c:pt>
              <c:pt idx="61">
                <c:v>36434</c:v>
              </c:pt>
              <c:pt idx="62">
                <c:v>36465</c:v>
              </c:pt>
              <c:pt idx="63">
                <c:v>36495</c:v>
              </c:pt>
              <c:pt idx="64">
                <c:v>36526</c:v>
              </c:pt>
              <c:pt idx="65">
                <c:v>36557</c:v>
              </c:pt>
              <c:pt idx="66">
                <c:v>36586</c:v>
              </c:pt>
              <c:pt idx="67">
                <c:v>36617</c:v>
              </c:pt>
              <c:pt idx="68">
                <c:v>36647</c:v>
              </c:pt>
              <c:pt idx="69">
                <c:v>36678</c:v>
              </c:pt>
              <c:pt idx="70">
                <c:v>36708</c:v>
              </c:pt>
              <c:pt idx="71">
                <c:v>36739</c:v>
              </c:pt>
              <c:pt idx="72">
                <c:v>36770</c:v>
              </c:pt>
              <c:pt idx="73">
                <c:v>36800</c:v>
              </c:pt>
              <c:pt idx="74">
                <c:v>36831</c:v>
              </c:pt>
              <c:pt idx="75">
                <c:v>36861</c:v>
              </c:pt>
              <c:pt idx="76">
                <c:v>36892</c:v>
              </c:pt>
              <c:pt idx="77">
                <c:v>36923</c:v>
              </c:pt>
              <c:pt idx="78">
                <c:v>36951</c:v>
              </c:pt>
              <c:pt idx="79">
                <c:v>36982</c:v>
              </c:pt>
              <c:pt idx="80">
                <c:v>37012</c:v>
              </c:pt>
              <c:pt idx="81">
                <c:v>37043</c:v>
              </c:pt>
              <c:pt idx="82">
                <c:v>37073</c:v>
              </c:pt>
              <c:pt idx="83">
                <c:v>37104</c:v>
              </c:pt>
              <c:pt idx="84">
                <c:v>37135</c:v>
              </c:pt>
              <c:pt idx="85">
                <c:v>37165</c:v>
              </c:pt>
              <c:pt idx="86">
                <c:v>37196</c:v>
              </c:pt>
              <c:pt idx="87">
                <c:v>37226</c:v>
              </c:pt>
              <c:pt idx="88">
                <c:v>37257</c:v>
              </c:pt>
              <c:pt idx="89">
                <c:v>37288</c:v>
              </c:pt>
              <c:pt idx="90">
                <c:v>37316</c:v>
              </c:pt>
              <c:pt idx="91">
                <c:v>37347</c:v>
              </c:pt>
              <c:pt idx="92">
                <c:v>37377</c:v>
              </c:pt>
              <c:pt idx="93">
                <c:v>37408</c:v>
              </c:pt>
              <c:pt idx="94">
                <c:v>37438</c:v>
              </c:pt>
              <c:pt idx="95">
                <c:v>37469</c:v>
              </c:pt>
              <c:pt idx="96">
                <c:v>37500</c:v>
              </c:pt>
              <c:pt idx="97">
                <c:v>37530</c:v>
              </c:pt>
              <c:pt idx="98">
                <c:v>37561</c:v>
              </c:pt>
              <c:pt idx="99">
                <c:v>37591</c:v>
              </c:pt>
              <c:pt idx="100">
                <c:v>37622</c:v>
              </c:pt>
              <c:pt idx="101">
                <c:v>37653</c:v>
              </c:pt>
              <c:pt idx="102">
                <c:v>37681</c:v>
              </c:pt>
              <c:pt idx="103">
                <c:v>37712</c:v>
              </c:pt>
              <c:pt idx="104">
                <c:v>37742</c:v>
              </c:pt>
              <c:pt idx="105">
                <c:v>37773</c:v>
              </c:pt>
              <c:pt idx="106">
                <c:v>37803</c:v>
              </c:pt>
              <c:pt idx="107">
                <c:v>37834</c:v>
              </c:pt>
              <c:pt idx="108">
                <c:v>37865</c:v>
              </c:pt>
              <c:pt idx="109">
                <c:v>37895</c:v>
              </c:pt>
              <c:pt idx="110">
                <c:v>37926</c:v>
              </c:pt>
              <c:pt idx="111">
                <c:v>37956</c:v>
              </c:pt>
              <c:pt idx="112">
                <c:v>37987</c:v>
              </c:pt>
              <c:pt idx="113">
                <c:v>38018</c:v>
              </c:pt>
              <c:pt idx="114">
                <c:v>38047</c:v>
              </c:pt>
              <c:pt idx="115">
                <c:v>38078</c:v>
              </c:pt>
              <c:pt idx="116">
                <c:v>38108</c:v>
              </c:pt>
              <c:pt idx="117">
                <c:v>38139</c:v>
              </c:pt>
              <c:pt idx="118">
                <c:v>38169</c:v>
              </c:pt>
              <c:pt idx="119">
                <c:v>38200</c:v>
              </c:pt>
              <c:pt idx="120">
                <c:v>38231</c:v>
              </c:pt>
              <c:pt idx="121">
                <c:v>38261</c:v>
              </c:pt>
              <c:pt idx="122">
                <c:v>38292</c:v>
              </c:pt>
              <c:pt idx="123">
                <c:v>38322</c:v>
              </c:pt>
              <c:pt idx="124">
                <c:v>38353</c:v>
              </c:pt>
              <c:pt idx="125">
                <c:v>38384</c:v>
              </c:pt>
              <c:pt idx="126">
                <c:v>38412</c:v>
              </c:pt>
              <c:pt idx="127">
                <c:v>38443</c:v>
              </c:pt>
              <c:pt idx="128">
                <c:v>38473</c:v>
              </c:pt>
              <c:pt idx="129">
                <c:v>38504</c:v>
              </c:pt>
              <c:pt idx="130">
                <c:v>38534</c:v>
              </c:pt>
              <c:pt idx="131">
                <c:v>38565</c:v>
              </c:pt>
              <c:pt idx="132">
                <c:v>38596</c:v>
              </c:pt>
              <c:pt idx="133">
                <c:v>38626</c:v>
              </c:pt>
              <c:pt idx="134">
                <c:v>38657</c:v>
              </c:pt>
              <c:pt idx="135">
                <c:v>38687</c:v>
              </c:pt>
              <c:pt idx="136">
                <c:v>38718</c:v>
              </c:pt>
              <c:pt idx="137">
                <c:v>38749</c:v>
              </c:pt>
              <c:pt idx="138">
                <c:v>38777</c:v>
              </c:pt>
              <c:pt idx="139">
                <c:v>38808</c:v>
              </c:pt>
              <c:pt idx="140">
                <c:v>38838</c:v>
              </c:pt>
              <c:pt idx="141">
                <c:v>38869</c:v>
              </c:pt>
              <c:pt idx="142">
                <c:v>38899</c:v>
              </c:pt>
              <c:pt idx="143">
                <c:v>38930</c:v>
              </c:pt>
              <c:pt idx="144">
                <c:v>38961</c:v>
              </c:pt>
              <c:pt idx="145">
                <c:v>38991</c:v>
              </c:pt>
              <c:pt idx="146">
                <c:v>39022</c:v>
              </c:pt>
              <c:pt idx="147">
                <c:v>39052</c:v>
              </c:pt>
              <c:pt idx="148">
                <c:v>39083</c:v>
              </c:pt>
              <c:pt idx="149">
                <c:v>39114</c:v>
              </c:pt>
              <c:pt idx="150">
                <c:v>39142</c:v>
              </c:pt>
              <c:pt idx="151">
                <c:v>39173</c:v>
              </c:pt>
              <c:pt idx="152">
                <c:v>39203</c:v>
              </c:pt>
              <c:pt idx="153">
                <c:v>39234</c:v>
              </c:pt>
              <c:pt idx="154">
                <c:v>39264</c:v>
              </c:pt>
              <c:pt idx="155">
                <c:v>39295</c:v>
              </c:pt>
              <c:pt idx="156">
                <c:v>39326</c:v>
              </c:pt>
              <c:pt idx="157">
                <c:v>39356</c:v>
              </c:pt>
              <c:pt idx="158">
                <c:v>39387</c:v>
              </c:pt>
              <c:pt idx="159">
                <c:v>39417</c:v>
              </c:pt>
              <c:pt idx="160">
                <c:v>39448</c:v>
              </c:pt>
              <c:pt idx="161">
                <c:v>39479</c:v>
              </c:pt>
              <c:pt idx="162">
                <c:v>39508</c:v>
              </c:pt>
              <c:pt idx="163">
                <c:v>39539</c:v>
              </c:pt>
              <c:pt idx="164">
                <c:v>39569</c:v>
              </c:pt>
              <c:pt idx="165">
                <c:v>39600</c:v>
              </c:pt>
              <c:pt idx="166">
                <c:v>39630</c:v>
              </c:pt>
              <c:pt idx="167">
                <c:v>39661</c:v>
              </c:pt>
              <c:pt idx="168">
                <c:v>39692</c:v>
              </c:pt>
              <c:pt idx="169">
                <c:v>39722</c:v>
              </c:pt>
              <c:pt idx="170">
                <c:v>39753</c:v>
              </c:pt>
              <c:pt idx="171">
                <c:v>39783</c:v>
              </c:pt>
              <c:pt idx="172">
                <c:v>39814</c:v>
              </c:pt>
              <c:pt idx="173">
                <c:v>39845</c:v>
              </c:pt>
              <c:pt idx="174">
                <c:v>39873</c:v>
              </c:pt>
              <c:pt idx="175">
                <c:v>39904</c:v>
              </c:pt>
              <c:pt idx="176">
                <c:v>39934</c:v>
              </c:pt>
              <c:pt idx="177">
                <c:v>39965</c:v>
              </c:pt>
              <c:pt idx="178">
                <c:v>39995</c:v>
              </c:pt>
              <c:pt idx="179">
                <c:v>40026</c:v>
              </c:pt>
              <c:pt idx="180">
                <c:v>40057</c:v>
              </c:pt>
              <c:pt idx="181">
                <c:v>40087</c:v>
              </c:pt>
              <c:pt idx="182">
                <c:v>40118</c:v>
              </c:pt>
              <c:pt idx="183">
                <c:v>40148</c:v>
              </c:pt>
              <c:pt idx="184">
                <c:v>40179</c:v>
              </c:pt>
              <c:pt idx="185">
                <c:v>40210</c:v>
              </c:pt>
              <c:pt idx="186">
                <c:v>40238</c:v>
              </c:pt>
              <c:pt idx="187">
                <c:v>40269</c:v>
              </c:pt>
              <c:pt idx="188">
                <c:v>40299</c:v>
              </c:pt>
              <c:pt idx="189">
                <c:v>40330</c:v>
              </c:pt>
              <c:pt idx="190">
                <c:v>40360</c:v>
              </c:pt>
              <c:pt idx="191">
                <c:v>40391</c:v>
              </c:pt>
              <c:pt idx="192">
                <c:v>40422</c:v>
              </c:pt>
              <c:pt idx="193">
                <c:v>40452</c:v>
              </c:pt>
              <c:pt idx="194">
                <c:v>40483</c:v>
              </c:pt>
              <c:pt idx="195">
                <c:v>40513</c:v>
              </c:pt>
              <c:pt idx="196">
                <c:v>40544</c:v>
              </c:pt>
              <c:pt idx="197">
                <c:v>40575</c:v>
              </c:pt>
              <c:pt idx="198">
                <c:v>40603</c:v>
              </c:pt>
              <c:pt idx="199">
                <c:v>40634</c:v>
              </c:pt>
              <c:pt idx="200">
                <c:v>40664</c:v>
              </c:pt>
              <c:pt idx="201">
                <c:v>40695</c:v>
              </c:pt>
              <c:pt idx="202">
                <c:v>40756</c:v>
              </c:pt>
              <c:pt idx="203">
                <c:v>40787</c:v>
              </c:pt>
              <c:pt idx="204">
                <c:v>40817</c:v>
              </c:pt>
              <c:pt idx="205">
                <c:v>40848</c:v>
              </c:pt>
              <c:pt idx="206">
                <c:v>40878</c:v>
              </c:pt>
              <c:pt idx="207">
                <c:v>40909</c:v>
              </c:pt>
              <c:pt idx="208">
                <c:v>40940</c:v>
              </c:pt>
              <c:pt idx="209">
                <c:v>40969</c:v>
              </c:pt>
              <c:pt idx="210">
                <c:v>41000</c:v>
              </c:pt>
              <c:pt idx="211">
                <c:v>41030</c:v>
              </c:pt>
              <c:pt idx="212">
                <c:v>41061</c:v>
              </c:pt>
              <c:pt idx="213">
                <c:v>41091</c:v>
              </c:pt>
              <c:pt idx="214">
                <c:v>41122</c:v>
              </c:pt>
              <c:pt idx="215">
                <c:v>41153</c:v>
              </c:pt>
              <c:pt idx="216">
                <c:v>41183</c:v>
              </c:pt>
              <c:pt idx="217">
                <c:v>41214</c:v>
              </c:pt>
              <c:pt idx="218">
                <c:v>41244</c:v>
              </c:pt>
              <c:pt idx="219">
                <c:v>41275</c:v>
              </c:pt>
              <c:pt idx="220">
                <c:v>41306</c:v>
              </c:pt>
              <c:pt idx="221">
                <c:v>41334</c:v>
              </c:pt>
              <c:pt idx="222">
                <c:v>41365</c:v>
              </c:pt>
              <c:pt idx="223">
                <c:v>41395</c:v>
              </c:pt>
              <c:pt idx="224">
                <c:v>41426</c:v>
              </c:pt>
              <c:pt idx="225">
                <c:v>41456</c:v>
              </c:pt>
              <c:pt idx="226">
                <c:v>41487</c:v>
              </c:pt>
              <c:pt idx="227">
                <c:v>41518</c:v>
              </c:pt>
              <c:pt idx="228">
                <c:v>41548</c:v>
              </c:pt>
              <c:pt idx="229">
                <c:v>41579</c:v>
              </c:pt>
              <c:pt idx="230">
                <c:v>41609</c:v>
              </c:pt>
              <c:pt idx="231">
                <c:v>41640</c:v>
              </c:pt>
              <c:pt idx="232">
                <c:v>41671</c:v>
              </c:pt>
              <c:pt idx="233">
                <c:v>41699</c:v>
              </c:pt>
              <c:pt idx="234">
                <c:v>41730</c:v>
              </c:pt>
              <c:pt idx="235">
                <c:v>41760</c:v>
              </c:pt>
              <c:pt idx="236">
                <c:v>41791</c:v>
              </c:pt>
              <c:pt idx="237">
                <c:v>41821</c:v>
              </c:pt>
              <c:pt idx="238">
                <c:v>41852</c:v>
              </c:pt>
              <c:pt idx="239">
                <c:v>41883</c:v>
              </c:pt>
            </c:numLit>
          </c:cat>
          <c:val>
            <c:numLit>
              <c:formatCode>General</c:formatCode>
              <c:ptCount val="241"/>
              <c:pt idx="0">
                <c:v>32118</c:v>
              </c:pt>
              <c:pt idx="1">
                <c:v>31308</c:v>
              </c:pt>
              <c:pt idx="2">
                <c:v>31240</c:v>
              </c:pt>
              <c:pt idx="3">
                <c:v>31248</c:v>
              </c:pt>
              <c:pt idx="4">
                <c:v>30812</c:v>
              </c:pt>
              <c:pt idx="5">
                <c:v>31540</c:v>
              </c:pt>
              <c:pt idx="6">
                <c:v>32546</c:v>
              </c:pt>
              <c:pt idx="7">
                <c:v>34898</c:v>
              </c:pt>
              <c:pt idx="8">
                <c:v>34998</c:v>
              </c:pt>
              <c:pt idx="9">
                <c:v>35606</c:v>
              </c:pt>
              <c:pt idx="10">
                <c:v>36088</c:v>
              </c:pt>
              <c:pt idx="11">
                <c:v>34618</c:v>
              </c:pt>
              <c:pt idx="12">
                <c:v>31580</c:v>
              </c:pt>
              <c:pt idx="13">
                <c:v>31949</c:v>
              </c:pt>
              <c:pt idx="14">
                <c:v>32799</c:v>
              </c:pt>
              <c:pt idx="15">
                <c:v>33480</c:v>
              </c:pt>
              <c:pt idx="16">
                <c:v>33154</c:v>
              </c:pt>
              <c:pt idx="17">
                <c:v>33890</c:v>
              </c:pt>
              <c:pt idx="18">
                <c:v>34939</c:v>
              </c:pt>
              <c:pt idx="19">
                <c:v>35543</c:v>
              </c:pt>
              <c:pt idx="20">
                <c:v>36056</c:v>
              </c:pt>
              <c:pt idx="21">
                <c:v>36000</c:v>
              </c:pt>
              <c:pt idx="22">
                <c:v>36092</c:v>
              </c:pt>
              <c:pt idx="23">
                <c:v>34379</c:v>
              </c:pt>
              <c:pt idx="24">
                <c:v>32375</c:v>
              </c:pt>
              <c:pt idx="25">
                <c:v>32250</c:v>
              </c:pt>
              <c:pt idx="26">
                <c:v>32309</c:v>
              </c:pt>
              <c:pt idx="27">
                <c:v>32108</c:v>
              </c:pt>
              <c:pt idx="28">
                <c:v>31893</c:v>
              </c:pt>
              <c:pt idx="29">
                <c:v>32213</c:v>
              </c:pt>
              <c:pt idx="30">
                <c:v>32840</c:v>
              </c:pt>
              <c:pt idx="31">
                <c:v>34530</c:v>
              </c:pt>
              <c:pt idx="32">
                <c:v>34748</c:v>
              </c:pt>
              <c:pt idx="33">
                <c:v>34762</c:v>
              </c:pt>
              <c:pt idx="34">
                <c:v>35667</c:v>
              </c:pt>
              <c:pt idx="35">
                <c:v>34779</c:v>
              </c:pt>
              <c:pt idx="36">
                <c:v>32468</c:v>
              </c:pt>
              <c:pt idx="37">
                <c:v>32136</c:v>
              </c:pt>
              <c:pt idx="38">
                <c:v>32035</c:v>
              </c:pt>
              <c:pt idx="39">
                <c:v>32241</c:v>
              </c:pt>
              <c:pt idx="40">
                <c:v>32168</c:v>
              </c:pt>
              <c:pt idx="41">
                <c:v>33181</c:v>
              </c:pt>
              <c:pt idx="42">
                <c:v>33625</c:v>
              </c:pt>
              <c:pt idx="43">
                <c:v>34718</c:v>
              </c:pt>
              <c:pt idx="44">
                <c:v>34911</c:v>
              </c:pt>
              <c:pt idx="45">
                <c:v>35045</c:v>
              </c:pt>
              <c:pt idx="46">
                <c:v>35918</c:v>
              </c:pt>
              <c:pt idx="47">
                <c:v>35038</c:v>
              </c:pt>
              <c:pt idx="48">
                <c:v>33440</c:v>
              </c:pt>
              <c:pt idx="49">
                <c:v>32960</c:v>
              </c:pt>
              <c:pt idx="50">
                <c:v>32559</c:v>
              </c:pt>
              <c:pt idx="51">
                <c:v>33017</c:v>
              </c:pt>
              <c:pt idx="52">
                <c:v>32445</c:v>
              </c:pt>
              <c:pt idx="53">
                <c:v>33220</c:v>
              </c:pt>
              <c:pt idx="54">
                <c:v>34190</c:v>
              </c:pt>
              <c:pt idx="55">
                <c:v>35382</c:v>
              </c:pt>
              <c:pt idx="56">
                <c:v>35411</c:v>
              </c:pt>
              <c:pt idx="57">
                <c:v>35971</c:v>
              </c:pt>
              <c:pt idx="58">
                <c:v>36027</c:v>
              </c:pt>
              <c:pt idx="59">
                <c:v>35209</c:v>
              </c:pt>
              <c:pt idx="60">
                <c:v>33633</c:v>
              </c:pt>
              <c:pt idx="61">
                <c:v>32968</c:v>
              </c:pt>
              <c:pt idx="62">
                <c:v>32863</c:v>
              </c:pt>
              <c:pt idx="63">
                <c:v>32727</c:v>
              </c:pt>
              <c:pt idx="64">
                <c:v>31376</c:v>
              </c:pt>
              <c:pt idx="65">
                <c:v>30628</c:v>
              </c:pt>
              <c:pt idx="66">
                <c:v>32400</c:v>
              </c:pt>
              <c:pt idx="67">
                <c:v>32198</c:v>
              </c:pt>
              <c:pt idx="68">
                <c:v>32006</c:v>
              </c:pt>
              <c:pt idx="69">
                <c:v>33676</c:v>
              </c:pt>
              <c:pt idx="70">
                <c:v>34288</c:v>
              </c:pt>
              <c:pt idx="71">
                <c:v>33773</c:v>
              </c:pt>
              <c:pt idx="72">
                <c:v>31852</c:v>
              </c:pt>
              <c:pt idx="73">
                <c:v>31990</c:v>
              </c:pt>
              <c:pt idx="74">
                <c:v>31980</c:v>
              </c:pt>
              <c:pt idx="75">
                <c:v>32312</c:v>
              </c:pt>
              <c:pt idx="76">
                <c:v>31730</c:v>
              </c:pt>
              <c:pt idx="77">
                <c:v>32719</c:v>
              </c:pt>
              <c:pt idx="78">
                <c:v>33074</c:v>
              </c:pt>
              <c:pt idx="79">
                <c:v>33284</c:v>
              </c:pt>
              <c:pt idx="80">
                <c:v>33786</c:v>
              </c:pt>
              <c:pt idx="81">
                <c:v>34245</c:v>
              </c:pt>
              <c:pt idx="82">
                <c:v>34773</c:v>
              </c:pt>
              <c:pt idx="83">
                <c:v>33860</c:v>
              </c:pt>
              <c:pt idx="84">
                <c:v>32078</c:v>
              </c:pt>
              <c:pt idx="85">
                <c:v>31270</c:v>
              </c:pt>
              <c:pt idx="86">
                <c:v>31624</c:v>
              </c:pt>
              <c:pt idx="87">
                <c:v>32173</c:v>
              </c:pt>
              <c:pt idx="88">
                <c:v>32470</c:v>
              </c:pt>
              <c:pt idx="89">
                <c:v>32992</c:v>
              </c:pt>
              <c:pt idx="90">
                <c:v>33901</c:v>
              </c:pt>
              <c:pt idx="91">
                <c:v>34855</c:v>
              </c:pt>
              <c:pt idx="92">
                <c:v>36085</c:v>
              </c:pt>
              <c:pt idx="93">
                <c:v>36352</c:v>
              </c:pt>
              <c:pt idx="94">
                <c:v>37916</c:v>
              </c:pt>
              <c:pt idx="95">
                <c:v>37758</c:v>
              </c:pt>
              <c:pt idx="96">
                <c:v>34986</c:v>
              </c:pt>
              <c:pt idx="97">
                <c:v>34278</c:v>
              </c:pt>
              <c:pt idx="98">
                <c:v>34442</c:v>
              </c:pt>
              <c:pt idx="99">
                <c:v>34256</c:v>
              </c:pt>
              <c:pt idx="100">
                <c:v>34555</c:v>
              </c:pt>
              <c:pt idx="101">
                <c:v>35268</c:v>
              </c:pt>
              <c:pt idx="102">
                <c:v>35735</c:v>
              </c:pt>
              <c:pt idx="103">
                <c:v>36870</c:v>
              </c:pt>
              <c:pt idx="104">
                <c:v>37757</c:v>
              </c:pt>
              <c:pt idx="105">
                <c:v>38072</c:v>
              </c:pt>
              <c:pt idx="106">
                <c:v>39038</c:v>
              </c:pt>
              <c:pt idx="107">
                <c:v>38141</c:v>
              </c:pt>
              <c:pt idx="108">
                <c:v>36162</c:v>
              </c:pt>
              <c:pt idx="109">
                <c:v>35692</c:v>
              </c:pt>
              <c:pt idx="110">
                <c:v>36640</c:v>
              </c:pt>
              <c:pt idx="111">
                <c:v>37441</c:v>
              </c:pt>
              <c:pt idx="112">
                <c:v>37497</c:v>
              </c:pt>
              <c:pt idx="113">
                <c:v>38106</c:v>
              </c:pt>
              <c:pt idx="114">
                <c:v>39107</c:v>
              </c:pt>
              <c:pt idx="115">
                <c:v>40736</c:v>
              </c:pt>
              <c:pt idx="116">
                <c:v>41106</c:v>
              </c:pt>
              <c:pt idx="117">
                <c:v>42138</c:v>
              </c:pt>
              <c:pt idx="118">
                <c:v>42703</c:v>
              </c:pt>
              <c:pt idx="119">
                <c:v>38458</c:v>
              </c:pt>
              <c:pt idx="120">
                <c:v>37211</c:v>
              </c:pt>
              <c:pt idx="121">
                <c:v>36756</c:v>
              </c:pt>
              <c:pt idx="122">
                <c:v>38011</c:v>
              </c:pt>
              <c:pt idx="123">
                <c:v>39132</c:v>
              </c:pt>
              <c:pt idx="124">
                <c:v>39063</c:v>
              </c:pt>
              <c:pt idx="125">
                <c:v>38464</c:v>
              </c:pt>
              <c:pt idx="126">
                <c:v>38559</c:v>
              </c:pt>
              <c:pt idx="127">
                <c:v>39779</c:v>
              </c:pt>
              <c:pt idx="128">
                <c:v>39709</c:v>
              </c:pt>
              <c:pt idx="129">
                <c:v>40185</c:v>
              </c:pt>
              <c:pt idx="130">
                <c:v>41439</c:v>
              </c:pt>
              <c:pt idx="131">
                <c:v>39317</c:v>
              </c:pt>
              <c:pt idx="132">
                <c:v>37354</c:v>
              </c:pt>
              <c:pt idx="133">
                <c:v>37475</c:v>
              </c:pt>
              <c:pt idx="134">
                <c:v>38435</c:v>
              </c:pt>
              <c:pt idx="135">
                <c:v>39410</c:v>
              </c:pt>
              <c:pt idx="136">
                <c:v>39790</c:v>
              </c:pt>
              <c:pt idx="137">
                <c:v>40395</c:v>
              </c:pt>
              <c:pt idx="138">
                <c:v>41299</c:v>
              </c:pt>
              <c:pt idx="139">
                <c:v>41724</c:v>
              </c:pt>
              <c:pt idx="140">
                <c:v>41561</c:v>
              </c:pt>
              <c:pt idx="141">
                <c:v>40555</c:v>
              </c:pt>
              <c:pt idx="142">
                <c:v>40942</c:v>
              </c:pt>
              <c:pt idx="143">
                <c:v>39735</c:v>
              </c:pt>
              <c:pt idx="144">
                <c:v>38267</c:v>
              </c:pt>
              <c:pt idx="145">
                <c:v>37867</c:v>
              </c:pt>
              <c:pt idx="146">
                <c:v>39199</c:v>
              </c:pt>
              <c:pt idx="147">
                <c:v>40183</c:v>
              </c:pt>
              <c:pt idx="148">
                <c:v>39919</c:v>
              </c:pt>
              <c:pt idx="149">
                <c:v>40991</c:v>
              </c:pt>
              <c:pt idx="150">
                <c:v>41331</c:v>
              </c:pt>
              <c:pt idx="151">
                <c:v>42545</c:v>
              </c:pt>
              <c:pt idx="152">
                <c:v>42848</c:v>
              </c:pt>
              <c:pt idx="153">
                <c:v>43179</c:v>
              </c:pt>
              <c:pt idx="154">
                <c:v>43557</c:v>
              </c:pt>
              <c:pt idx="155">
                <c:v>44324</c:v>
              </c:pt>
              <c:pt idx="156">
                <c:v>43830</c:v>
              </c:pt>
              <c:pt idx="157">
                <c:v>43517</c:v>
              </c:pt>
              <c:pt idx="158">
                <c:v>44415</c:v>
              </c:pt>
              <c:pt idx="159">
                <c:v>44394</c:v>
              </c:pt>
              <c:pt idx="160">
                <c:v>44279</c:v>
              </c:pt>
              <c:pt idx="161">
                <c:v>44597</c:v>
              </c:pt>
              <c:pt idx="162">
                <c:v>45213</c:v>
              </c:pt>
              <c:pt idx="163">
                <c:v>45745</c:v>
              </c:pt>
              <c:pt idx="164">
                <c:v>46306</c:v>
              </c:pt>
              <c:pt idx="165">
                <c:v>46252</c:v>
              </c:pt>
              <c:pt idx="166">
                <c:v>46755</c:v>
              </c:pt>
              <c:pt idx="167">
                <c:v>47211</c:v>
              </c:pt>
              <c:pt idx="168">
                <c:v>46112</c:v>
              </c:pt>
              <c:pt idx="169">
                <c:v>46447</c:v>
              </c:pt>
              <c:pt idx="170">
                <c:v>46898</c:v>
              </c:pt>
              <c:pt idx="171">
                <c:v>46826</c:v>
              </c:pt>
              <c:pt idx="172">
                <c:v>46319</c:v>
              </c:pt>
              <c:pt idx="173">
                <c:v>46273</c:v>
              </c:pt>
              <c:pt idx="174">
                <c:v>46369</c:v>
              </c:pt>
              <c:pt idx="175">
                <c:v>47131</c:v>
              </c:pt>
              <c:pt idx="176">
                <c:v>47086</c:v>
              </c:pt>
              <c:pt idx="177">
                <c:v>46865</c:v>
              </c:pt>
              <c:pt idx="178">
                <c:v>47015</c:v>
              </c:pt>
              <c:pt idx="179">
                <c:v>47036</c:v>
              </c:pt>
              <c:pt idx="180">
                <c:v>46326</c:v>
              </c:pt>
              <c:pt idx="181">
                <c:v>46179</c:v>
              </c:pt>
              <c:pt idx="182">
                <c:v>46296</c:v>
              </c:pt>
              <c:pt idx="183">
                <c:v>46218</c:v>
              </c:pt>
              <c:pt idx="184">
                <c:v>45583</c:v>
              </c:pt>
              <c:pt idx="185">
                <c:v>45510</c:v>
              </c:pt>
              <c:pt idx="186">
                <c:v>45673</c:v>
              </c:pt>
              <c:pt idx="187">
                <c:v>45909</c:v>
              </c:pt>
              <c:pt idx="188">
                <c:v>45641</c:v>
              </c:pt>
              <c:pt idx="189">
                <c:v>45714</c:v>
              </c:pt>
              <c:pt idx="190">
                <c:v>46150</c:v>
              </c:pt>
              <c:pt idx="191">
                <c:v>45493</c:v>
              </c:pt>
              <c:pt idx="192">
                <c:v>45563</c:v>
              </c:pt>
              <c:pt idx="193">
                <c:v>45291</c:v>
              </c:pt>
              <c:pt idx="194">
                <c:v>45371</c:v>
              </c:pt>
              <c:pt idx="195">
                <c:v>45303</c:v>
              </c:pt>
              <c:pt idx="196">
                <c:v>44842</c:v>
              </c:pt>
              <c:pt idx="197">
                <c:v>45410</c:v>
              </c:pt>
              <c:pt idx="198">
                <c:v>45935</c:v>
              </c:pt>
              <c:pt idx="199">
                <c:v>47192</c:v>
              </c:pt>
              <c:pt idx="200">
                <c:v>47702</c:v>
              </c:pt>
              <c:pt idx="201">
                <c:v>48011</c:v>
              </c:pt>
              <c:pt idx="202">
                <c:v>47940</c:v>
              </c:pt>
              <c:pt idx="203">
                <c:v>47546</c:v>
              </c:pt>
              <c:pt idx="204">
                <c:v>47690</c:v>
              </c:pt>
              <c:pt idx="205">
                <c:v>48255</c:v>
              </c:pt>
              <c:pt idx="206">
                <c:v>48675</c:v>
              </c:pt>
              <c:pt idx="207">
                <c:v>48508</c:v>
              </c:pt>
              <c:pt idx="208">
                <c:v>49236</c:v>
              </c:pt>
              <c:pt idx="209">
                <c:v>49933</c:v>
              </c:pt>
              <c:pt idx="210">
                <c:v>50134</c:v>
              </c:pt>
              <c:pt idx="211">
                <c:v>50300</c:v>
              </c:pt>
              <c:pt idx="212">
                <c:v>50159</c:v>
              </c:pt>
              <c:pt idx="213">
                <c:v>50235</c:v>
              </c:pt>
              <c:pt idx="214">
                <c:v>50281</c:v>
              </c:pt>
              <c:pt idx="215">
                <c:v>49859</c:v>
              </c:pt>
              <c:pt idx="216">
                <c:v>49789</c:v>
              </c:pt>
              <c:pt idx="217">
                <c:v>50404</c:v>
              </c:pt>
              <c:pt idx="218">
                <c:v>50729</c:v>
              </c:pt>
              <c:pt idx="219">
                <c:v>50118</c:v>
              </c:pt>
              <c:pt idx="220">
                <c:v>49992</c:v>
              </c:pt>
              <c:pt idx="221">
                <c:v>50196</c:v>
              </c:pt>
              <c:pt idx="222">
                <c:v>50327</c:v>
              </c:pt>
              <c:pt idx="223">
                <c:v>50852</c:v>
              </c:pt>
              <c:pt idx="224">
                <c:v>50779</c:v>
              </c:pt>
              <c:pt idx="225">
                <c:v>51251</c:v>
              </c:pt>
              <c:pt idx="226">
                <c:v>51229</c:v>
              </c:pt>
              <c:pt idx="227">
                <c:v>50484</c:v>
              </c:pt>
              <c:pt idx="228">
                <c:v>50515</c:v>
              </c:pt>
              <c:pt idx="229">
                <c:v>49993</c:v>
              </c:pt>
              <c:pt idx="230">
                <c:v>50546</c:v>
              </c:pt>
              <c:pt idx="231">
                <c:v>50453</c:v>
              </c:pt>
              <c:pt idx="232">
                <c:v>50457</c:v>
              </c:pt>
              <c:pt idx="233">
                <c:v>50831</c:v>
              </c:pt>
              <c:pt idx="234">
                <c:v>51013</c:v>
              </c:pt>
              <c:pt idx="235">
                <c:v>51150</c:v>
              </c:pt>
              <c:pt idx="236">
                <c:v>50971</c:v>
              </c:pt>
              <c:pt idx="237">
                <c:v>50522</c:v>
              </c:pt>
              <c:pt idx="238">
                <c:v>50132</c:v>
              </c:pt>
              <c:pt idx="239">
                <c:v>49454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34578</c:v>
              </c:pt>
              <c:pt idx="1">
                <c:v>34608</c:v>
              </c:pt>
              <c:pt idx="2">
                <c:v>34639</c:v>
              </c:pt>
              <c:pt idx="3">
                <c:v>34669</c:v>
              </c:pt>
              <c:pt idx="4">
                <c:v>34700</c:v>
              </c:pt>
              <c:pt idx="5">
                <c:v>34731</c:v>
              </c:pt>
              <c:pt idx="6">
                <c:v>34759</c:v>
              </c:pt>
              <c:pt idx="7">
                <c:v>34790</c:v>
              </c:pt>
              <c:pt idx="8">
                <c:v>34820</c:v>
              </c:pt>
              <c:pt idx="9">
                <c:v>34851</c:v>
              </c:pt>
              <c:pt idx="10">
                <c:v>34881</c:v>
              </c:pt>
              <c:pt idx="11">
                <c:v>34912</c:v>
              </c:pt>
              <c:pt idx="12">
                <c:v>34943</c:v>
              </c:pt>
              <c:pt idx="13">
                <c:v>34973</c:v>
              </c:pt>
              <c:pt idx="14">
                <c:v>35004</c:v>
              </c:pt>
              <c:pt idx="15">
                <c:v>35034</c:v>
              </c:pt>
              <c:pt idx="16">
                <c:v>35065</c:v>
              </c:pt>
              <c:pt idx="17">
                <c:v>35096</c:v>
              </c:pt>
              <c:pt idx="18">
                <c:v>35125</c:v>
              </c:pt>
              <c:pt idx="19">
                <c:v>35156</c:v>
              </c:pt>
              <c:pt idx="20">
                <c:v>35186</c:v>
              </c:pt>
              <c:pt idx="21">
                <c:v>35217</c:v>
              </c:pt>
              <c:pt idx="22">
                <c:v>35247</c:v>
              </c:pt>
              <c:pt idx="23">
                <c:v>35278</c:v>
              </c:pt>
              <c:pt idx="24">
                <c:v>35309</c:v>
              </c:pt>
              <c:pt idx="25">
                <c:v>35339</c:v>
              </c:pt>
              <c:pt idx="26">
                <c:v>35370</c:v>
              </c:pt>
              <c:pt idx="27">
                <c:v>35400</c:v>
              </c:pt>
              <c:pt idx="28">
                <c:v>35431</c:v>
              </c:pt>
              <c:pt idx="29">
                <c:v>35462</c:v>
              </c:pt>
              <c:pt idx="30">
                <c:v>35490</c:v>
              </c:pt>
              <c:pt idx="31">
                <c:v>35521</c:v>
              </c:pt>
              <c:pt idx="32">
                <c:v>35551</c:v>
              </c:pt>
              <c:pt idx="33">
                <c:v>35582</c:v>
              </c:pt>
              <c:pt idx="34">
                <c:v>35612</c:v>
              </c:pt>
              <c:pt idx="35">
                <c:v>35643</c:v>
              </c:pt>
              <c:pt idx="36">
                <c:v>35674</c:v>
              </c:pt>
              <c:pt idx="37">
                <c:v>35704</c:v>
              </c:pt>
              <c:pt idx="38">
                <c:v>35735</c:v>
              </c:pt>
              <c:pt idx="39">
                <c:v>35765</c:v>
              </c:pt>
              <c:pt idx="40">
                <c:v>35796</c:v>
              </c:pt>
              <c:pt idx="41">
                <c:v>35827</c:v>
              </c:pt>
              <c:pt idx="42">
                <c:v>35855</c:v>
              </c:pt>
              <c:pt idx="43">
                <c:v>35886</c:v>
              </c:pt>
              <c:pt idx="44">
                <c:v>35916</c:v>
              </c:pt>
              <c:pt idx="45">
                <c:v>35947</c:v>
              </c:pt>
              <c:pt idx="46">
                <c:v>35977</c:v>
              </c:pt>
              <c:pt idx="47">
                <c:v>36008</c:v>
              </c:pt>
              <c:pt idx="48">
                <c:v>36039</c:v>
              </c:pt>
              <c:pt idx="49">
                <c:v>36069</c:v>
              </c:pt>
              <c:pt idx="50">
                <c:v>36100</c:v>
              </c:pt>
              <c:pt idx="51">
                <c:v>36130</c:v>
              </c:pt>
              <c:pt idx="52">
                <c:v>36161</c:v>
              </c:pt>
              <c:pt idx="53">
                <c:v>36192</c:v>
              </c:pt>
              <c:pt idx="54">
                <c:v>36220</c:v>
              </c:pt>
              <c:pt idx="55">
                <c:v>36251</c:v>
              </c:pt>
              <c:pt idx="56">
                <c:v>36281</c:v>
              </c:pt>
              <c:pt idx="57">
                <c:v>36312</c:v>
              </c:pt>
              <c:pt idx="58">
                <c:v>36342</c:v>
              </c:pt>
              <c:pt idx="59">
                <c:v>36373</c:v>
              </c:pt>
              <c:pt idx="60">
                <c:v>36404</c:v>
              </c:pt>
              <c:pt idx="61">
                <c:v>36434</c:v>
              </c:pt>
              <c:pt idx="62">
                <c:v>36465</c:v>
              </c:pt>
              <c:pt idx="63">
                <c:v>36495</c:v>
              </c:pt>
              <c:pt idx="64">
                <c:v>36526</c:v>
              </c:pt>
              <c:pt idx="65">
                <c:v>36557</c:v>
              </c:pt>
              <c:pt idx="66">
                <c:v>36586</c:v>
              </c:pt>
              <c:pt idx="67">
                <c:v>36617</c:v>
              </c:pt>
              <c:pt idx="68">
                <c:v>36647</c:v>
              </c:pt>
              <c:pt idx="69">
                <c:v>36678</c:v>
              </c:pt>
              <c:pt idx="70">
                <c:v>36708</c:v>
              </c:pt>
              <c:pt idx="71">
                <c:v>36739</c:v>
              </c:pt>
              <c:pt idx="72">
                <c:v>36770</c:v>
              </c:pt>
              <c:pt idx="73">
                <c:v>36800</c:v>
              </c:pt>
              <c:pt idx="74">
                <c:v>36831</c:v>
              </c:pt>
              <c:pt idx="75">
                <c:v>36861</c:v>
              </c:pt>
              <c:pt idx="76">
                <c:v>36892</c:v>
              </c:pt>
              <c:pt idx="77">
                <c:v>36923</c:v>
              </c:pt>
              <c:pt idx="78">
                <c:v>36951</c:v>
              </c:pt>
              <c:pt idx="79">
                <c:v>36982</c:v>
              </c:pt>
              <c:pt idx="80">
                <c:v>37012</c:v>
              </c:pt>
              <c:pt idx="81">
                <c:v>37043</c:v>
              </c:pt>
              <c:pt idx="82">
                <c:v>37073</c:v>
              </c:pt>
              <c:pt idx="83">
                <c:v>37104</c:v>
              </c:pt>
              <c:pt idx="84">
                <c:v>37135</c:v>
              </c:pt>
              <c:pt idx="85">
                <c:v>37165</c:v>
              </c:pt>
              <c:pt idx="86">
                <c:v>37196</c:v>
              </c:pt>
              <c:pt idx="87">
                <c:v>37226</c:v>
              </c:pt>
              <c:pt idx="88">
                <c:v>37257</c:v>
              </c:pt>
              <c:pt idx="89">
                <c:v>37288</c:v>
              </c:pt>
              <c:pt idx="90">
                <c:v>37316</c:v>
              </c:pt>
              <c:pt idx="91">
                <c:v>37347</c:v>
              </c:pt>
              <c:pt idx="92">
                <c:v>37377</c:v>
              </c:pt>
              <c:pt idx="93">
                <c:v>37408</c:v>
              </c:pt>
              <c:pt idx="94">
                <c:v>37438</c:v>
              </c:pt>
              <c:pt idx="95">
                <c:v>37469</c:v>
              </c:pt>
              <c:pt idx="96">
                <c:v>37500</c:v>
              </c:pt>
              <c:pt idx="97">
                <c:v>37530</c:v>
              </c:pt>
              <c:pt idx="98">
                <c:v>37561</c:v>
              </c:pt>
              <c:pt idx="99">
                <c:v>37591</c:v>
              </c:pt>
              <c:pt idx="100">
                <c:v>37622</c:v>
              </c:pt>
              <c:pt idx="101">
                <c:v>37653</c:v>
              </c:pt>
              <c:pt idx="102">
                <c:v>37681</c:v>
              </c:pt>
              <c:pt idx="103">
                <c:v>37712</c:v>
              </c:pt>
              <c:pt idx="104">
                <c:v>37742</c:v>
              </c:pt>
              <c:pt idx="105">
                <c:v>37773</c:v>
              </c:pt>
              <c:pt idx="106">
                <c:v>37803</c:v>
              </c:pt>
              <c:pt idx="107">
                <c:v>37834</c:v>
              </c:pt>
              <c:pt idx="108">
                <c:v>37865</c:v>
              </c:pt>
              <c:pt idx="109">
                <c:v>37895</c:v>
              </c:pt>
              <c:pt idx="110">
                <c:v>37926</c:v>
              </c:pt>
              <c:pt idx="111">
                <c:v>37956</c:v>
              </c:pt>
              <c:pt idx="112">
                <c:v>37987</c:v>
              </c:pt>
              <c:pt idx="113">
                <c:v>38018</c:v>
              </c:pt>
              <c:pt idx="114">
                <c:v>38047</c:v>
              </c:pt>
              <c:pt idx="115">
                <c:v>38078</c:v>
              </c:pt>
              <c:pt idx="116">
                <c:v>38108</c:v>
              </c:pt>
              <c:pt idx="117">
                <c:v>38139</c:v>
              </c:pt>
              <c:pt idx="118">
                <c:v>38169</c:v>
              </c:pt>
              <c:pt idx="119">
                <c:v>38200</c:v>
              </c:pt>
              <c:pt idx="120">
                <c:v>38231</c:v>
              </c:pt>
              <c:pt idx="121">
                <c:v>38261</c:v>
              </c:pt>
              <c:pt idx="122">
                <c:v>38292</c:v>
              </c:pt>
              <c:pt idx="123">
                <c:v>38322</c:v>
              </c:pt>
              <c:pt idx="124">
                <c:v>38353</c:v>
              </c:pt>
              <c:pt idx="125">
                <c:v>38384</c:v>
              </c:pt>
              <c:pt idx="126">
                <c:v>38412</c:v>
              </c:pt>
              <c:pt idx="127">
                <c:v>38443</c:v>
              </c:pt>
              <c:pt idx="128">
                <c:v>38473</c:v>
              </c:pt>
              <c:pt idx="129">
                <c:v>38504</c:v>
              </c:pt>
              <c:pt idx="130">
                <c:v>38534</c:v>
              </c:pt>
              <c:pt idx="131">
                <c:v>38565</c:v>
              </c:pt>
              <c:pt idx="132">
                <c:v>38596</c:v>
              </c:pt>
              <c:pt idx="133">
                <c:v>38626</c:v>
              </c:pt>
              <c:pt idx="134">
                <c:v>38657</c:v>
              </c:pt>
              <c:pt idx="135">
                <c:v>38687</c:v>
              </c:pt>
              <c:pt idx="136">
                <c:v>38718</c:v>
              </c:pt>
              <c:pt idx="137">
                <c:v>38749</c:v>
              </c:pt>
              <c:pt idx="138">
                <c:v>38777</c:v>
              </c:pt>
              <c:pt idx="139">
                <c:v>38808</c:v>
              </c:pt>
              <c:pt idx="140">
                <c:v>38838</c:v>
              </c:pt>
              <c:pt idx="141">
                <c:v>38869</c:v>
              </c:pt>
              <c:pt idx="142">
                <c:v>38899</c:v>
              </c:pt>
              <c:pt idx="143">
                <c:v>38930</c:v>
              </c:pt>
              <c:pt idx="144">
                <c:v>38961</c:v>
              </c:pt>
              <c:pt idx="145">
                <c:v>38991</c:v>
              </c:pt>
              <c:pt idx="146">
                <c:v>39022</c:v>
              </c:pt>
              <c:pt idx="147">
                <c:v>39052</c:v>
              </c:pt>
              <c:pt idx="148">
                <c:v>39083</c:v>
              </c:pt>
              <c:pt idx="149">
                <c:v>39114</c:v>
              </c:pt>
              <c:pt idx="150">
                <c:v>39142</c:v>
              </c:pt>
              <c:pt idx="151">
                <c:v>39173</c:v>
              </c:pt>
              <c:pt idx="152">
                <c:v>39203</c:v>
              </c:pt>
              <c:pt idx="153">
                <c:v>39234</c:v>
              </c:pt>
              <c:pt idx="154">
                <c:v>39264</c:v>
              </c:pt>
              <c:pt idx="155">
                <c:v>39295</c:v>
              </c:pt>
              <c:pt idx="156">
                <c:v>39326</c:v>
              </c:pt>
              <c:pt idx="157">
                <c:v>39356</c:v>
              </c:pt>
              <c:pt idx="158">
                <c:v>39387</c:v>
              </c:pt>
              <c:pt idx="159">
                <c:v>39417</c:v>
              </c:pt>
              <c:pt idx="160">
                <c:v>39448</c:v>
              </c:pt>
              <c:pt idx="161">
                <c:v>39479</c:v>
              </c:pt>
              <c:pt idx="162">
                <c:v>39508</c:v>
              </c:pt>
              <c:pt idx="163">
                <c:v>39539</c:v>
              </c:pt>
              <c:pt idx="164">
                <c:v>39569</c:v>
              </c:pt>
              <c:pt idx="165">
                <c:v>39600</c:v>
              </c:pt>
              <c:pt idx="166">
                <c:v>39630</c:v>
              </c:pt>
              <c:pt idx="167">
                <c:v>39661</c:v>
              </c:pt>
              <c:pt idx="168">
                <c:v>39692</c:v>
              </c:pt>
              <c:pt idx="169">
                <c:v>39722</c:v>
              </c:pt>
              <c:pt idx="170">
                <c:v>39753</c:v>
              </c:pt>
              <c:pt idx="171">
                <c:v>39783</c:v>
              </c:pt>
              <c:pt idx="172">
                <c:v>39814</c:v>
              </c:pt>
              <c:pt idx="173">
                <c:v>39845</c:v>
              </c:pt>
              <c:pt idx="174">
                <c:v>39873</c:v>
              </c:pt>
              <c:pt idx="175">
                <c:v>39904</c:v>
              </c:pt>
              <c:pt idx="176">
                <c:v>39934</c:v>
              </c:pt>
              <c:pt idx="177">
                <c:v>39965</c:v>
              </c:pt>
              <c:pt idx="178">
                <c:v>39995</c:v>
              </c:pt>
              <c:pt idx="179">
                <c:v>40026</c:v>
              </c:pt>
              <c:pt idx="180">
                <c:v>40057</c:v>
              </c:pt>
              <c:pt idx="181">
                <c:v>40087</c:v>
              </c:pt>
              <c:pt idx="182">
                <c:v>40118</c:v>
              </c:pt>
              <c:pt idx="183">
                <c:v>40148</c:v>
              </c:pt>
              <c:pt idx="184">
                <c:v>40179</c:v>
              </c:pt>
              <c:pt idx="185">
                <c:v>40210</c:v>
              </c:pt>
              <c:pt idx="186">
                <c:v>40238</c:v>
              </c:pt>
              <c:pt idx="187">
                <c:v>40269</c:v>
              </c:pt>
              <c:pt idx="188">
                <c:v>40299</c:v>
              </c:pt>
              <c:pt idx="189">
                <c:v>40330</c:v>
              </c:pt>
              <c:pt idx="190">
                <c:v>40360</c:v>
              </c:pt>
              <c:pt idx="191">
                <c:v>40391</c:v>
              </c:pt>
              <c:pt idx="192">
                <c:v>40422</c:v>
              </c:pt>
              <c:pt idx="193">
                <c:v>40452</c:v>
              </c:pt>
              <c:pt idx="194">
                <c:v>40483</c:v>
              </c:pt>
              <c:pt idx="195">
                <c:v>40513</c:v>
              </c:pt>
              <c:pt idx="196">
                <c:v>40544</c:v>
              </c:pt>
              <c:pt idx="197">
                <c:v>40575</c:v>
              </c:pt>
              <c:pt idx="198">
                <c:v>40603</c:v>
              </c:pt>
              <c:pt idx="199">
                <c:v>40634</c:v>
              </c:pt>
              <c:pt idx="200">
                <c:v>40664</c:v>
              </c:pt>
              <c:pt idx="201">
                <c:v>40695</c:v>
              </c:pt>
              <c:pt idx="202">
                <c:v>40756</c:v>
              </c:pt>
              <c:pt idx="203">
                <c:v>40787</c:v>
              </c:pt>
              <c:pt idx="204">
                <c:v>40817</c:v>
              </c:pt>
              <c:pt idx="205">
                <c:v>40848</c:v>
              </c:pt>
              <c:pt idx="206">
                <c:v>40878</c:v>
              </c:pt>
              <c:pt idx="207">
                <c:v>40909</c:v>
              </c:pt>
              <c:pt idx="208">
                <c:v>40940</c:v>
              </c:pt>
              <c:pt idx="209">
                <c:v>40969</c:v>
              </c:pt>
              <c:pt idx="210">
                <c:v>41000</c:v>
              </c:pt>
              <c:pt idx="211">
                <c:v>41030</c:v>
              </c:pt>
              <c:pt idx="212">
                <c:v>41061</c:v>
              </c:pt>
              <c:pt idx="213">
                <c:v>41091</c:v>
              </c:pt>
              <c:pt idx="214">
                <c:v>41122</c:v>
              </c:pt>
              <c:pt idx="215">
                <c:v>41153</c:v>
              </c:pt>
              <c:pt idx="216">
                <c:v>41183</c:v>
              </c:pt>
              <c:pt idx="217">
                <c:v>41214</c:v>
              </c:pt>
              <c:pt idx="218">
                <c:v>41244</c:v>
              </c:pt>
              <c:pt idx="219">
                <c:v>41275</c:v>
              </c:pt>
              <c:pt idx="220">
                <c:v>41306</c:v>
              </c:pt>
              <c:pt idx="221">
                <c:v>41334</c:v>
              </c:pt>
              <c:pt idx="222">
                <c:v>41365</c:v>
              </c:pt>
              <c:pt idx="223">
                <c:v>41395</c:v>
              </c:pt>
              <c:pt idx="224">
                <c:v>41426</c:v>
              </c:pt>
              <c:pt idx="225">
                <c:v>41456</c:v>
              </c:pt>
              <c:pt idx="226">
                <c:v>41487</c:v>
              </c:pt>
              <c:pt idx="227">
                <c:v>41518</c:v>
              </c:pt>
              <c:pt idx="228">
                <c:v>41548</c:v>
              </c:pt>
              <c:pt idx="229">
                <c:v>41579</c:v>
              </c:pt>
              <c:pt idx="230">
                <c:v>41609</c:v>
              </c:pt>
              <c:pt idx="231">
                <c:v>41640</c:v>
              </c:pt>
              <c:pt idx="232">
                <c:v>41671</c:v>
              </c:pt>
              <c:pt idx="233">
                <c:v>41699</c:v>
              </c:pt>
              <c:pt idx="234">
                <c:v>41730</c:v>
              </c:pt>
              <c:pt idx="235">
                <c:v>41760</c:v>
              </c:pt>
              <c:pt idx="236">
                <c:v>41791</c:v>
              </c:pt>
              <c:pt idx="237">
                <c:v>41821</c:v>
              </c:pt>
              <c:pt idx="238">
                <c:v>41852</c:v>
              </c:pt>
              <c:pt idx="239">
                <c:v>41883</c:v>
              </c:pt>
            </c:numLit>
          </c:cat>
          <c:val>
            <c:numLit>
              <c:formatCode>General</c:formatCode>
              <c:ptCount val="241"/>
              <c:pt idx="0">
                <c:v>53758</c:v>
              </c:pt>
              <c:pt idx="1">
                <c:v>53581</c:v>
              </c:pt>
              <c:pt idx="2">
                <c:v>54271</c:v>
              </c:pt>
              <c:pt idx="3">
                <c:v>54675</c:v>
              </c:pt>
              <c:pt idx="4">
                <c:v>53905</c:v>
              </c:pt>
              <c:pt idx="5">
                <c:v>55428</c:v>
              </c:pt>
              <c:pt idx="6">
                <c:v>56622</c:v>
              </c:pt>
              <c:pt idx="7">
                <c:v>57667</c:v>
              </c:pt>
              <c:pt idx="8">
                <c:v>57782</c:v>
              </c:pt>
              <c:pt idx="9">
                <c:v>57638</c:v>
              </c:pt>
              <c:pt idx="10">
                <c:v>58170</c:v>
              </c:pt>
              <c:pt idx="11">
                <c:v>56145</c:v>
              </c:pt>
              <c:pt idx="12">
                <c:v>53178</c:v>
              </c:pt>
              <c:pt idx="13">
                <c:v>53631</c:v>
              </c:pt>
              <c:pt idx="14">
                <c:v>55289</c:v>
              </c:pt>
              <c:pt idx="15">
                <c:v>56402</c:v>
              </c:pt>
              <c:pt idx="16">
                <c:v>55043</c:v>
              </c:pt>
              <c:pt idx="17">
                <c:v>56582</c:v>
              </c:pt>
              <c:pt idx="18">
                <c:v>57744</c:v>
              </c:pt>
              <c:pt idx="19">
                <c:v>58705</c:v>
              </c:pt>
              <c:pt idx="20">
                <c:v>58823</c:v>
              </c:pt>
              <c:pt idx="21">
                <c:v>58856</c:v>
              </c:pt>
              <c:pt idx="22">
                <c:v>58616</c:v>
              </c:pt>
              <c:pt idx="23">
                <c:v>55833</c:v>
              </c:pt>
              <c:pt idx="24">
                <c:v>54014</c:v>
              </c:pt>
              <c:pt idx="25">
                <c:v>54222</c:v>
              </c:pt>
              <c:pt idx="26">
                <c:v>54731</c:v>
              </c:pt>
              <c:pt idx="27">
                <c:v>55096</c:v>
              </c:pt>
              <c:pt idx="28">
                <c:v>54496</c:v>
              </c:pt>
              <c:pt idx="29">
                <c:v>55584</c:v>
              </c:pt>
              <c:pt idx="30">
                <c:v>56625</c:v>
              </c:pt>
              <c:pt idx="31">
                <c:v>57836</c:v>
              </c:pt>
              <c:pt idx="32">
                <c:v>57379</c:v>
              </c:pt>
              <c:pt idx="33">
                <c:v>57620</c:v>
              </c:pt>
              <c:pt idx="34">
                <c:v>58366</c:v>
              </c:pt>
              <c:pt idx="35">
                <c:v>56411</c:v>
              </c:pt>
              <c:pt idx="36">
                <c:v>54442</c:v>
              </c:pt>
              <c:pt idx="37">
                <c:v>53976</c:v>
              </c:pt>
              <c:pt idx="38">
                <c:v>54294</c:v>
              </c:pt>
              <c:pt idx="39">
                <c:v>55061</c:v>
              </c:pt>
              <c:pt idx="40">
                <c:v>53844</c:v>
              </c:pt>
              <c:pt idx="41">
                <c:v>55393</c:v>
              </c:pt>
              <c:pt idx="42">
                <c:v>56230</c:v>
              </c:pt>
              <c:pt idx="43">
                <c:v>57386</c:v>
              </c:pt>
              <c:pt idx="44">
                <c:v>57093</c:v>
              </c:pt>
              <c:pt idx="45">
                <c:v>56957</c:v>
              </c:pt>
              <c:pt idx="46">
                <c:v>57458</c:v>
              </c:pt>
              <c:pt idx="47">
                <c:v>55416</c:v>
              </c:pt>
              <c:pt idx="48">
                <c:v>53607</c:v>
              </c:pt>
              <c:pt idx="49">
                <c:v>53259</c:v>
              </c:pt>
              <c:pt idx="50">
                <c:v>53650</c:v>
              </c:pt>
              <c:pt idx="51">
                <c:v>54103</c:v>
              </c:pt>
              <c:pt idx="52">
                <c:v>53055</c:v>
              </c:pt>
              <c:pt idx="53">
                <c:v>54509</c:v>
              </c:pt>
              <c:pt idx="54">
                <c:v>55677</c:v>
              </c:pt>
              <c:pt idx="55">
                <c:v>56837</c:v>
              </c:pt>
              <c:pt idx="56">
                <c:v>56608</c:v>
              </c:pt>
              <c:pt idx="57">
                <c:v>57360</c:v>
              </c:pt>
              <c:pt idx="58">
                <c:v>57918</c:v>
              </c:pt>
              <c:pt idx="59">
                <c:v>55948</c:v>
              </c:pt>
              <c:pt idx="60">
                <c:v>53948</c:v>
              </c:pt>
              <c:pt idx="61">
                <c:v>53543</c:v>
              </c:pt>
              <c:pt idx="62">
                <c:v>53629</c:v>
              </c:pt>
              <c:pt idx="63">
                <c:v>53926</c:v>
              </c:pt>
              <c:pt idx="64">
                <c:v>51903</c:v>
              </c:pt>
              <c:pt idx="65">
                <c:v>51364</c:v>
              </c:pt>
              <c:pt idx="66">
                <c:v>51152</c:v>
              </c:pt>
              <c:pt idx="67">
                <c:v>51528</c:v>
              </c:pt>
              <c:pt idx="68">
                <c:v>51534</c:v>
              </c:pt>
              <c:pt idx="69">
                <c:v>51518</c:v>
              </c:pt>
              <c:pt idx="70">
                <c:v>52070</c:v>
              </c:pt>
              <c:pt idx="71">
                <c:v>50480</c:v>
              </c:pt>
              <c:pt idx="72">
                <c:v>48835</c:v>
              </c:pt>
              <c:pt idx="73">
                <c:v>48831</c:v>
              </c:pt>
              <c:pt idx="74">
                <c:v>48912</c:v>
              </c:pt>
              <c:pt idx="75">
                <c:v>49380</c:v>
              </c:pt>
              <c:pt idx="76">
                <c:v>47837</c:v>
              </c:pt>
              <c:pt idx="77">
                <c:v>47992</c:v>
              </c:pt>
              <c:pt idx="78">
                <c:v>48092</c:v>
              </c:pt>
              <c:pt idx="79">
                <c:v>48955</c:v>
              </c:pt>
              <c:pt idx="80">
                <c:v>49018</c:v>
              </c:pt>
              <c:pt idx="81">
                <c:v>49364</c:v>
              </c:pt>
              <c:pt idx="82">
                <c:v>49718</c:v>
              </c:pt>
              <c:pt idx="83">
                <c:v>48397</c:v>
              </c:pt>
              <c:pt idx="84">
                <c:v>47005</c:v>
              </c:pt>
              <c:pt idx="85">
                <c:v>46968</c:v>
              </c:pt>
              <c:pt idx="86">
                <c:v>47727</c:v>
              </c:pt>
              <c:pt idx="87">
                <c:v>48741</c:v>
              </c:pt>
              <c:pt idx="88">
                <c:v>48594</c:v>
              </c:pt>
              <c:pt idx="89">
                <c:v>50310</c:v>
              </c:pt>
              <c:pt idx="90">
                <c:v>51549</c:v>
              </c:pt>
              <c:pt idx="91">
                <c:v>53183</c:v>
              </c:pt>
              <c:pt idx="92">
                <c:v>54113</c:v>
              </c:pt>
              <c:pt idx="93">
                <c:v>54950</c:v>
              </c:pt>
              <c:pt idx="94">
                <c:v>56385</c:v>
              </c:pt>
              <c:pt idx="95">
                <c:v>55879</c:v>
              </c:pt>
              <c:pt idx="96">
                <c:v>53463</c:v>
              </c:pt>
              <c:pt idx="97">
                <c:v>53680</c:v>
              </c:pt>
              <c:pt idx="98">
                <c:v>54545</c:v>
              </c:pt>
              <c:pt idx="99">
                <c:v>55471</c:v>
              </c:pt>
              <c:pt idx="100">
                <c:v>55407</c:v>
              </c:pt>
              <c:pt idx="101">
                <c:v>56770</c:v>
              </c:pt>
              <c:pt idx="102">
                <c:v>57621</c:v>
              </c:pt>
              <c:pt idx="103">
                <c:v>59155</c:v>
              </c:pt>
              <c:pt idx="104">
                <c:v>59871</c:v>
              </c:pt>
              <c:pt idx="105">
                <c:v>60513</c:v>
              </c:pt>
              <c:pt idx="106">
                <c:v>60963</c:v>
              </c:pt>
              <c:pt idx="107">
                <c:v>59169</c:v>
              </c:pt>
              <c:pt idx="108">
                <c:v>57440</c:v>
              </c:pt>
              <c:pt idx="109">
                <c:v>57573</c:v>
              </c:pt>
              <c:pt idx="110">
                <c:v>58661</c:v>
              </c:pt>
              <c:pt idx="111">
                <c:v>59741</c:v>
              </c:pt>
              <c:pt idx="112">
                <c:v>58942</c:v>
              </c:pt>
              <c:pt idx="113">
                <c:v>60536</c:v>
              </c:pt>
              <c:pt idx="114">
                <c:v>61032</c:v>
              </c:pt>
              <c:pt idx="115">
                <c:v>62569</c:v>
              </c:pt>
              <c:pt idx="116">
                <c:v>62902</c:v>
              </c:pt>
              <c:pt idx="117">
                <c:v>63448</c:v>
              </c:pt>
              <c:pt idx="118">
                <c:v>63652</c:v>
              </c:pt>
              <c:pt idx="119">
                <c:v>58308</c:v>
              </c:pt>
              <c:pt idx="120">
                <c:v>56271</c:v>
              </c:pt>
              <c:pt idx="121">
                <c:v>56620</c:v>
              </c:pt>
              <c:pt idx="122">
                <c:v>57950</c:v>
              </c:pt>
              <c:pt idx="123">
                <c:v>58989</c:v>
              </c:pt>
              <c:pt idx="124">
                <c:v>58231</c:v>
              </c:pt>
              <c:pt idx="125">
                <c:v>58275</c:v>
              </c:pt>
              <c:pt idx="126">
                <c:v>58652</c:v>
              </c:pt>
              <c:pt idx="127">
                <c:v>59372</c:v>
              </c:pt>
              <c:pt idx="128">
                <c:v>59563</c:v>
              </c:pt>
              <c:pt idx="129">
                <c:v>59786</c:v>
              </c:pt>
              <c:pt idx="130">
                <c:v>60925</c:v>
              </c:pt>
              <c:pt idx="131">
                <c:v>58033</c:v>
              </c:pt>
              <c:pt idx="132">
                <c:v>56595</c:v>
              </c:pt>
              <c:pt idx="133">
                <c:v>57163</c:v>
              </c:pt>
              <c:pt idx="134">
                <c:v>58082</c:v>
              </c:pt>
              <c:pt idx="135">
                <c:v>59241</c:v>
              </c:pt>
              <c:pt idx="136">
                <c:v>58344</c:v>
              </c:pt>
              <c:pt idx="137">
                <c:v>59248</c:v>
              </c:pt>
              <c:pt idx="138">
                <c:v>59167</c:v>
              </c:pt>
              <c:pt idx="139">
                <c:v>59456</c:v>
              </c:pt>
              <c:pt idx="140">
                <c:v>59035</c:v>
              </c:pt>
              <c:pt idx="141">
                <c:v>59303</c:v>
              </c:pt>
              <c:pt idx="142">
                <c:v>59488</c:v>
              </c:pt>
              <c:pt idx="143">
                <c:v>56806</c:v>
              </c:pt>
              <c:pt idx="144">
                <c:v>55754</c:v>
              </c:pt>
              <c:pt idx="145">
                <c:v>56311</c:v>
              </c:pt>
              <c:pt idx="146">
                <c:v>57612</c:v>
              </c:pt>
              <c:pt idx="147">
                <c:v>59015</c:v>
              </c:pt>
              <c:pt idx="148">
                <c:v>58402</c:v>
              </c:pt>
              <c:pt idx="149">
                <c:v>59288</c:v>
              </c:pt>
              <c:pt idx="150">
                <c:v>59892</c:v>
              </c:pt>
              <c:pt idx="151">
                <c:v>60771</c:v>
              </c:pt>
              <c:pt idx="152">
                <c:v>60698</c:v>
              </c:pt>
              <c:pt idx="153">
                <c:v>60870</c:v>
              </c:pt>
              <c:pt idx="154">
                <c:v>61780</c:v>
              </c:pt>
              <c:pt idx="155">
                <c:v>61289</c:v>
              </c:pt>
              <c:pt idx="156">
                <c:v>60677</c:v>
              </c:pt>
              <c:pt idx="157">
                <c:v>61063</c:v>
              </c:pt>
              <c:pt idx="158">
                <c:v>61763</c:v>
              </c:pt>
              <c:pt idx="159">
                <c:v>62009</c:v>
              </c:pt>
              <c:pt idx="160">
                <c:v>61076</c:v>
              </c:pt>
              <c:pt idx="161">
                <c:v>62094</c:v>
              </c:pt>
              <c:pt idx="162">
                <c:v>62586</c:v>
              </c:pt>
              <c:pt idx="163">
                <c:v>63211</c:v>
              </c:pt>
              <c:pt idx="164">
                <c:v>63645</c:v>
              </c:pt>
              <c:pt idx="165">
                <c:v>63838</c:v>
              </c:pt>
              <c:pt idx="166">
                <c:v>64250</c:v>
              </c:pt>
              <c:pt idx="167">
                <c:v>63783</c:v>
              </c:pt>
              <c:pt idx="168">
                <c:v>62843</c:v>
              </c:pt>
              <c:pt idx="169">
                <c:v>63185</c:v>
              </c:pt>
              <c:pt idx="170">
                <c:v>63750</c:v>
              </c:pt>
              <c:pt idx="171">
                <c:v>63619</c:v>
              </c:pt>
              <c:pt idx="172">
                <c:v>62252</c:v>
              </c:pt>
              <c:pt idx="173">
                <c:v>62744</c:v>
              </c:pt>
              <c:pt idx="174">
                <c:v>62700</c:v>
              </c:pt>
              <c:pt idx="175">
                <c:v>63351</c:v>
              </c:pt>
              <c:pt idx="176">
                <c:v>63397</c:v>
              </c:pt>
              <c:pt idx="177">
                <c:v>63277</c:v>
              </c:pt>
              <c:pt idx="178">
                <c:v>63189</c:v>
              </c:pt>
              <c:pt idx="179">
                <c:v>62420</c:v>
              </c:pt>
              <c:pt idx="180">
                <c:v>61787</c:v>
              </c:pt>
              <c:pt idx="181">
                <c:v>61781</c:v>
              </c:pt>
              <c:pt idx="182">
                <c:v>62073</c:v>
              </c:pt>
              <c:pt idx="183">
                <c:v>62181</c:v>
              </c:pt>
              <c:pt idx="184">
                <c:v>60978</c:v>
              </c:pt>
              <c:pt idx="185">
                <c:v>61363</c:v>
              </c:pt>
              <c:pt idx="186">
                <c:v>61353</c:v>
              </c:pt>
              <c:pt idx="187">
                <c:v>61706</c:v>
              </c:pt>
              <c:pt idx="188">
                <c:v>61604</c:v>
              </c:pt>
              <c:pt idx="189">
                <c:v>61656</c:v>
              </c:pt>
              <c:pt idx="190">
                <c:v>62113</c:v>
              </c:pt>
              <c:pt idx="191">
                <c:v>60881</c:v>
              </c:pt>
              <c:pt idx="192">
                <c:v>60789</c:v>
              </c:pt>
              <c:pt idx="193">
                <c:v>61142</c:v>
              </c:pt>
              <c:pt idx="194">
                <c:v>61428</c:v>
              </c:pt>
              <c:pt idx="195">
                <c:v>61473</c:v>
              </c:pt>
              <c:pt idx="196">
                <c:v>60544</c:v>
              </c:pt>
              <c:pt idx="197">
                <c:v>61771</c:v>
              </c:pt>
              <c:pt idx="198">
                <c:v>62685</c:v>
              </c:pt>
              <c:pt idx="199">
                <c:v>64148</c:v>
              </c:pt>
              <c:pt idx="200">
                <c:v>64584</c:v>
              </c:pt>
              <c:pt idx="201">
                <c:v>64971</c:v>
              </c:pt>
              <c:pt idx="202">
                <c:v>64053</c:v>
              </c:pt>
              <c:pt idx="203">
                <c:v>63602</c:v>
              </c:pt>
              <c:pt idx="204">
                <c:v>64147</c:v>
              </c:pt>
              <c:pt idx="205">
                <c:v>64711</c:v>
              </c:pt>
              <c:pt idx="206">
                <c:v>65262</c:v>
              </c:pt>
              <c:pt idx="207">
                <c:v>64787</c:v>
              </c:pt>
              <c:pt idx="208">
                <c:v>65699</c:v>
              </c:pt>
              <c:pt idx="209">
                <c:v>66445</c:v>
              </c:pt>
              <c:pt idx="210">
                <c:v>67161</c:v>
              </c:pt>
              <c:pt idx="211">
                <c:v>67073</c:v>
              </c:pt>
              <c:pt idx="212">
                <c:v>66915</c:v>
              </c:pt>
              <c:pt idx="213">
                <c:v>67373</c:v>
              </c:pt>
              <c:pt idx="214">
                <c:v>66748</c:v>
              </c:pt>
              <c:pt idx="215">
                <c:v>66125</c:v>
              </c:pt>
              <c:pt idx="216">
                <c:v>66704</c:v>
              </c:pt>
              <c:pt idx="217">
                <c:v>67225</c:v>
              </c:pt>
              <c:pt idx="218">
                <c:v>67674</c:v>
              </c:pt>
              <c:pt idx="219">
                <c:v>66572</c:v>
              </c:pt>
              <c:pt idx="220">
                <c:v>66746</c:v>
              </c:pt>
              <c:pt idx="221">
                <c:v>66995</c:v>
              </c:pt>
              <c:pt idx="222">
                <c:v>67493</c:v>
              </c:pt>
              <c:pt idx="223">
                <c:v>67839</c:v>
              </c:pt>
              <c:pt idx="224">
                <c:v>67974</c:v>
              </c:pt>
              <c:pt idx="225">
                <c:v>68569</c:v>
              </c:pt>
              <c:pt idx="226">
                <c:v>67683</c:v>
              </c:pt>
              <c:pt idx="227">
                <c:v>67088</c:v>
              </c:pt>
              <c:pt idx="228">
                <c:v>67310</c:v>
              </c:pt>
              <c:pt idx="229">
                <c:v>67050</c:v>
              </c:pt>
              <c:pt idx="230">
                <c:v>67738</c:v>
              </c:pt>
              <c:pt idx="231">
                <c:v>67075</c:v>
              </c:pt>
              <c:pt idx="232">
                <c:v>67820</c:v>
              </c:pt>
              <c:pt idx="233">
                <c:v>68420</c:v>
              </c:pt>
              <c:pt idx="234">
                <c:v>68859</c:v>
              </c:pt>
              <c:pt idx="235">
                <c:v>68645</c:v>
              </c:pt>
              <c:pt idx="236">
                <c:v>68648</c:v>
              </c:pt>
              <c:pt idx="237">
                <c:v>68295</c:v>
              </c:pt>
              <c:pt idx="238">
                <c:v>67070</c:v>
              </c:pt>
              <c:pt idx="239">
                <c:v>66354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96320"/>
        <c:axId val="238697856"/>
      </c:lineChart>
      <c:catAx>
        <c:axId val="23869632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869785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3869785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8696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64107</c:v>
              </c:pt>
              <c:pt idx="1">
                <c:v>65014</c:v>
              </c:pt>
              <c:pt idx="2">
                <c:v>65788</c:v>
              </c:pt>
              <c:pt idx="3">
                <c:v>66496</c:v>
              </c:pt>
              <c:pt idx="4">
                <c:v>66402</c:v>
              </c:pt>
              <c:pt idx="5">
                <c:v>66229</c:v>
              </c:pt>
              <c:pt idx="6">
                <c:v>66683</c:v>
              </c:pt>
              <c:pt idx="7">
                <c:v>66119</c:v>
              </c:pt>
              <c:pt idx="8">
                <c:v>65493</c:v>
              </c:pt>
              <c:pt idx="9">
                <c:v>66037</c:v>
              </c:pt>
              <c:pt idx="10">
                <c:v>66569</c:v>
              </c:pt>
              <c:pt idx="11">
                <c:v>66983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65893</c:v>
              </c:pt>
              <c:pt idx="1">
                <c:v>66064</c:v>
              </c:pt>
              <c:pt idx="2">
                <c:v>66335</c:v>
              </c:pt>
              <c:pt idx="3">
                <c:v>66831</c:v>
              </c:pt>
              <c:pt idx="4">
                <c:v>67161</c:v>
              </c:pt>
              <c:pt idx="5">
                <c:v>67289</c:v>
              </c:pt>
              <c:pt idx="6">
                <c:v>67878</c:v>
              </c:pt>
              <c:pt idx="7">
                <c:v>67014</c:v>
              </c:pt>
              <c:pt idx="8">
                <c:v>66440</c:v>
              </c:pt>
              <c:pt idx="9">
                <c:v>66655</c:v>
              </c:pt>
              <c:pt idx="10">
                <c:v>66401</c:v>
              </c:pt>
              <c:pt idx="11">
                <c:v>67093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1.429081814933905E-2"/>
                  <c:y val="-2.591302412286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66454</c:v>
              </c:pt>
              <c:pt idx="1">
                <c:v>67231</c:v>
              </c:pt>
              <c:pt idx="2">
                <c:v>67884</c:v>
              </c:pt>
              <c:pt idx="3">
                <c:v>68379</c:v>
              </c:pt>
              <c:pt idx="4">
                <c:v>68245</c:v>
              </c:pt>
              <c:pt idx="5">
                <c:v>68386</c:v>
              </c:pt>
              <c:pt idx="6">
                <c:v>68100</c:v>
              </c:pt>
              <c:pt idx="7">
                <c:v>67070</c:v>
              </c:pt>
              <c:pt idx="8">
                <c:v>66354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81504"/>
        <c:axId val="238983040"/>
      </c:lineChart>
      <c:catAx>
        <c:axId val="23898150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898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83040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877284631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38981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428125342"/>
          <c:y val="0.90812720848056538"/>
          <c:w val="0.54994792853465657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3704380105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15879</c:v>
              </c:pt>
              <c:pt idx="1">
                <c:v>16050</c:v>
              </c:pt>
              <c:pt idx="2">
                <c:v>16114</c:v>
              </c:pt>
              <c:pt idx="3">
                <c:v>16615</c:v>
              </c:pt>
              <c:pt idx="4">
                <c:v>16365</c:v>
              </c:pt>
              <c:pt idx="5">
                <c:v>16328</c:v>
              </c:pt>
              <c:pt idx="6">
                <c:v>16733</c:v>
              </c:pt>
              <c:pt idx="7">
                <c:v>16120</c:v>
              </c:pt>
              <c:pt idx="8">
                <c:v>15907</c:v>
              </c:pt>
              <c:pt idx="9">
                <c:v>16538</c:v>
              </c:pt>
              <c:pt idx="10">
                <c:v>16463</c:v>
              </c:pt>
              <c:pt idx="11">
                <c:v>16566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16073</c:v>
              </c:pt>
              <c:pt idx="1">
                <c:v>16361</c:v>
              </c:pt>
              <c:pt idx="2">
                <c:v>16434</c:v>
              </c:pt>
              <c:pt idx="3">
                <c:v>16796</c:v>
              </c:pt>
              <c:pt idx="4">
                <c:v>16602</c:v>
              </c:pt>
              <c:pt idx="5">
                <c:v>16793</c:v>
              </c:pt>
              <c:pt idx="6">
                <c:v>16906</c:v>
              </c:pt>
              <c:pt idx="7">
                <c:v>16069</c:v>
              </c:pt>
              <c:pt idx="8">
                <c:v>16221</c:v>
              </c:pt>
              <c:pt idx="9">
                <c:v>16418</c:v>
              </c:pt>
              <c:pt idx="10">
                <c:v>16696</c:v>
              </c:pt>
              <c:pt idx="11">
                <c:v>16816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16274</c:v>
              </c:pt>
              <c:pt idx="1">
                <c:v>17044</c:v>
              </c:pt>
              <c:pt idx="2">
                <c:v>17314</c:v>
              </c:pt>
              <c:pt idx="3">
                <c:v>17608</c:v>
              </c:pt>
              <c:pt idx="4">
                <c:v>17308</c:v>
              </c:pt>
              <c:pt idx="5">
                <c:v>17602</c:v>
              </c:pt>
              <c:pt idx="6">
                <c:v>17755</c:v>
              </c:pt>
              <c:pt idx="7">
                <c:v>16938</c:v>
              </c:pt>
              <c:pt idx="8">
                <c:v>16900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77024"/>
        <c:axId val="250178560"/>
      </c:lineChart>
      <c:catAx>
        <c:axId val="2501770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501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17856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50177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 sz="1100"/>
              <a:t> Condamnés</a:t>
            </a:r>
          </a:p>
        </c:rich>
      </c:tx>
      <c:layout>
        <c:manualLayout>
          <c:xMode val="edge"/>
          <c:yMode val="edge"/>
          <c:x val="0.45841941017215371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48228</c:v>
              </c:pt>
              <c:pt idx="1">
                <c:v>48964</c:v>
              </c:pt>
              <c:pt idx="2">
                <c:v>49674</c:v>
              </c:pt>
              <c:pt idx="3">
                <c:v>49881</c:v>
              </c:pt>
              <c:pt idx="4">
                <c:v>50037</c:v>
              </c:pt>
              <c:pt idx="5">
                <c:v>49901</c:v>
              </c:pt>
              <c:pt idx="6">
                <c:v>49950</c:v>
              </c:pt>
              <c:pt idx="7">
                <c:v>49999</c:v>
              </c:pt>
              <c:pt idx="8">
                <c:v>49586</c:v>
              </c:pt>
              <c:pt idx="9">
                <c:v>49469</c:v>
              </c:pt>
              <c:pt idx="10">
                <c:v>50078</c:v>
              </c:pt>
              <c:pt idx="11">
                <c:v>50385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49820</c:v>
              </c:pt>
              <c:pt idx="1">
                <c:v>49668</c:v>
              </c:pt>
              <c:pt idx="2">
                <c:v>49873</c:v>
              </c:pt>
              <c:pt idx="3">
                <c:v>50005</c:v>
              </c:pt>
              <c:pt idx="4">
                <c:v>50559</c:v>
              </c:pt>
              <c:pt idx="5">
                <c:v>50496</c:v>
              </c:pt>
              <c:pt idx="6">
                <c:v>50972</c:v>
              </c:pt>
              <c:pt idx="7">
                <c:v>50945</c:v>
              </c:pt>
              <c:pt idx="8">
                <c:v>50219</c:v>
              </c:pt>
              <c:pt idx="9">
                <c:v>50237</c:v>
              </c:pt>
              <c:pt idx="10">
                <c:v>49705</c:v>
              </c:pt>
              <c:pt idx="11">
                <c:v>50277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7.8943339024977969E-3"/>
                  <c:y val="-3.6131772289035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50180</c:v>
              </c:pt>
              <c:pt idx="1">
                <c:v>50187</c:v>
              </c:pt>
              <c:pt idx="2">
                <c:v>50570</c:v>
              </c:pt>
              <c:pt idx="3">
                <c:v>50771</c:v>
              </c:pt>
              <c:pt idx="4">
                <c:v>50937</c:v>
              </c:pt>
              <c:pt idx="5">
                <c:v>50784</c:v>
              </c:pt>
              <c:pt idx="6">
                <c:v>50345</c:v>
              </c:pt>
              <c:pt idx="7">
                <c:v>50132</c:v>
              </c:pt>
              <c:pt idx="8">
                <c:v>49454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35520"/>
        <c:axId val="250237312"/>
      </c:lineChart>
      <c:catAx>
        <c:axId val="2502355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50237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023731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50235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8844</c:v>
              </c:pt>
              <c:pt idx="1">
                <c:v>9345</c:v>
              </c:pt>
              <c:pt idx="2">
                <c:v>9780</c:v>
              </c:pt>
              <c:pt idx="3">
                <c:v>10213</c:v>
              </c:pt>
              <c:pt idx="4">
                <c:v>10462</c:v>
              </c:pt>
              <c:pt idx="5">
                <c:v>10552</c:v>
              </c:pt>
              <c:pt idx="6">
                <c:v>10692</c:v>
              </c:pt>
              <c:pt idx="7">
                <c:v>10574</c:v>
              </c:pt>
              <c:pt idx="8">
                <c:v>9794</c:v>
              </c:pt>
              <c:pt idx="9">
                <c:v>9531</c:v>
              </c:pt>
              <c:pt idx="10">
                <c:v>9849</c:v>
              </c:pt>
              <c:pt idx="11">
                <c:v>10194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10008</c:v>
              </c:pt>
              <c:pt idx="1">
                <c:v>10538</c:v>
              </c:pt>
              <c:pt idx="2">
                <c:v>10956</c:v>
              </c:pt>
              <c:pt idx="3">
                <c:v>11245</c:v>
              </c:pt>
              <c:pt idx="4">
                <c:v>11810</c:v>
              </c:pt>
              <c:pt idx="5">
                <c:v>11932</c:v>
              </c:pt>
              <c:pt idx="6">
                <c:v>11889</c:v>
              </c:pt>
              <c:pt idx="7">
                <c:v>11865</c:v>
              </c:pt>
              <c:pt idx="8">
                <c:v>11034</c:v>
              </c:pt>
              <c:pt idx="9">
                <c:v>10850</c:v>
              </c:pt>
              <c:pt idx="10">
                <c:v>10997</c:v>
              </c:pt>
              <c:pt idx="11">
                <c:v>10933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10573</c:v>
              </c:pt>
              <c:pt idx="1">
                <c:v>10675</c:v>
              </c:pt>
              <c:pt idx="2">
                <c:v>10848</c:v>
              </c:pt>
              <c:pt idx="3">
                <c:v>11608</c:v>
              </c:pt>
              <c:pt idx="4">
                <c:v>12106</c:v>
              </c:pt>
              <c:pt idx="5">
                <c:v>11928</c:v>
              </c:pt>
              <c:pt idx="6">
                <c:v>12128</c:v>
              </c:pt>
              <c:pt idx="7">
                <c:v>12073</c:v>
              </c:pt>
              <c:pt idx="8">
                <c:v>11294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6736"/>
        <c:axId val="251170816"/>
      </c:lineChart>
      <c:catAx>
        <c:axId val="2511567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51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170816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5115673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794</c:v>
              </c:pt>
              <c:pt idx="7">
                <c:v>743</c:v>
              </c:pt>
              <c:pt idx="8">
                <c:v>690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64416"/>
        <c:axId val="267965952"/>
      </c:lineChart>
      <c:catAx>
        <c:axId val="26796441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6796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96595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67964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6.8014705882352935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262208"/>
        <c:axId val="269264000"/>
      </c:lineChart>
      <c:catAx>
        <c:axId val="26926220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692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264000"/>
        <c:scaling>
          <c:orientation val="minMax"/>
          <c:max val="295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6926220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  <c:pt idx="13">
                  <c:v>41548</c:v>
                </c:pt>
                <c:pt idx="14">
                  <c:v>41579</c:v>
                </c:pt>
                <c:pt idx="15">
                  <c:v>41609</c:v>
                </c:pt>
                <c:pt idx="16">
                  <c:v>41640</c:v>
                </c:pt>
                <c:pt idx="17">
                  <c:v>41671</c:v>
                </c:pt>
                <c:pt idx="18">
                  <c:v>41699</c:v>
                </c:pt>
                <c:pt idx="19">
                  <c:v>41730</c:v>
                </c:pt>
                <c:pt idx="20">
                  <c:v>41760</c:v>
                </c:pt>
                <c:pt idx="21">
                  <c:v>41791</c:v>
                </c:pt>
                <c:pt idx="22">
                  <c:v>41821</c:v>
                </c:pt>
                <c:pt idx="23">
                  <c:v>41852</c:v>
                </c:pt>
                <c:pt idx="24">
                  <c:v>41883</c:v>
                </c:pt>
              </c:numCache>
            </c:numRef>
          </c:cat>
          <c:val>
            <c:numRef>
              <c:f>tab37AmPeine!$C$11:$C$35</c:f>
              <c:numCache>
                <c:formatCode>General</c:formatCode>
                <c:ptCount val="25"/>
                <c:pt idx="0">
                  <c:v>9390</c:v>
                </c:pt>
                <c:pt idx="1">
                  <c:v>9105</c:v>
                </c:pt>
                <c:pt idx="2">
                  <c:v>9470</c:v>
                </c:pt>
                <c:pt idx="3">
                  <c:v>9840</c:v>
                </c:pt>
                <c:pt idx="4">
                  <c:v>9653</c:v>
                </c:pt>
                <c:pt idx="5">
                  <c:v>10197</c:v>
                </c:pt>
                <c:pt idx="6">
                  <c:v>10615</c:v>
                </c:pt>
                <c:pt idx="7">
                  <c:v>10919</c:v>
                </c:pt>
                <c:pt idx="8">
                  <c:v>11438</c:v>
                </c:pt>
                <c:pt idx="9">
                  <c:v>11559</c:v>
                </c:pt>
                <c:pt idx="10">
                  <c:v>11475</c:v>
                </c:pt>
                <c:pt idx="11">
                  <c:v>11465</c:v>
                </c:pt>
                <c:pt idx="12">
                  <c:v>10646</c:v>
                </c:pt>
                <c:pt idx="13">
                  <c:v>10451</c:v>
                </c:pt>
                <c:pt idx="14">
                  <c:v>10560</c:v>
                </c:pt>
                <c:pt idx="15">
                  <c:v>10482</c:v>
                </c:pt>
                <c:pt idx="16">
                  <c:v>10161</c:v>
                </c:pt>
                <c:pt idx="17">
                  <c:v>10296</c:v>
                </c:pt>
                <c:pt idx="18">
                  <c:v>10452</c:v>
                </c:pt>
                <c:pt idx="19">
                  <c:v>11234</c:v>
                </c:pt>
                <c:pt idx="20">
                  <c:v>11755</c:v>
                </c:pt>
                <c:pt idx="21">
                  <c:v>11586</c:v>
                </c:pt>
                <c:pt idx="22">
                  <c:v>11763</c:v>
                </c:pt>
                <c:pt idx="23">
                  <c:v>11447</c:v>
                </c:pt>
                <c:pt idx="24">
                  <c:v>10698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  <c:pt idx="13">
                  <c:v>41548</c:v>
                </c:pt>
                <c:pt idx="14">
                  <c:v>41579</c:v>
                </c:pt>
                <c:pt idx="15">
                  <c:v>41609</c:v>
                </c:pt>
                <c:pt idx="16">
                  <c:v>41640</c:v>
                </c:pt>
                <c:pt idx="17">
                  <c:v>41671</c:v>
                </c:pt>
                <c:pt idx="18">
                  <c:v>41699</c:v>
                </c:pt>
                <c:pt idx="19">
                  <c:v>41730</c:v>
                </c:pt>
                <c:pt idx="20">
                  <c:v>41760</c:v>
                </c:pt>
                <c:pt idx="21">
                  <c:v>41791</c:v>
                </c:pt>
                <c:pt idx="22">
                  <c:v>41821</c:v>
                </c:pt>
                <c:pt idx="23">
                  <c:v>41852</c:v>
                </c:pt>
                <c:pt idx="24">
                  <c:v>41883</c:v>
                </c:pt>
              </c:numCache>
            </c:numRef>
          </c:cat>
          <c:val>
            <c:numRef>
              <c:f>tab37AmPeine!$F$11:$F$35</c:f>
              <c:numCache>
                <c:formatCode>General</c:formatCode>
                <c:ptCount val="25"/>
                <c:pt idx="0">
                  <c:v>964</c:v>
                </c:pt>
                <c:pt idx="1">
                  <c:v>988</c:v>
                </c:pt>
                <c:pt idx="2">
                  <c:v>955</c:v>
                </c:pt>
                <c:pt idx="3">
                  <c:v>984</c:v>
                </c:pt>
                <c:pt idx="4">
                  <c:v>976</c:v>
                </c:pt>
                <c:pt idx="5">
                  <c:v>1002</c:v>
                </c:pt>
                <c:pt idx="6">
                  <c:v>1002</c:v>
                </c:pt>
                <c:pt idx="7">
                  <c:v>1027</c:v>
                </c:pt>
                <c:pt idx="8">
                  <c:v>1070</c:v>
                </c:pt>
                <c:pt idx="9">
                  <c:v>1038</c:v>
                </c:pt>
                <c:pt idx="10">
                  <c:v>1061</c:v>
                </c:pt>
                <c:pt idx="11">
                  <c:v>999</c:v>
                </c:pt>
                <c:pt idx="12">
                  <c:v>954</c:v>
                </c:pt>
                <c:pt idx="13">
                  <c:v>993</c:v>
                </c:pt>
                <c:pt idx="14">
                  <c:v>1013</c:v>
                </c:pt>
                <c:pt idx="15">
                  <c:v>1037</c:v>
                </c:pt>
                <c:pt idx="16">
                  <c:v>1022</c:v>
                </c:pt>
                <c:pt idx="17">
                  <c:v>1007</c:v>
                </c:pt>
                <c:pt idx="18">
                  <c:v>1071</c:v>
                </c:pt>
                <c:pt idx="19">
                  <c:v>1050</c:v>
                </c:pt>
                <c:pt idx="20">
                  <c:v>1062</c:v>
                </c:pt>
                <c:pt idx="21">
                  <c:v>1005</c:v>
                </c:pt>
                <c:pt idx="22">
                  <c:v>1068</c:v>
                </c:pt>
                <c:pt idx="23">
                  <c:v>992</c:v>
                </c:pt>
                <c:pt idx="24">
                  <c:v>951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tab37AmPeine!$B$11:$B$35</c:f>
              <c:numCache>
                <c:formatCode>m/d/yyyy</c:formatCode>
                <c:ptCount val="25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  <c:pt idx="13">
                  <c:v>41548</c:v>
                </c:pt>
                <c:pt idx="14">
                  <c:v>41579</c:v>
                </c:pt>
                <c:pt idx="15">
                  <c:v>41609</c:v>
                </c:pt>
                <c:pt idx="16">
                  <c:v>41640</c:v>
                </c:pt>
                <c:pt idx="17">
                  <c:v>41671</c:v>
                </c:pt>
                <c:pt idx="18">
                  <c:v>41699</c:v>
                </c:pt>
                <c:pt idx="19">
                  <c:v>41730</c:v>
                </c:pt>
                <c:pt idx="20">
                  <c:v>41760</c:v>
                </c:pt>
                <c:pt idx="21">
                  <c:v>41791</c:v>
                </c:pt>
                <c:pt idx="22">
                  <c:v>41821</c:v>
                </c:pt>
                <c:pt idx="23">
                  <c:v>41852</c:v>
                </c:pt>
                <c:pt idx="24">
                  <c:v>41883</c:v>
                </c:pt>
              </c:numCache>
            </c:numRef>
          </c:cat>
          <c:val>
            <c:numRef>
              <c:f>tab37AmPeine!$G$11:$G$35</c:f>
              <c:numCache>
                <c:formatCode>#,##0</c:formatCode>
                <c:ptCount val="25"/>
                <c:pt idx="0">
                  <c:v>1813</c:v>
                </c:pt>
                <c:pt idx="1">
                  <c:v>1834</c:v>
                </c:pt>
                <c:pt idx="2">
                  <c:v>1845</c:v>
                </c:pt>
                <c:pt idx="3">
                  <c:v>1903</c:v>
                </c:pt>
                <c:pt idx="4">
                  <c:v>1785</c:v>
                </c:pt>
                <c:pt idx="5">
                  <c:v>1867</c:v>
                </c:pt>
                <c:pt idx="6">
                  <c:v>1921</c:v>
                </c:pt>
                <c:pt idx="7">
                  <c:v>1942</c:v>
                </c:pt>
                <c:pt idx="8">
                  <c:v>2041</c:v>
                </c:pt>
                <c:pt idx="9">
                  <c:v>2000</c:v>
                </c:pt>
                <c:pt idx="10">
                  <c:v>1993</c:v>
                </c:pt>
                <c:pt idx="11">
                  <c:v>1939</c:v>
                </c:pt>
                <c:pt idx="12">
                  <c:v>1813</c:v>
                </c:pt>
                <c:pt idx="13">
                  <c:v>1860</c:v>
                </c:pt>
                <c:pt idx="14">
                  <c:v>1842</c:v>
                </c:pt>
                <c:pt idx="15">
                  <c:v>1838</c:v>
                </c:pt>
                <c:pt idx="16">
                  <c:v>1765</c:v>
                </c:pt>
                <c:pt idx="17">
                  <c:v>1838</c:v>
                </c:pt>
                <c:pt idx="18">
                  <c:v>1920</c:v>
                </c:pt>
                <c:pt idx="19">
                  <c:v>1942</c:v>
                </c:pt>
                <c:pt idx="20">
                  <c:v>1937</c:v>
                </c:pt>
                <c:pt idx="21">
                  <c:v>1912</c:v>
                </c:pt>
                <c:pt idx="22">
                  <c:v>1951</c:v>
                </c:pt>
                <c:pt idx="23">
                  <c:v>1820</c:v>
                </c:pt>
                <c:pt idx="24">
                  <c:v>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17280"/>
        <c:axId val="270018816"/>
      </c:lineChart>
      <c:dateAx>
        <c:axId val="270017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01881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7001881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01728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37463496036E-2"/>
          <c:y val="0.90574143472707613"/>
          <c:w val="0.91932448368860031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63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571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>
      <selection activeCell="G7" sqref="G7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61"/>
      <c r="J12" s="461"/>
      <c r="K12" s="461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62"/>
      <c r="M13" s="462"/>
      <c r="N13" s="462"/>
      <c r="O13" s="462"/>
      <c r="P13" s="462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280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>
      <selection activeCell="G7" sqref="G7"/>
    </sheetView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septembre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503</v>
      </c>
      <c r="C9" s="135">
        <v>9390</v>
      </c>
      <c r="D9" s="335">
        <v>618</v>
      </c>
      <c r="E9" s="135">
        <v>558</v>
      </c>
      <c r="F9" s="136">
        <f>C9+E9</f>
        <v>9948</v>
      </c>
      <c r="G9" s="138">
        <v>-7.3484213467449049</v>
      </c>
      <c r="H9" s="107"/>
    </row>
    <row r="10" spans="1:8" s="103" customFormat="1" ht="14.25" customHeight="1" x14ac:dyDescent="0.25">
      <c r="B10" s="134" t="s">
        <v>504</v>
      </c>
      <c r="C10" s="135">
        <v>9105</v>
      </c>
      <c r="D10" s="335">
        <v>528</v>
      </c>
      <c r="E10" s="135">
        <v>598</v>
      </c>
      <c r="F10" s="136">
        <f t="shared" ref="F10:F33" si="0">C10+E10</f>
        <v>9703</v>
      </c>
      <c r="G10" s="138">
        <v>-2.4628065942903121</v>
      </c>
      <c r="H10" s="107"/>
    </row>
    <row r="11" spans="1:8" s="103" customFormat="1" ht="14.25" customHeight="1" x14ac:dyDescent="0.25">
      <c r="B11" s="134" t="s">
        <v>505</v>
      </c>
      <c r="C11" s="137">
        <v>9470</v>
      </c>
      <c r="D11" s="336">
        <v>577</v>
      </c>
      <c r="E11" s="137">
        <v>587</v>
      </c>
      <c r="F11" s="136">
        <f t="shared" si="0"/>
        <v>10057</v>
      </c>
      <c r="G11" s="138">
        <v>3.6483561785014995</v>
      </c>
      <c r="H11" s="107"/>
    </row>
    <row r="12" spans="1:8" s="103" customFormat="1" ht="14.25" customHeight="1" x14ac:dyDescent="0.25">
      <c r="B12" s="134" t="s">
        <v>506</v>
      </c>
      <c r="C12" s="137">
        <v>9840</v>
      </c>
      <c r="D12" s="336">
        <v>589</v>
      </c>
      <c r="E12" s="137">
        <v>568</v>
      </c>
      <c r="F12" s="136">
        <f t="shared" si="0"/>
        <v>10408</v>
      </c>
      <c r="G12" s="138">
        <v>3.4901063935567356</v>
      </c>
      <c r="H12" s="107"/>
    </row>
    <row r="13" spans="1:8" s="103" customFormat="1" ht="14.25" customHeight="1" x14ac:dyDescent="0.25">
      <c r="B13" s="134" t="s">
        <v>507</v>
      </c>
      <c r="C13" s="137">
        <v>9653</v>
      </c>
      <c r="D13" s="336">
        <v>624</v>
      </c>
      <c r="E13" s="137">
        <v>573</v>
      </c>
      <c r="F13" s="136">
        <f t="shared" si="0"/>
        <v>10226</v>
      </c>
      <c r="G13" s="138">
        <v>-1.7486548808608782</v>
      </c>
      <c r="H13" s="107"/>
    </row>
    <row r="14" spans="1:8" s="103" customFormat="1" ht="14.25" customHeight="1" x14ac:dyDescent="0.25">
      <c r="B14" s="134" t="s">
        <v>508</v>
      </c>
      <c r="C14" s="137">
        <v>10197</v>
      </c>
      <c r="D14" s="336">
        <v>625</v>
      </c>
      <c r="E14" s="137">
        <v>597</v>
      </c>
      <c r="F14" s="136">
        <f t="shared" si="0"/>
        <v>10794</v>
      </c>
      <c r="G14" s="138">
        <v>5.554469000586737</v>
      </c>
      <c r="H14" s="107"/>
    </row>
    <row r="15" spans="1:8" s="103" customFormat="1" ht="14.25" customHeight="1" x14ac:dyDescent="0.25">
      <c r="B15" s="134" t="s">
        <v>509</v>
      </c>
      <c r="C15" s="137">
        <v>10615</v>
      </c>
      <c r="D15" s="336">
        <v>660</v>
      </c>
      <c r="E15" s="137">
        <v>598</v>
      </c>
      <c r="F15" s="136">
        <f t="shared" si="0"/>
        <v>11213</v>
      </c>
      <c r="G15" s="138">
        <v>3.8817861775060303</v>
      </c>
      <c r="H15" s="107"/>
    </row>
    <row r="16" spans="1:8" s="103" customFormat="1" ht="14.25" customHeight="1" x14ac:dyDescent="0.25">
      <c r="B16" s="134" t="s">
        <v>510</v>
      </c>
      <c r="C16" s="137">
        <v>10919</v>
      </c>
      <c r="D16" s="336">
        <v>640</v>
      </c>
      <c r="E16" s="137">
        <v>585</v>
      </c>
      <c r="F16" s="136">
        <f t="shared" si="0"/>
        <v>11504</v>
      </c>
      <c r="G16" s="138">
        <v>2.5952019976812624</v>
      </c>
      <c r="H16" s="107"/>
    </row>
    <row r="17" spans="2:8" s="103" customFormat="1" ht="14.25" customHeight="1" x14ac:dyDescent="0.25">
      <c r="B17" s="134" t="s">
        <v>511</v>
      </c>
      <c r="C17" s="137">
        <v>11438</v>
      </c>
      <c r="D17" s="336">
        <v>678</v>
      </c>
      <c r="E17" s="137">
        <v>635</v>
      </c>
      <c r="F17" s="136">
        <f t="shared" si="0"/>
        <v>12073</v>
      </c>
      <c r="G17" s="138">
        <v>4.9461057023644006</v>
      </c>
      <c r="H17" s="107"/>
    </row>
    <row r="18" spans="2:8" s="103" customFormat="1" ht="14.25" customHeight="1" x14ac:dyDescent="0.25">
      <c r="B18" s="134" t="s">
        <v>512</v>
      </c>
      <c r="C18" s="137">
        <v>11559</v>
      </c>
      <c r="D18" s="336">
        <v>673</v>
      </c>
      <c r="E18" s="137">
        <v>622</v>
      </c>
      <c r="F18" s="136">
        <f t="shared" si="0"/>
        <v>12181</v>
      </c>
      <c r="G18" s="138">
        <v>0.89455810486209764</v>
      </c>
      <c r="H18" s="107"/>
    </row>
    <row r="19" spans="2:8" s="103" customFormat="1" ht="14.25" customHeight="1" x14ac:dyDescent="0.25">
      <c r="B19" s="134" t="s">
        <v>513</v>
      </c>
      <c r="C19" s="137">
        <v>11475</v>
      </c>
      <c r="D19" s="336">
        <v>629</v>
      </c>
      <c r="E19" s="137">
        <v>656</v>
      </c>
      <c r="F19" s="136">
        <f t="shared" si="0"/>
        <v>12131</v>
      </c>
      <c r="G19" s="138">
        <v>-0.41047533043263584</v>
      </c>
      <c r="H19" s="107"/>
    </row>
    <row r="20" spans="2:8" s="103" customFormat="1" ht="14.25" customHeight="1" x14ac:dyDescent="0.25">
      <c r="B20" s="134" t="s">
        <v>514</v>
      </c>
      <c r="C20" s="137">
        <v>11465</v>
      </c>
      <c r="D20" s="336">
        <v>683</v>
      </c>
      <c r="E20" s="137">
        <v>619</v>
      </c>
      <c r="F20" s="136">
        <f t="shared" si="0"/>
        <v>12084</v>
      </c>
      <c r="G20" s="138">
        <v>-0.38743714450580891</v>
      </c>
      <c r="H20" s="107"/>
    </row>
    <row r="21" spans="2:8" s="103" customFormat="1" ht="14.25" customHeight="1" x14ac:dyDescent="0.25">
      <c r="B21" s="134" t="s">
        <v>515</v>
      </c>
      <c r="C21" s="137">
        <v>10646</v>
      </c>
      <c r="D21" s="336">
        <v>633</v>
      </c>
      <c r="E21" s="137">
        <v>580</v>
      </c>
      <c r="F21" s="136">
        <f t="shared" si="0"/>
        <v>11226</v>
      </c>
      <c r="G21" s="138">
        <v>-7.1002979145978191</v>
      </c>
      <c r="H21" s="107"/>
    </row>
    <row r="22" spans="2:8" s="103" customFormat="1" ht="14.25" customHeight="1" x14ac:dyDescent="0.25">
      <c r="B22" s="134" t="s">
        <v>516</v>
      </c>
      <c r="C22" s="137">
        <v>10451</v>
      </c>
      <c r="D22" s="336">
        <v>577</v>
      </c>
      <c r="E22" s="137">
        <v>602</v>
      </c>
      <c r="F22" s="136">
        <f t="shared" si="0"/>
        <v>11053</v>
      </c>
      <c r="G22" s="138">
        <v>-1.5410653839301625</v>
      </c>
      <c r="H22" s="107"/>
    </row>
    <row r="23" spans="2:8" s="103" customFormat="1" ht="14.25" customHeight="1" x14ac:dyDescent="0.25">
      <c r="B23" s="134" t="s">
        <v>517</v>
      </c>
      <c r="C23" s="137">
        <v>10560</v>
      </c>
      <c r="D23" s="336">
        <v>573</v>
      </c>
      <c r="E23" s="137">
        <v>642</v>
      </c>
      <c r="F23" s="136">
        <f t="shared" si="0"/>
        <v>11202</v>
      </c>
      <c r="G23" s="138">
        <v>1.3480503030851354</v>
      </c>
      <c r="H23" s="107"/>
    </row>
    <row r="24" spans="2:8" s="103" customFormat="1" ht="14.25" customHeight="1" x14ac:dyDescent="0.25">
      <c r="B24" s="134" t="s">
        <v>518</v>
      </c>
      <c r="C24" s="137">
        <v>10482</v>
      </c>
      <c r="D24" s="336">
        <v>544</v>
      </c>
      <c r="E24" s="137">
        <v>664</v>
      </c>
      <c r="F24" s="136">
        <f t="shared" si="0"/>
        <v>11146</v>
      </c>
      <c r="G24" s="138">
        <v>-0.49991073022674914</v>
      </c>
      <c r="H24" s="107"/>
    </row>
    <row r="25" spans="2:8" s="103" customFormat="1" ht="14.25" customHeight="1" x14ac:dyDescent="0.25">
      <c r="B25" s="134" t="s">
        <v>519</v>
      </c>
      <c r="C25" s="137">
        <v>10161</v>
      </c>
      <c r="D25" s="336">
        <v>570</v>
      </c>
      <c r="E25" s="137">
        <v>647</v>
      </c>
      <c r="F25" s="136">
        <f t="shared" si="0"/>
        <v>10808</v>
      </c>
      <c r="G25" s="138">
        <v>-3.0324780190202794</v>
      </c>
      <c r="H25" s="107"/>
    </row>
    <row r="26" spans="2:8" s="103" customFormat="1" ht="14.25" customHeight="1" x14ac:dyDescent="0.25">
      <c r="B26" s="134" t="s">
        <v>520</v>
      </c>
      <c r="C26" s="137">
        <v>10296</v>
      </c>
      <c r="D26" s="336">
        <v>536</v>
      </c>
      <c r="E26" s="137">
        <v>621</v>
      </c>
      <c r="F26" s="136">
        <f t="shared" si="0"/>
        <v>10917</v>
      </c>
      <c r="G26" s="138">
        <v>1.0085122131754165</v>
      </c>
      <c r="H26" s="107"/>
    </row>
    <row r="27" spans="2:8" s="103" customFormat="1" ht="14.25" customHeight="1" x14ac:dyDescent="0.25">
      <c r="B27" s="134" t="s">
        <v>521</v>
      </c>
      <c r="C27" s="137">
        <v>10452</v>
      </c>
      <c r="D27" s="336">
        <v>509</v>
      </c>
      <c r="E27" s="137">
        <v>649</v>
      </c>
      <c r="F27" s="136">
        <f t="shared" si="0"/>
        <v>11101</v>
      </c>
      <c r="G27" s="138">
        <v>1.6854447192452104</v>
      </c>
      <c r="H27" s="107"/>
    </row>
    <row r="28" spans="2:8" s="103" customFormat="1" ht="14.25" customHeight="1" x14ac:dyDescent="0.25">
      <c r="B28" s="134" t="s">
        <v>522</v>
      </c>
      <c r="C28" s="137">
        <v>11234</v>
      </c>
      <c r="D28" s="336">
        <v>461</v>
      </c>
      <c r="E28" s="137">
        <v>647</v>
      </c>
      <c r="F28" s="136">
        <f t="shared" si="0"/>
        <v>11881</v>
      </c>
      <c r="G28" s="138">
        <v>7.0263940185568918</v>
      </c>
      <c r="H28" s="107"/>
    </row>
    <row r="29" spans="2:8" s="103" customFormat="1" ht="14.25" customHeight="1" x14ac:dyDescent="0.25">
      <c r="B29" s="134" t="s">
        <v>523</v>
      </c>
      <c r="C29" s="137">
        <v>11755</v>
      </c>
      <c r="D29" s="336">
        <v>514</v>
      </c>
      <c r="E29" s="137">
        <v>653</v>
      </c>
      <c r="F29" s="136">
        <f>C29+E29</f>
        <v>12408</v>
      </c>
      <c r="G29" s="138">
        <v>4.4356535645147632</v>
      </c>
      <c r="H29" s="107"/>
    </row>
    <row r="30" spans="2:8" s="103" customFormat="1" ht="14.25" customHeight="1" x14ac:dyDescent="0.25">
      <c r="B30" s="134" t="s">
        <v>524</v>
      </c>
      <c r="C30" s="137">
        <v>11586</v>
      </c>
      <c r="D30" s="336">
        <v>538</v>
      </c>
      <c r="E30" s="137">
        <v>640</v>
      </c>
      <c r="F30" s="136">
        <f t="shared" si="0"/>
        <v>12226</v>
      </c>
      <c r="G30" s="138">
        <v>-1.4667956157317863</v>
      </c>
      <c r="H30" s="107"/>
    </row>
    <row r="31" spans="2:8" s="103" customFormat="1" ht="14.25" customHeight="1" x14ac:dyDescent="0.25">
      <c r="B31" s="134" t="s">
        <v>525</v>
      </c>
      <c r="C31" s="137">
        <v>11763</v>
      </c>
      <c r="D31" s="336">
        <v>553</v>
      </c>
      <c r="E31" s="137">
        <v>662</v>
      </c>
      <c r="F31" s="136">
        <f t="shared" si="0"/>
        <v>12425</v>
      </c>
      <c r="G31" s="138">
        <v>1.6276787174873242</v>
      </c>
      <c r="H31" s="107"/>
    </row>
    <row r="32" spans="2:8" s="103" customFormat="1" ht="14.25" customHeight="1" x14ac:dyDescent="0.25">
      <c r="B32" s="134" t="s">
        <v>526</v>
      </c>
      <c r="C32" s="137">
        <v>11447</v>
      </c>
      <c r="D32" s="336">
        <v>591</v>
      </c>
      <c r="E32" s="137">
        <v>626</v>
      </c>
      <c r="F32" s="136">
        <f t="shared" si="0"/>
        <v>12073</v>
      </c>
      <c r="G32" s="138">
        <v>-2.8329979879275657</v>
      </c>
      <c r="H32" s="107"/>
    </row>
    <row r="33" spans="2:8" ht="14.25" customHeight="1" x14ac:dyDescent="0.25">
      <c r="B33" s="139" t="s">
        <v>527</v>
      </c>
      <c r="C33" s="140">
        <v>10698</v>
      </c>
      <c r="D33" s="337">
        <v>600</v>
      </c>
      <c r="E33" s="140">
        <v>596</v>
      </c>
      <c r="F33" s="334">
        <f t="shared" si="0"/>
        <v>11294</v>
      </c>
      <c r="G33" s="141">
        <v>-6.4524144785885866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>
      <selection activeCell="G7" sqref="G7"/>
    </sheetView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septembre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septembre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septembre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54589</v>
      </c>
      <c r="D12" s="82">
        <v>53750</v>
      </c>
      <c r="E12" s="82">
        <v>61882</v>
      </c>
      <c r="F12" s="149">
        <f>E12/D12*100</f>
        <v>115.12930232558141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3822</v>
      </c>
      <c r="D14" s="151">
        <v>3770</v>
      </c>
      <c r="E14" s="151">
        <v>4472</v>
      </c>
      <c r="F14" s="152">
        <f>E14/D14*100</f>
        <v>118.62068965517241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58411</v>
      </c>
      <c r="D16" s="93">
        <f>SUM(D12:D14)</f>
        <v>57520</v>
      </c>
      <c r="E16" s="93">
        <f>SUM(E12:E14)</f>
        <v>66354</v>
      </c>
      <c r="F16" s="156">
        <f>E16/D16*100</f>
        <v>115.35813630041724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topLeftCell="A10" zoomScaleNormal="100" workbookViewId="0">
      <selection activeCell="G7" sqref="G7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septembre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4985</v>
      </c>
      <c r="D12" s="82">
        <v>667</v>
      </c>
      <c r="E12"/>
    </row>
    <row r="13" spans="1:5" x14ac:dyDescent="0.2">
      <c r="B13" s="159" t="s">
        <v>201</v>
      </c>
      <c r="C13" s="151">
        <v>5086</v>
      </c>
      <c r="D13" s="151">
        <v>953</v>
      </c>
      <c r="E13"/>
    </row>
    <row r="14" spans="1:5" x14ac:dyDescent="0.2">
      <c r="B14" s="159" t="s">
        <v>202</v>
      </c>
      <c r="C14" s="151">
        <v>9278</v>
      </c>
      <c r="D14" s="151">
        <v>1627</v>
      </c>
      <c r="E14"/>
    </row>
    <row r="15" spans="1:5" x14ac:dyDescent="0.2">
      <c r="B15" s="159" t="s">
        <v>203</v>
      </c>
      <c r="C15" s="151">
        <v>5713</v>
      </c>
      <c r="D15" s="151">
        <v>1293</v>
      </c>
      <c r="E15"/>
    </row>
    <row r="16" spans="1:5" x14ac:dyDescent="0.2">
      <c r="B16" s="159" t="s">
        <v>204</v>
      </c>
      <c r="C16" s="151">
        <v>7890</v>
      </c>
      <c r="D16" s="151">
        <v>1416</v>
      </c>
      <c r="E16"/>
    </row>
    <row r="17" spans="2:5" x14ac:dyDescent="0.2">
      <c r="B17" s="159" t="s">
        <v>205</v>
      </c>
      <c r="C17" s="151">
        <v>12399</v>
      </c>
      <c r="D17" s="151">
        <v>1839</v>
      </c>
      <c r="E17"/>
    </row>
    <row r="18" spans="2:5" x14ac:dyDescent="0.2">
      <c r="B18" s="159" t="s">
        <v>206</v>
      </c>
      <c r="C18" s="151">
        <v>5940</v>
      </c>
      <c r="D18" s="151">
        <v>1162</v>
      </c>
      <c r="E18"/>
    </row>
    <row r="19" spans="2:5" x14ac:dyDescent="0.2">
      <c r="B19" s="159" t="s">
        <v>207</v>
      </c>
      <c r="C19" s="151">
        <v>5359</v>
      </c>
      <c r="D19" s="151">
        <v>968</v>
      </c>
      <c r="E19"/>
    </row>
    <row r="20" spans="2:5" x14ac:dyDescent="0.2">
      <c r="B20" s="159" t="s">
        <v>208</v>
      </c>
      <c r="C20" s="151">
        <v>5232</v>
      </c>
      <c r="D20" s="151">
        <v>843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61882</v>
      </c>
      <c r="D22" s="161">
        <v>10768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4472</v>
      </c>
      <c r="D24" s="151">
        <v>526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66354</v>
      </c>
      <c r="D27" s="93">
        <v>11294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>
      <selection activeCell="G7" sqref="G7"/>
    </sheetView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septembre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septembre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5324</v>
      </c>
      <c r="D12" s="170">
        <v>5237</v>
      </c>
      <c r="E12" s="170">
        <v>4985</v>
      </c>
      <c r="F12" s="171">
        <f t="shared" ref="F12:F20" si="0">E12/D12</f>
        <v>0.9518808478136338</v>
      </c>
    </row>
    <row r="13" spans="1:6" ht="15.6" customHeight="1" x14ac:dyDescent="0.25">
      <c r="B13" s="159" t="s">
        <v>201</v>
      </c>
      <c r="C13" s="170">
        <v>5093</v>
      </c>
      <c r="D13" s="170">
        <v>4974</v>
      </c>
      <c r="E13" s="170">
        <v>5086</v>
      </c>
      <c r="F13" s="171">
        <f t="shared" si="0"/>
        <v>1.0225170888620829</v>
      </c>
    </row>
    <row r="14" spans="1:6" ht="15.6" customHeight="1" x14ac:dyDescent="0.25">
      <c r="B14" s="159" t="s">
        <v>202</v>
      </c>
      <c r="C14" s="170">
        <v>8174</v>
      </c>
      <c r="D14" s="170">
        <v>8115</v>
      </c>
      <c r="E14" s="170">
        <v>9278</v>
      </c>
      <c r="F14" s="171">
        <f t="shared" si="0"/>
        <v>1.1433148490449785</v>
      </c>
    </row>
    <row r="15" spans="1:6" ht="15.6" customHeight="1" x14ac:dyDescent="0.25">
      <c r="B15" s="159" t="s">
        <v>203</v>
      </c>
      <c r="C15" s="170">
        <v>5501</v>
      </c>
      <c r="D15" s="170">
        <v>5481</v>
      </c>
      <c r="E15" s="170">
        <v>5713</v>
      </c>
      <c r="F15" s="171">
        <f t="shared" si="0"/>
        <v>1.0423280423280423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7890</v>
      </c>
      <c r="F16" s="171">
        <f t="shared" si="0"/>
        <v>1.2820929476763081</v>
      </c>
    </row>
    <row r="17" spans="2:6" ht="15.6" customHeight="1" x14ac:dyDescent="0.25">
      <c r="B17" s="159" t="s">
        <v>205</v>
      </c>
      <c r="C17" s="170">
        <v>9192</v>
      </c>
      <c r="D17" s="170">
        <v>9111</v>
      </c>
      <c r="E17" s="170">
        <v>12399</v>
      </c>
      <c r="F17" s="171">
        <f t="shared" si="0"/>
        <v>1.3608824497859731</v>
      </c>
    </row>
    <row r="18" spans="2:6" ht="15.6" customHeight="1" x14ac:dyDescent="0.25">
      <c r="B18" s="159" t="s">
        <v>206</v>
      </c>
      <c r="C18" s="170">
        <v>5477</v>
      </c>
      <c r="D18" s="170">
        <v>5351</v>
      </c>
      <c r="E18" s="170">
        <v>5940</v>
      </c>
      <c r="F18" s="171">
        <f t="shared" si="0"/>
        <v>1.1100728835731639</v>
      </c>
    </row>
    <row r="19" spans="2:6" ht="15.6" customHeight="1" x14ac:dyDescent="0.25">
      <c r="B19" s="159" t="s">
        <v>207</v>
      </c>
      <c r="C19" s="170">
        <v>5080</v>
      </c>
      <c r="D19" s="170">
        <v>4923</v>
      </c>
      <c r="E19" s="170">
        <v>5359</v>
      </c>
      <c r="F19" s="171">
        <f t="shared" si="0"/>
        <v>1.0885638838106846</v>
      </c>
    </row>
    <row r="20" spans="2:6" ht="15.6" customHeight="1" x14ac:dyDescent="0.25">
      <c r="B20" s="159" t="s">
        <v>208</v>
      </c>
      <c r="C20" s="170">
        <v>4552</v>
      </c>
      <c r="D20" s="170">
        <v>4404</v>
      </c>
      <c r="E20" s="170">
        <v>5232</v>
      </c>
      <c r="F20" s="171">
        <f t="shared" si="0"/>
        <v>1.1880108991825613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54589</v>
      </c>
      <c r="D22" s="173">
        <v>53750</v>
      </c>
      <c r="E22" s="173">
        <v>61882</v>
      </c>
      <c r="F22" s="174">
        <f>E22/D22</f>
        <v>1.1512930232558141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3822</v>
      </c>
      <c r="D24" s="170">
        <v>3770</v>
      </c>
      <c r="E24" s="170">
        <v>4472</v>
      </c>
      <c r="F24" s="171">
        <f>E24/D24</f>
        <v>1.1862068965517241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58411</v>
      </c>
      <c r="D26" s="177">
        <f>SUM(D24:D24,D22)</f>
        <v>57520</v>
      </c>
      <c r="E26" s="177">
        <f>SUM(E24:E24,E22)</f>
        <v>66354</v>
      </c>
      <c r="F26" s="178">
        <f>E26/D26*100</f>
        <v>115.35813630041724</v>
      </c>
    </row>
    <row r="27" spans="2:6" x14ac:dyDescent="0.25">
      <c r="B27" s="179" t="s">
        <v>279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zoomScaleSheetLayoutView="100" workbookViewId="0">
      <selection activeCell="G7" sqref="G7"/>
    </sheetView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septembre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580</v>
      </c>
      <c r="D12" s="82">
        <v>46</v>
      </c>
      <c r="E12" s="82">
        <v>41</v>
      </c>
      <c r="F12" s="82">
        <v>667</v>
      </c>
    </row>
    <row r="13" spans="1:6" ht="16.149999999999999" customHeight="1" x14ac:dyDescent="0.2">
      <c r="B13" s="159" t="s">
        <v>201</v>
      </c>
      <c r="C13" s="151">
        <v>876</v>
      </c>
      <c r="D13" s="151">
        <v>47</v>
      </c>
      <c r="E13" s="151">
        <v>30</v>
      </c>
      <c r="F13" s="151">
        <v>953</v>
      </c>
    </row>
    <row r="14" spans="1:6" ht="16.149999999999999" customHeight="1" x14ac:dyDescent="0.2">
      <c r="B14" s="159" t="s">
        <v>202</v>
      </c>
      <c r="C14" s="151">
        <v>1453</v>
      </c>
      <c r="D14" s="151">
        <v>103</v>
      </c>
      <c r="E14" s="151">
        <v>71</v>
      </c>
      <c r="F14" s="151">
        <v>1627</v>
      </c>
    </row>
    <row r="15" spans="1:6" ht="16.149999999999999" customHeight="1" x14ac:dyDescent="0.2">
      <c r="B15" s="159" t="s">
        <v>203</v>
      </c>
      <c r="C15" s="151">
        <v>1196</v>
      </c>
      <c r="D15" s="151">
        <v>38</v>
      </c>
      <c r="E15" s="151">
        <v>59</v>
      </c>
      <c r="F15" s="151">
        <v>1293</v>
      </c>
    </row>
    <row r="16" spans="1:6" ht="16.149999999999999" customHeight="1" x14ac:dyDescent="0.2">
      <c r="B16" s="159" t="s">
        <v>204</v>
      </c>
      <c r="C16" s="151">
        <v>1320</v>
      </c>
      <c r="D16" s="151">
        <v>74</v>
      </c>
      <c r="E16" s="151">
        <v>22</v>
      </c>
      <c r="F16" s="151">
        <v>1416</v>
      </c>
    </row>
    <row r="17" spans="2:6" ht="16.149999999999999" customHeight="1" x14ac:dyDescent="0.2">
      <c r="B17" s="159" t="s">
        <v>205</v>
      </c>
      <c r="C17" s="151">
        <v>1563</v>
      </c>
      <c r="D17" s="151">
        <v>123</v>
      </c>
      <c r="E17" s="151">
        <v>153</v>
      </c>
      <c r="F17" s="151">
        <v>1839</v>
      </c>
    </row>
    <row r="18" spans="2:6" ht="16.149999999999999" customHeight="1" x14ac:dyDescent="0.2">
      <c r="B18" s="159" t="s">
        <v>206</v>
      </c>
      <c r="C18" s="151">
        <v>1052</v>
      </c>
      <c r="D18" s="151">
        <v>35</v>
      </c>
      <c r="E18" s="151">
        <v>75</v>
      </c>
      <c r="F18" s="151">
        <v>1162</v>
      </c>
    </row>
    <row r="19" spans="2:6" ht="16.149999999999999" customHeight="1" x14ac:dyDescent="0.2">
      <c r="B19" s="159" t="s">
        <v>207</v>
      </c>
      <c r="C19" s="151">
        <v>832</v>
      </c>
      <c r="D19" s="151">
        <v>56</v>
      </c>
      <c r="E19" s="151">
        <v>80</v>
      </c>
      <c r="F19" s="151">
        <v>968</v>
      </c>
    </row>
    <row r="20" spans="2:6" ht="16.149999999999999" customHeight="1" x14ac:dyDescent="0.2">
      <c r="B20" s="159" t="s">
        <v>208</v>
      </c>
      <c r="C20" s="151">
        <v>771</v>
      </c>
      <c r="D20" s="151">
        <v>35</v>
      </c>
      <c r="E20" s="151">
        <v>37</v>
      </c>
      <c r="F20" s="151">
        <v>843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9643</v>
      </c>
      <c r="D22" s="161">
        <v>557</v>
      </c>
      <c r="E22" s="161">
        <v>568</v>
      </c>
      <c r="F22" s="161">
        <v>10768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455</v>
      </c>
      <c r="D24" s="151">
        <v>43</v>
      </c>
      <c r="E24" s="151">
        <v>28</v>
      </c>
      <c r="F24" s="151">
        <v>526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10098</v>
      </c>
      <c r="D27" s="93">
        <f>SUM(D22,D24)</f>
        <v>600</v>
      </c>
      <c r="E27" s="93">
        <f>SUM(E22,E24)</f>
        <v>596</v>
      </c>
      <c r="F27" s="93">
        <f>SUM(F22,F24:F25)</f>
        <v>11294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>
      <selection activeCell="G7" sqref="G7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septembre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septembre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1.0581665891112144</v>
      </c>
      <c r="D12" s="183">
        <v>0.87791450777202074</v>
      </c>
      <c r="E12" s="183">
        <v>0.9518808478136338</v>
      </c>
    </row>
    <row r="13" spans="1:5" ht="15.6" customHeight="1" x14ac:dyDescent="0.2">
      <c r="B13" s="184" t="s">
        <v>201</v>
      </c>
      <c r="C13" s="183">
        <v>1.2126607319485658</v>
      </c>
      <c r="D13" s="183">
        <v>0.89227642276422769</v>
      </c>
      <c r="E13" s="183">
        <v>1.0225170888620829</v>
      </c>
    </row>
    <row r="14" spans="1:5" ht="15.6" customHeight="1" x14ac:dyDescent="0.2">
      <c r="B14" s="184" t="s">
        <v>202</v>
      </c>
      <c r="C14" s="183">
        <v>1.3192967223789884</v>
      </c>
      <c r="D14" s="183">
        <v>0.91220068415051314</v>
      </c>
      <c r="E14" s="183">
        <v>1.1433148490449785</v>
      </c>
    </row>
    <row r="15" spans="1:5" ht="15.6" customHeight="1" x14ac:dyDescent="0.2">
      <c r="B15" s="184" t="s">
        <v>203</v>
      </c>
      <c r="C15" s="183">
        <v>1.1110515021459229</v>
      </c>
      <c r="D15" s="183">
        <v>0.89617798060467768</v>
      </c>
      <c r="E15" s="183">
        <v>1.0423280423280423</v>
      </c>
    </row>
    <row r="16" spans="1:5" ht="15.6" customHeight="1" x14ac:dyDescent="0.2">
      <c r="B16" s="184" t="s">
        <v>204</v>
      </c>
      <c r="C16" s="183">
        <v>1.4910194788768025</v>
      </c>
      <c r="D16" s="183">
        <v>0.906860517946388</v>
      </c>
      <c r="E16" s="183">
        <v>1.2820929476763081</v>
      </c>
    </row>
    <row r="17" spans="2:5" ht="15.6" customHeight="1" x14ac:dyDescent="0.2">
      <c r="B17" s="184" t="s">
        <v>205</v>
      </c>
      <c r="C17" s="183">
        <v>1.4794424105885666</v>
      </c>
      <c r="D17" s="183">
        <v>0.9417620706819313</v>
      </c>
      <c r="E17" s="183">
        <v>1.3608824497859731</v>
      </c>
    </row>
    <row r="18" spans="2:5" ht="15.6" customHeight="1" x14ac:dyDescent="0.2">
      <c r="B18" s="184" t="s">
        <v>206</v>
      </c>
      <c r="C18" s="183">
        <v>1.3233355306526038</v>
      </c>
      <c r="D18" s="183">
        <v>0.83081570996978849</v>
      </c>
      <c r="E18" s="183">
        <v>1.1100728835731639</v>
      </c>
    </row>
    <row r="19" spans="2:5" ht="15.6" customHeight="1" x14ac:dyDescent="0.2">
      <c r="B19" s="184" t="s">
        <v>207</v>
      </c>
      <c r="C19" s="183">
        <v>1.2642466822794691</v>
      </c>
      <c r="D19" s="183">
        <v>0.89792460821685727</v>
      </c>
      <c r="E19" s="183">
        <v>1.0885638838106846</v>
      </c>
    </row>
    <row r="20" spans="2:5" ht="15.6" customHeight="1" x14ac:dyDescent="0.2">
      <c r="B20" s="184" t="s">
        <v>208</v>
      </c>
      <c r="C20" s="183">
        <v>1.351181683899557</v>
      </c>
      <c r="D20" s="183">
        <v>0.92747641509433965</v>
      </c>
      <c r="E20" s="183">
        <v>1.1880108991825613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1.3262199905852816</v>
      </c>
      <c r="D22" s="186">
        <v>0.89659584190084529</v>
      </c>
      <c r="E22" s="186">
        <v>1.1512930232558141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1.2474176094441711</v>
      </c>
      <c r="D24" s="183">
        <v>1.1145653425446171</v>
      </c>
      <c r="E24" s="183">
        <v>1.1862068965517241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1.3214938934450411</v>
      </c>
      <c r="D27" s="190">
        <v>0.91262382524765051</v>
      </c>
      <c r="E27" s="190">
        <v>1.1535813630041725</v>
      </c>
    </row>
    <row r="28" spans="2:5" x14ac:dyDescent="0.2">
      <c r="B28" s="179" t="s">
        <v>279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>
      <selection activeCell="G7" sqref="G7"/>
    </sheetView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septembre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septembre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33707</v>
      </c>
      <c r="D14" s="194">
        <v>33545</v>
      </c>
      <c r="E14" s="194">
        <v>44564</v>
      </c>
      <c r="F14" s="195">
        <f t="shared" ref="F14:F19" si="0">E14/D14*100</f>
        <v>132.84841258011625</v>
      </c>
      <c r="H14" s="196"/>
      <c r="I14" s="192"/>
    </row>
    <row r="15" spans="1:9" ht="15" customHeight="1" x14ac:dyDescent="0.25">
      <c r="B15" s="197" t="s">
        <v>174</v>
      </c>
      <c r="C15" s="194">
        <v>19969</v>
      </c>
      <c r="D15" s="194">
        <v>19582</v>
      </c>
      <c r="E15" s="194">
        <v>18439</v>
      </c>
      <c r="F15" s="198">
        <f t="shared" si="0"/>
        <v>94.163006843019105</v>
      </c>
      <c r="H15" s="196"/>
      <c r="I15" s="192"/>
    </row>
    <row r="16" spans="1:9" ht="15" customHeight="1" x14ac:dyDescent="0.25">
      <c r="B16" s="197" t="s">
        <v>175</v>
      </c>
      <c r="C16" s="194">
        <v>2453</v>
      </c>
      <c r="D16" s="194">
        <v>2167</v>
      </c>
      <c r="E16" s="194">
        <v>1734</v>
      </c>
      <c r="F16" s="198">
        <f t="shared" si="0"/>
        <v>80.018458698661746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609</v>
      </c>
      <c r="D17" s="194">
        <v>609</v>
      </c>
      <c r="E17" s="194">
        <v>370</v>
      </c>
      <c r="F17" s="198">
        <f t="shared" si="0"/>
        <v>60.75533661740559</v>
      </c>
      <c r="H17" s="196"/>
      <c r="I17" s="192"/>
    </row>
    <row r="18" spans="2:9" ht="15" customHeight="1" x14ac:dyDescent="0.25">
      <c r="B18" s="199" t="s">
        <v>177</v>
      </c>
      <c r="C18" s="194">
        <v>995</v>
      </c>
      <c r="D18" s="194">
        <v>946</v>
      </c>
      <c r="E18" s="194">
        <v>810</v>
      </c>
      <c r="F18" s="198">
        <f t="shared" si="0"/>
        <v>85.623678646934465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232</v>
      </c>
      <c r="F19" s="198">
        <f t="shared" si="0"/>
        <v>65.722379603399446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205</v>
      </c>
      <c r="F20" s="198">
        <f>E20/D20*100</f>
        <v>64.465408805031444</v>
      </c>
    </row>
    <row r="21" spans="2:9" x14ac:dyDescent="0.25">
      <c r="B21" s="200" t="s">
        <v>143</v>
      </c>
      <c r="C21" s="201">
        <f>SUM(C14:C20)</f>
        <v>58411</v>
      </c>
      <c r="D21" s="201">
        <f>SUM(D14:D20)</f>
        <v>57520</v>
      </c>
      <c r="E21" s="201">
        <f>SUM(E14:E20)</f>
        <v>66354</v>
      </c>
      <c r="F21" s="202">
        <f>E21/D21*100</f>
        <v>115.35813630041724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279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septembre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6" t="s">
        <v>181</v>
      </c>
      <c r="B10" s="478" t="s">
        <v>136</v>
      </c>
      <c r="C10" s="479"/>
      <c r="D10" s="480"/>
      <c r="E10" s="478" t="s">
        <v>182</v>
      </c>
      <c r="F10" s="479"/>
      <c r="G10" s="480"/>
      <c r="H10" s="481" t="s">
        <v>183</v>
      </c>
      <c r="I10" s="482"/>
      <c r="J10" s="483"/>
    </row>
    <row r="11" spans="1:10" s="99" customFormat="1" ht="15" x14ac:dyDescent="0.2">
      <c r="A11" s="477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15206</v>
      </c>
      <c r="C14" s="215">
        <v>703</v>
      </c>
      <c r="D14" s="216">
        <f>SUM(B14:C14)</f>
        <v>15909</v>
      </c>
      <c r="E14" s="215">
        <v>957</v>
      </c>
      <c r="F14" s="215">
        <v>34</v>
      </c>
      <c r="G14" s="216">
        <f>SUM(E14:F14)</f>
        <v>991</v>
      </c>
      <c r="H14" s="213">
        <f>+B14+E14</f>
        <v>16163</v>
      </c>
      <c r="I14" s="213">
        <f>+C14+F14</f>
        <v>737</v>
      </c>
      <c r="J14" s="216">
        <f>+H14+I14</f>
        <v>16900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44607</v>
      </c>
      <c r="C19" s="215">
        <v>1366</v>
      </c>
      <c r="D19" s="216">
        <f>SUM(B19:C19)</f>
        <v>45973</v>
      </c>
      <c r="E19" s="215">
        <v>3386</v>
      </c>
      <c r="F19" s="215">
        <v>95</v>
      </c>
      <c r="G19" s="216">
        <f>SUM(E19:F19)</f>
        <v>3481</v>
      </c>
      <c r="H19" s="213">
        <f>+B19+E19</f>
        <v>47993</v>
      </c>
      <c r="I19" s="213">
        <f>+C19+F19</f>
        <v>1461</v>
      </c>
      <c r="J19" s="216">
        <f>+H19+I19</f>
        <v>49454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59813</v>
      </c>
      <c r="C22" s="222">
        <f t="shared" si="0"/>
        <v>2069</v>
      </c>
      <c r="D22" s="222">
        <f t="shared" si="0"/>
        <v>61882</v>
      </c>
      <c r="E22" s="222">
        <f t="shared" si="0"/>
        <v>4343</v>
      </c>
      <c r="F22" s="222">
        <f t="shared" si="0"/>
        <v>129</v>
      </c>
      <c r="G22" s="222">
        <f t="shared" si="0"/>
        <v>4472</v>
      </c>
      <c r="H22" s="222">
        <f t="shared" si="0"/>
        <v>64156</v>
      </c>
      <c r="I22" s="222">
        <f t="shared" si="0"/>
        <v>2198</v>
      </c>
      <c r="J22" s="222">
        <f t="shared" si="0"/>
        <v>66354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>
      <selection activeCell="G7" sqref="G7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septembre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1058</v>
      </c>
      <c r="D12" s="226">
        <v>3927</v>
      </c>
      <c r="E12" s="226">
        <f t="shared" ref="E12:E20" si="0">SUM(C12:D12)</f>
        <v>4985</v>
      </c>
      <c r="F12" s="152">
        <f t="shared" ref="F12:F20" si="1">C12/E12*100</f>
        <v>21.223671013039116</v>
      </c>
    </row>
    <row r="13" spans="1:6" ht="15" customHeight="1" x14ac:dyDescent="0.2">
      <c r="B13" s="184" t="s">
        <v>201</v>
      </c>
      <c r="C13" s="226">
        <v>1060</v>
      </c>
      <c r="D13" s="226">
        <v>4026</v>
      </c>
      <c r="E13" s="226">
        <f t="shared" si="0"/>
        <v>5086</v>
      </c>
      <c r="F13" s="152">
        <f t="shared" si="1"/>
        <v>20.841525756979944</v>
      </c>
    </row>
    <row r="14" spans="1:6" ht="15" customHeight="1" x14ac:dyDescent="0.2">
      <c r="B14" s="184" t="s">
        <v>202</v>
      </c>
      <c r="C14" s="226">
        <v>1715</v>
      </c>
      <c r="D14" s="226">
        <v>7563</v>
      </c>
      <c r="E14" s="226">
        <f t="shared" si="0"/>
        <v>9278</v>
      </c>
      <c r="F14" s="152">
        <f t="shared" si="1"/>
        <v>18.484587195516276</v>
      </c>
    </row>
    <row r="15" spans="1:6" ht="15" customHeight="1" x14ac:dyDescent="0.2">
      <c r="B15" s="184" t="s">
        <v>203</v>
      </c>
      <c r="C15" s="226">
        <v>1389</v>
      </c>
      <c r="D15" s="226">
        <v>4324</v>
      </c>
      <c r="E15" s="226">
        <f t="shared" si="0"/>
        <v>5713</v>
      </c>
      <c r="F15" s="152">
        <f t="shared" si="1"/>
        <v>24.312970418344126</v>
      </c>
    </row>
    <row r="16" spans="1:6" ht="15" customHeight="1" x14ac:dyDescent="0.2">
      <c r="B16" s="184" t="s">
        <v>204</v>
      </c>
      <c r="C16" s="226">
        <v>2136</v>
      </c>
      <c r="D16" s="226">
        <v>5754</v>
      </c>
      <c r="E16" s="226">
        <f t="shared" si="0"/>
        <v>7890</v>
      </c>
      <c r="F16" s="152">
        <f t="shared" si="1"/>
        <v>27.072243346007607</v>
      </c>
    </row>
    <row r="17" spans="2:6" ht="15" customHeight="1" x14ac:dyDescent="0.2">
      <c r="B17" s="184" t="s">
        <v>205</v>
      </c>
      <c r="C17" s="226">
        <v>4236</v>
      </c>
      <c r="D17" s="226">
        <v>8163</v>
      </c>
      <c r="E17" s="226">
        <f t="shared" si="0"/>
        <v>12399</v>
      </c>
      <c r="F17" s="152">
        <f t="shared" si="1"/>
        <v>34.164045487539319</v>
      </c>
    </row>
    <row r="18" spans="2:6" ht="15" customHeight="1" x14ac:dyDescent="0.2">
      <c r="B18" s="184" t="s">
        <v>206</v>
      </c>
      <c r="C18" s="226">
        <v>1429</v>
      </c>
      <c r="D18" s="226">
        <v>4511</v>
      </c>
      <c r="E18" s="226">
        <f t="shared" si="0"/>
        <v>5940</v>
      </c>
      <c r="F18" s="152">
        <f t="shared" si="1"/>
        <v>24.057239057239059</v>
      </c>
    </row>
    <row r="19" spans="2:6" ht="15" customHeight="1" x14ac:dyDescent="0.2">
      <c r="B19" s="184" t="s">
        <v>207</v>
      </c>
      <c r="C19" s="226">
        <v>1255</v>
      </c>
      <c r="D19" s="226">
        <v>4104</v>
      </c>
      <c r="E19" s="226">
        <f t="shared" si="0"/>
        <v>5359</v>
      </c>
      <c r="F19" s="152">
        <f t="shared" si="1"/>
        <v>23.418548236611308</v>
      </c>
    </row>
    <row r="20" spans="2:6" ht="15" customHeight="1" x14ac:dyDescent="0.2">
      <c r="B20" s="184" t="s">
        <v>208</v>
      </c>
      <c r="C20" s="226">
        <v>1631</v>
      </c>
      <c r="D20" s="226">
        <v>3601</v>
      </c>
      <c r="E20" s="226">
        <f t="shared" si="0"/>
        <v>5232</v>
      </c>
      <c r="F20" s="152">
        <f t="shared" si="1"/>
        <v>31.173547400611625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15909</v>
      </c>
      <c r="D22" s="227">
        <f>SUM(D12:D20)</f>
        <v>45973</v>
      </c>
      <c r="E22" s="227">
        <f>SUM(C22:D22)</f>
        <v>61882</v>
      </c>
      <c r="F22" s="228">
        <f>C22/E22*100</f>
        <v>25.708606703080054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991</v>
      </c>
      <c r="D24" s="226">
        <v>3481</v>
      </c>
      <c r="E24" s="226">
        <f>SUM(C24:D24)</f>
        <v>4472</v>
      </c>
      <c r="F24" s="152">
        <f>C24/E24*100</f>
        <v>22.160107334525939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16900</v>
      </c>
      <c r="D27" s="231">
        <f>SUM(D24:D25,D22)</f>
        <v>49454</v>
      </c>
      <c r="E27" s="231">
        <f>SUM(E24:E25,E22)</f>
        <v>66354</v>
      </c>
      <c r="F27" s="232">
        <f>C27/E27*100</f>
        <v>25.469451728607169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>
      <selection activeCell="G7" sqref="G7"/>
    </sheetView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zoomScale="80" zoomScaleNormal="80" workbookViewId="0">
      <selection activeCell="I20" sqref="I20"/>
    </sheetView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304</v>
      </c>
      <c r="D9" s="240">
        <v>146</v>
      </c>
      <c r="E9" s="240">
        <v>146</v>
      </c>
      <c r="F9" s="240">
        <v>142</v>
      </c>
      <c r="G9" s="241">
        <f t="shared" ref="G9" si="0">IF(E9=0,0,F9/E9*100)</f>
        <v>97.260273972602747</v>
      </c>
    </row>
    <row r="10" spans="1:7" x14ac:dyDescent="0.2">
      <c r="A10"/>
      <c r="B10" s="162" t="s">
        <v>294</v>
      </c>
      <c r="C10" s="236" t="s">
        <v>305</v>
      </c>
      <c r="D10" s="235">
        <v>238</v>
      </c>
      <c r="E10" s="235">
        <v>234</v>
      </c>
      <c r="F10" s="235">
        <v>166</v>
      </c>
      <c r="G10" s="154">
        <f t="shared" ref="G10:G37" si="1">IF(E10=0,0,F10/E10*100)</f>
        <v>70.940170940170944</v>
      </c>
    </row>
    <row r="11" spans="1:7" x14ac:dyDescent="0.2">
      <c r="A11"/>
      <c r="B11" s="162" t="s">
        <v>294</v>
      </c>
      <c r="C11" s="236" t="s">
        <v>306</v>
      </c>
      <c r="D11" s="235">
        <v>75</v>
      </c>
      <c r="E11" s="235">
        <v>75</v>
      </c>
      <c r="F11" s="235">
        <v>103</v>
      </c>
      <c r="G11" s="154">
        <f t="shared" si="1"/>
        <v>137.33333333333334</v>
      </c>
    </row>
    <row r="12" spans="1:7" x14ac:dyDescent="0.2">
      <c r="A12"/>
      <c r="B12" s="162" t="s">
        <v>294</v>
      </c>
      <c r="C12" s="236" t="s">
        <v>307</v>
      </c>
      <c r="D12" s="235">
        <v>37</v>
      </c>
      <c r="E12" s="235">
        <v>37</v>
      </c>
      <c r="F12" s="235">
        <v>30</v>
      </c>
      <c r="G12" s="154">
        <f t="shared" si="1"/>
        <v>81.081081081081081</v>
      </c>
    </row>
    <row r="13" spans="1:7" x14ac:dyDescent="0.2">
      <c r="A13"/>
      <c r="B13" s="162" t="s">
        <v>294</v>
      </c>
      <c r="C13" s="236" t="s">
        <v>308</v>
      </c>
      <c r="D13" s="235">
        <v>84</v>
      </c>
      <c r="E13" s="235">
        <v>84</v>
      </c>
      <c r="F13" s="235">
        <v>118</v>
      </c>
      <c r="G13" s="154">
        <f t="shared" si="1"/>
        <v>140.47619047619045</v>
      </c>
    </row>
    <row r="14" spans="1:7" x14ac:dyDescent="0.2">
      <c r="A14"/>
      <c r="B14" s="162" t="s">
        <v>294</v>
      </c>
      <c r="C14" s="236" t="s">
        <v>309</v>
      </c>
      <c r="D14" s="235">
        <v>66</v>
      </c>
      <c r="E14" s="235">
        <v>66</v>
      </c>
      <c r="F14" s="235">
        <v>76</v>
      </c>
      <c r="G14" s="154">
        <f t="shared" si="1"/>
        <v>115.15151515151516</v>
      </c>
    </row>
    <row r="15" spans="1:7" x14ac:dyDescent="0.2">
      <c r="A15"/>
      <c r="B15" s="162" t="s">
        <v>294</v>
      </c>
      <c r="C15" s="236" t="s">
        <v>310</v>
      </c>
      <c r="D15" s="235">
        <v>255</v>
      </c>
      <c r="E15" s="235">
        <v>250</v>
      </c>
      <c r="F15" s="235">
        <v>208</v>
      </c>
      <c r="G15" s="154">
        <f t="shared" si="1"/>
        <v>83.2</v>
      </c>
    </row>
    <row r="16" spans="1:7" x14ac:dyDescent="0.2">
      <c r="A16"/>
      <c r="B16" s="162" t="s">
        <v>294</v>
      </c>
      <c r="C16" s="236" t="s">
        <v>311</v>
      </c>
      <c r="D16" s="235">
        <v>91</v>
      </c>
      <c r="E16" s="235">
        <v>91</v>
      </c>
      <c r="F16" s="235">
        <v>86</v>
      </c>
      <c r="G16" s="154">
        <f t="shared" si="1"/>
        <v>94.505494505494497</v>
      </c>
    </row>
    <row r="17" spans="1:7" x14ac:dyDescent="0.2">
      <c r="A17"/>
      <c r="B17" s="162" t="s">
        <v>294</v>
      </c>
      <c r="C17" s="236" t="s">
        <v>312</v>
      </c>
      <c r="D17" s="235">
        <v>51</v>
      </c>
      <c r="E17" s="235">
        <v>51</v>
      </c>
      <c r="F17" s="235">
        <v>68</v>
      </c>
      <c r="G17" s="154">
        <f t="shared" si="1"/>
        <v>133.33333333333331</v>
      </c>
    </row>
    <row r="18" spans="1:7" x14ac:dyDescent="0.2">
      <c r="A18"/>
      <c r="B18" s="162" t="s">
        <v>294</v>
      </c>
      <c r="C18" s="236" t="s">
        <v>313</v>
      </c>
      <c r="D18" s="235">
        <v>83</v>
      </c>
      <c r="E18" s="235">
        <v>65</v>
      </c>
      <c r="F18" s="235">
        <v>78</v>
      </c>
      <c r="G18" s="154">
        <f t="shared" si="1"/>
        <v>120</v>
      </c>
    </row>
    <row r="19" spans="1:7" x14ac:dyDescent="0.2">
      <c r="A19"/>
      <c r="B19" s="162" t="s">
        <v>294</v>
      </c>
      <c r="C19" s="236" t="s">
        <v>314</v>
      </c>
      <c r="D19" s="235">
        <v>47</v>
      </c>
      <c r="E19" s="235">
        <v>47</v>
      </c>
      <c r="F19" s="235">
        <v>63</v>
      </c>
      <c r="G19" s="154">
        <f t="shared" si="1"/>
        <v>134.04255319148936</v>
      </c>
    </row>
    <row r="20" spans="1:7" x14ac:dyDescent="0.2">
      <c r="A20"/>
      <c r="B20" s="162" t="s">
        <v>295</v>
      </c>
      <c r="C20" s="236" t="s">
        <v>315</v>
      </c>
      <c r="D20" s="235">
        <v>366</v>
      </c>
      <c r="E20" s="235">
        <v>365</v>
      </c>
      <c r="F20" s="235">
        <v>580</v>
      </c>
      <c r="G20" s="154">
        <f t="shared" si="1"/>
        <v>158.9041095890411</v>
      </c>
    </row>
    <row r="21" spans="1:7" x14ac:dyDescent="0.2">
      <c r="A21"/>
      <c r="B21" s="162" t="s">
        <v>295</v>
      </c>
      <c r="C21" s="236" t="s">
        <v>316</v>
      </c>
      <c r="D21" s="235">
        <v>333</v>
      </c>
      <c r="E21" s="235">
        <v>333</v>
      </c>
      <c r="F21" s="235">
        <v>239</v>
      </c>
      <c r="G21" s="154">
        <f t="shared" si="1"/>
        <v>71.771771771771782</v>
      </c>
    </row>
    <row r="22" spans="1:7" x14ac:dyDescent="0.2">
      <c r="A22"/>
      <c r="B22" s="162" t="s">
        <v>295</v>
      </c>
      <c r="C22" s="236" t="s">
        <v>317</v>
      </c>
      <c r="D22" s="235">
        <v>305</v>
      </c>
      <c r="E22" s="235">
        <v>305</v>
      </c>
      <c r="F22" s="235">
        <v>317</v>
      </c>
      <c r="G22" s="154">
        <f t="shared" si="1"/>
        <v>103.93442622950819</v>
      </c>
    </row>
    <row r="23" spans="1:7" x14ac:dyDescent="0.2">
      <c r="A23"/>
      <c r="B23" s="246" t="s">
        <v>296</v>
      </c>
      <c r="C23" s="247"/>
      <c r="D23" s="248">
        <v>2177</v>
      </c>
      <c r="E23" s="248">
        <v>2149</v>
      </c>
      <c r="F23" s="248">
        <v>2274</v>
      </c>
      <c r="G23" s="249">
        <f t="shared" si="1"/>
        <v>105.81665891112144</v>
      </c>
    </row>
    <row r="24" spans="1:7" x14ac:dyDescent="0.2">
      <c r="A24"/>
      <c r="B24" s="242" t="s">
        <v>297</v>
      </c>
      <c r="C24" s="243" t="s">
        <v>318</v>
      </c>
      <c r="D24" s="244">
        <v>194</v>
      </c>
      <c r="E24" s="244">
        <v>194</v>
      </c>
      <c r="F24" s="244">
        <v>160</v>
      </c>
      <c r="G24" s="245">
        <f t="shared" si="1"/>
        <v>82.474226804123703</v>
      </c>
    </row>
    <row r="25" spans="1:7" x14ac:dyDescent="0.2">
      <c r="A25"/>
      <c r="B25" s="162" t="s">
        <v>297</v>
      </c>
      <c r="C25" s="236" t="s">
        <v>319</v>
      </c>
      <c r="D25" s="235">
        <v>294</v>
      </c>
      <c r="E25" s="235">
        <v>279</v>
      </c>
      <c r="F25" s="235">
        <v>237</v>
      </c>
      <c r="G25" s="154">
        <f t="shared" si="1"/>
        <v>84.946236559139791</v>
      </c>
    </row>
    <row r="26" spans="1:7" x14ac:dyDescent="0.2">
      <c r="A26"/>
      <c r="B26" s="162" t="s">
        <v>297</v>
      </c>
      <c r="C26" s="236" t="s">
        <v>320</v>
      </c>
      <c r="D26" s="235">
        <v>369</v>
      </c>
      <c r="E26" s="235">
        <v>369</v>
      </c>
      <c r="F26" s="235">
        <v>341</v>
      </c>
      <c r="G26" s="154">
        <f t="shared" si="1"/>
        <v>92.411924119241192</v>
      </c>
    </row>
    <row r="27" spans="1:7" x14ac:dyDescent="0.2">
      <c r="A27"/>
      <c r="B27" s="162" t="s">
        <v>297</v>
      </c>
      <c r="C27" s="236" t="s">
        <v>321</v>
      </c>
      <c r="D27" s="235">
        <v>399</v>
      </c>
      <c r="E27" s="235">
        <v>399</v>
      </c>
      <c r="F27" s="235">
        <v>358</v>
      </c>
      <c r="G27" s="154">
        <f t="shared" si="1"/>
        <v>89.724310776942346</v>
      </c>
    </row>
    <row r="28" spans="1:7" x14ac:dyDescent="0.2">
      <c r="A28"/>
      <c r="B28" s="162" t="s">
        <v>297</v>
      </c>
      <c r="C28" s="236" t="s">
        <v>322</v>
      </c>
      <c r="D28" s="235">
        <v>594</v>
      </c>
      <c r="E28" s="235">
        <v>590</v>
      </c>
      <c r="F28" s="235">
        <v>550</v>
      </c>
      <c r="G28" s="154">
        <f t="shared" si="1"/>
        <v>93.220338983050837</v>
      </c>
    </row>
    <row r="29" spans="1:7" x14ac:dyDescent="0.2">
      <c r="A29"/>
      <c r="B29" s="162" t="s">
        <v>298</v>
      </c>
      <c r="C29" s="236" t="s">
        <v>316</v>
      </c>
      <c r="D29" s="235">
        <v>368</v>
      </c>
      <c r="E29" s="235">
        <v>368</v>
      </c>
      <c r="F29" s="235">
        <v>351</v>
      </c>
      <c r="G29" s="154">
        <f t="shared" si="1"/>
        <v>95.380434782608688</v>
      </c>
    </row>
    <row r="30" spans="1:7" x14ac:dyDescent="0.2">
      <c r="A30"/>
      <c r="B30" s="162" t="s">
        <v>298</v>
      </c>
      <c r="C30" s="236" t="s">
        <v>317</v>
      </c>
      <c r="D30" s="235">
        <v>271</v>
      </c>
      <c r="E30" s="235">
        <v>271</v>
      </c>
      <c r="F30" s="235">
        <v>265</v>
      </c>
      <c r="G30" s="154">
        <f t="shared" si="1"/>
        <v>97.785977859778598</v>
      </c>
    </row>
    <row r="31" spans="1:7" x14ac:dyDescent="0.2">
      <c r="A31"/>
      <c r="B31" s="162" t="s">
        <v>299</v>
      </c>
      <c r="C31" s="236" t="s">
        <v>323</v>
      </c>
      <c r="D31" s="235">
        <v>500</v>
      </c>
      <c r="E31" s="235">
        <v>460</v>
      </c>
      <c r="F31" s="235">
        <v>394</v>
      </c>
      <c r="G31" s="154">
        <f t="shared" si="1"/>
        <v>85.652173913043484</v>
      </c>
    </row>
    <row r="32" spans="1:7" x14ac:dyDescent="0.2">
      <c r="A32"/>
      <c r="B32" s="162" t="s">
        <v>300</v>
      </c>
      <c r="C32" s="236" t="s">
        <v>315</v>
      </c>
      <c r="D32" s="235">
        <v>82</v>
      </c>
      <c r="E32" s="235">
        <v>82</v>
      </c>
      <c r="F32" s="235">
        <v>44</v>
      </c>
      <c r="G32" s="154">
        <f t="shared" si="1"/>
        <v>53.658536585365859</v>
      </c>
    </row>
    <row r="33" spans="1:7" x14ac:dyDescent="0.2">
      <c r="A33"/>
      <c r="B33" s="162" t="s">
        <v>300</v>
      </c>
      <c r="C33" s="236" t="s">
        <v>317</v>
      </c>
      <c r="D33" s="235">
        <v>27</v>
      </c>
      <c r="E33" s="235">
        <v>27</v>
      </c>
      <c r="F33" s="235">
        <v>2</v>
      </c>
      <c r="G33" s="154">
        <f t="shared" si="1"/>
        <v>7.4074074074074066</v>
      </c>
    </row>
    <row r="34" spans="1:7" x14ac:dyDescent="0.2">
      <c r="A34"/>
      <c r="B34" s="162" t="s">
        <v>301</v>
      </c>
      <c r="C34" s="236" t="s">
        <v>316</v>
      </c>
      <c r="D34" s="235">
        <v>19</v>
      </c>
      <c r="E34" s="235">
        <v>19</v>
      </c>
      <c r="F34" s="235">
        <v>2</v>
      </c>
      <c r="G34" s="154">
        <f t="shared" si="1"/>
        <v>10.526315789473683</v>
      </c>
    </row>
    <row r="35" spans="1:7" x14ac:dyDescent="0.2">
      <c r="A35"/>
      <c r="B35" s="162" t="s">
        <v>301</v>
      </c>
      <c r="C35" s="236" t="s">
        <v>317</v>
      </c>
      <c r="D35" s="235">
        <v>30</v>
      </c>
      <c r="E35" s="235">
        <v>30</v>
      </c>
      <c r="F35" s="235">
        <v>7</v>
      </c>
      <c r="G35" s="154">
        <f t="shared" si="1"/>
        <v>23.333333333333332</v>
      </c>
    </row>
    <row r="36" spans="1:7" x14ac:dyDescent="0.2">
      <c r="A36"/>
      <c r="B36" s="246" t="s">
        <v>302</v>
      </c>
      <c r="C36" s="247"/>
      <c r="D36" s="248">
        <v>3147</v>
      </c>
      <c r="E36" s="248">
        <v>3088</v>
      </c>
      <c r="F36" s="248">
        <v>2711</v>
      </c>
      <c r="G36" s="249">
        <f t="shared" si="1"/>
        <v>87.791450777202073</v>
      </c>
    </row>
    <row r="37" spans="1:7" x14ac:dyDescent="0.2">
      <c r="A37"/>
      <c r="B37" s="246" t="s">
        <v>303</v>
      </c>
      <c r="C37" s="247"/>
      <c r="D37" s="248">
        <v>5324</v>
      </c>
      <c r="E37" s="248">
        <v>5237</v>
      </c>
      <c r="F37" s="248">
        <v>4985</v>
      </c>
      <c r="G37" s="249">
        <f t="shared" si="1"/>
        <v>95.188084781363386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zoomScale="80" zoomScaleNormal="80" workbookViewId="0">
      <selection activeCell="G7" sqref="G7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294</v>
      </c>
      <c r="C9" s="233" t="s">
        <v>326</v>
      </c>
      <c r="D9" s="240">
        <v>88</v>
      </c>
      <c r="E9" s="240">
        <v>88</v>
      </c>
      <c r="F9" s="240">
        <v>149</v>
      </c>
      <c r="G9" s="241">
        <f t="shared" ref="G9" si="0">IF(E9=0,0,F9/E9*100)</f>
        <v>169.31818181818181</v>
      </c>
    </row>
    <row r="10" spans="1:7" ht="14.25" customHeight="1" x14ac:dyDescent="0.2">
      <c r="A10"/>
      <c r="B10" s="162" t="s">
        <v>294</v>
      </c>
      <c r="C10" s="162" t="s">
        <v>327</v>
      </c>
      <c r="D10" s="235">
        <v>114</v>
      </c>
      <c r="E10" s="235">
        <v>114</v>
      </c>
      <c r="F10" s="235">
        <v>98</v>
      </c>
      <c r="G10" s="154">
        <f t="shared" ref="G10:G36" si="1">IF(E10=0,0,F10/E10*100)</f>
        <v>85.964912280701753</v>
      </c>
    </row>
    <row r="11" spans="1:7" ht="14.25" customHeight="1" x14ac:dyDescent="0.2">
      <c r="A11"/>
      <c r="B11" s="162" t="s">
        <v>294</v>
      </c>
      <c r="C11" s="162" t="s">
        <v>328</v>
      </c>
      <c r="D11" s="235">
        <v>116</v>
      </c>
      <c r="E11" s="235">
        <v>116</v>
      </c>
      <c r="F11" s="235">
        <v>126</v>
      </c>
      <c r="G11" s="154">
        <f t="shared" si="1"/>
        <v>108.62068965517241</v>
      </c>
    </row>
    <row r="12" spans="1:7" ht="14.25" customHeight="1" x14ac:dyDescent="0.2">
      <c r="A12"/>
      <c r="B12" s="162" t="s">
        <v>294</v>
      </c>
      <c r="C12" s="162" t="s">
        <v>329</v>
      </c>
      <c r="D12" s="235">
        <v>313</v>
      </c>
      <c r="E12" s="235">
        <v>313</v>
      </c>
      <c r="F12" s="235">
        <v>335</v>
      </c>
      <c r="G12" s="154">
        <f t="shared" si="1"/>
        <v>107.02875399361022</v>
      </c>
    </row>
    <row r="13" spans="1:7" ht="14.25" customHeight="1" x14ac:dyDescent="0.2">
      <c r="A13"/>
      <c r="B13" s="162" t="s">
        <v>294</v>
      </c>
      <c r="C13" s="162" t="s">
        <v>330</v>
      </c>
      <c r="D13" s="235">
        <v>59</v>
      </c>
      <c r="E13" s="235">
        <v>59</v>
      </c>
      <c r="F13" s="235">
        <v>52</v>
      </c>
      <c r="G13" s="154">
        <f t="shared" si="1"/>
        <v>88.135593220338976</v>
      </c>
    </row>
    <row r="14" spans="1:7" ht="14.25" customHeight="1" x14ac:dyDescent="0.2">
      <c r="A14"/>
      <c r="B14" s="162" t="s">
        <v>294</v>
      </c>
      <c r="C14" s="162" t="s">
        <v>331</v>
      </c>
      <c r="D14" s="235">
        <v>112</v>
      </c>
      <c r="E14" s="235">
        <v>112</v>
      </c>
      <c r="F14" s="235">
        <v>105</v>
      </c>
      <c r="G14" s="154">
        <f t="shared" si="1"/>
        <v>93.75</v>
      </c>
    </row>
    <row r="15" spans="1:7" ht="14.25" customHeight="1" x14ac:dyDescent="0.2">
      <c r="A15"/>
      <c r="B15" s="162" t="s">
        <v>294</v>
      </c>
      <c r="C15" s="162" t="s">
        <v>332</v>
      </c>
      <c r="D15" s="235">
        <v>78</v>
      </c>
      <c r="E15" s="235">
        <v>78</v>
      </c>
      <c r="F15" s="235">
        <v>99</v>
      </c>
      <c r="G15" s="154">
        <f t="shared" si="1"/>
        <v>126.92307692307692</v>
      </c>
    </row>
    <row r="16" spans="1:7" ht="14.25" customHeight="1" x14ac:dyDescent="0.2">
      <c r="A16"/>
      <c r="B16" s="162" t="s">
        <v>294</v>
      </c>
      <c r="C16" s="162" t="s">
        <v>201</v>
      </c>
      <c r="D16" s="235">
        <v>185</v>
      </c>
      <c r="E16" s="235">
        <v>185</v>
      </c>
      <c r="F16" s="235">
        <v>254</v>
      </c>
      <c r="G16" s="154">
        <f t="shared" si="1"/>
        <v>137.29729729729729</v>
      </c>
    </row>
    <row r="17" spans="1:7" ht="14.25" customHeight="1" x14ac:dyDescent="0.2">
      <c r="A17"/>
      <c r="B17" s="162" t="s">
        <v>294</v>
      </c>
      <c r="C17" s="162" t="s">
        <v>333</v>
      </c>
      <c r="D17" s="235">
        <v>118</v>
      </c>
      <c r="E17" s="235">
        <v>118</v>
      </c>
      <c r="F17" s="235">
        <v>108</v>
      </c>
      <c r="G17" s="154">
        <f t="shared" si="1"/>
        <v>91.525423728813564</v>
      </c>
    </row>
    <row r="18" spans="1:7" ht="14.25" customHeight="1" x14ac:dyDescent="0.2">
      <c r="A18"/>
      <c r="B18" s="162" t="s">
        <v>294</v>
      </c>
      <c r="C18" s="162" t="s">
        <v>334</v>
      </c>
      <c r="D18" s="235">
        <v>105</v>
      </c>
      <c r="E18" s="235">
        <v>105</v>
      </c>
      <c r="F18" s="235">
        <v>263</v>
      </c>
      <c r="G18" s="154">
        <f t="shared" si="1"/>
        <v>250.47619047619048</v>
      </c>
    </row>
    <row r="19" spans="1:7" ht="14.25" customHeight="1" x14ac:dyDescent="0.2">
      <c r="A19"/>
      <c r="B19" s="162" t="s">
        <v>294</v>
      </c>
      <c r="C19" s="162" t="s">
        <v>335</v>
      </c>
      <c r="D19" s="235">
        <v>154</v>
      </c>
      <c r="E19" s="235">
        <v>154</v>
      </c>
      <c r="F19" s="235">
        <v>145</v>
      </c>
      <c r="G19" s="154">
        <f t="shared" si="1"/>
        <v>94.155844155844164</v>
      </c>
    </row>
    <row r="20" spans="1:7" ht="14.25" customHeight="1" x14ac:dyDescent="0.2">
      <c r="A20"/>
      <c r="B20" s="162" t="s">
        <v>294</v>
      </c>
      <c r="C20" s="162" t="s">
        <v>336</v>
      </c>
      <c r="D20" s="235">
        <v>145</v>
      </c>
      <c r="E20" s="235">
        <v>145</v>
      </c>
      <c r="F20" s="235">
        <v>201</v>
      </c>
      <c r="G20" s="154">
        <f t="shared" si="1"/>
        <v>138.62068965517241</v>
      </c>
    </row>
    <row r="21" spans="1:7" ht="14.25" customHeight="1" x14ac:dyDescent="0.2">
      <c r="A21"/>
      <c r="B21" s="162" t="s">
        <v>294</v>
      </c>
      <c r="C21" s="162" t="s">
        <v>337</v>
      </c>
      <c r="D21" s="235">
        <v>116</v>
      </c>
      <c r="E21" s="235">
        <v>116</v>
      </c>
      <c r="F21" s="235">
        <v>168</v>
      </c>
      <c r="G21" s="154">
        <f t="shared" si="1"/>
        <v>144.82758620689654</v>
      </c>
    </row>
    <row r="22" spans="1:7" ht="14.25" customHeight="1" x14ac:dyDescent="0.2">
      <c r="A22"/>
      <c r="B22" s="162" t="s">
        <v>295</v>
      </c>
      <c r="C22" s="162" t="s">
        <v>338</v>
      </c>
      <c r="D22" s="235">
        <v>105</v>
      </c>
      <c r="E22" s="235">
        <v>105</v>
      </c>
      <c r="F22" s="235">
        <v>98</v>
      </c>
      <c r="G22" s="154">
        <f t="shared" si="1"/>
        <v>93.333333333333329</v>
      </c>
    </row>
    <row r="23" spans="1:7" ht="14.25" customHeight="1" x14ac:dyDescent="0.2">
      <c r="A23"/>
      <c r="B23" s="162" t="s">
        <v>295</v>
      </c>
      <c r="C23" s="162" t="s">
        <v>339</v>
      </c>
      <c r="D23" s="235">
        <v>21</v>
      </c>
      <c r="E23" s="235">
        <v>21</v>
      </c>
      <c r="F23" s="235">
        <v>0</v>
      </c>
      <c r="G23" s="154">
        <f t="shared" si="1"/>
        <v>0</v>
      </c>
    </row>
    <row r="24" spans="1:7" ht="14.25" customHeight="1" x14ac:dyDescent="0.2">
      <c r="A24"/>
      <c r="B24" s="162" t="s">
        <v>295</v>
      </c>
      <c r="C24" s="162" t="s">
        <v>340</v>
      </c>
      <c r="D24" s="235">
        <v>193</v>
      </c>
      <c r="E24" s="235">
        <v>193</v>
      </c>
      <c r="F24" s="235">
        <v>251</v>
      </c>
      <c r="G24" s="154">
        <f t="shared" si="1"/>
        <v>130.05181347150258</v>
      </c>
    </row>
    <row r="25" spans="1:7" ht="14.25" customHeight="1" x14ac:dyDescent="0.2">
      <c r="A25"/>
      <c r="B25" s="246" t="s">
        <v>296</v>
      </c>
      <c r="C25" s="246"/>
      <c r="D25" s="248">
        <v>2022</v>
      </c>
      <c r="E25" s="248">
        <v>2022</v>
      </c>
      <c r="F25" s="248">
        <v>2452</v>
      </c>
      <c r="G25" s="249">
        <f t="shared" si="1"/>
        <v>121.26607319485659</v>
      </c>
    </row>
    <row r="26" spans="1:7" ht="14.25" customHeight="1" x14ac:dyDescent="0.2">
      <c r="A26"/>
      <c r="B26" s="242" t="s">
        <v>297</v>
      </c>
      <c r="C26" s="242" t="s">
        <v>341</v>
      </c>
      <c r="D26" s="244">
        <v>597</v>
      </c>
      <c r="E26" s="244">
        <v>597</v>
      </c>
      <c r="F26" s="244">
        <v>558</v>
      </c>
      <c r="G26" s="245">
        <f t="shared" si="1"/>
        <v>93.467336683417088</v>
      </c>
    </row>
    <row r="27" spans="1:7" ht="14.25" customHeight="1" x14ac:dyDescent="0.2">
      <c r="A27"/>
      <c r="B27" s="162" t="s">
        <v>297</v>
      </c>
      <c r="C27" s="162" t="s">
        <v>342</v>
      </c>
      <c r="D27" s="235">
        <v>602</v>
      </c>
      <c r="E27" s="235">
        <v>602</v>
      </c>
      <c r="F27" s="235">
        <v>577</v>
      </c>
      <c r="G27" s="154">
        <f t="shared" si="1"/>
        <v>95.847176079734226</v>
      </c>
    </row>
    <row r="28" spans="1:7" ht="14.25" customHeight="1" x14ac:dyDescent="0.2">
      <c r="A28"/>
      <c r="B28" s="162" t="s">
        <v>297</v>
      </c>
      <c r="C28" s="162" t="s">
        <v>343</v>
      </c>
      <c r="D28" s="235">
        <v>606</v>
      </c>
      <c r="E28" s="235">
        <v>606</v>
      </c>
      <c r="F28" s="235">
        <v>576</v>
      </c>
      <c r="G28" s="154">
        <f t="shared" si="1"/>
        <v>95.049504950495049</v>
      </c>
    </row>
    <row r="29" spans="1:7" ht="14.25" customHeight="1" x14ac:dyDescent="0.2">
      <c r="A29"/>
      <c r="B29" s="162" t="s">
        <v>298</v>
      </c>
      <c r="C29" s="162" t="s">
        <v>338</v>
      </c>
      <c r="D29" s="235">
        <v>270</v>
      </c>
      <c r="E29" s="235">
        <v>257</v>
      </c>
      <c r="F29" s="235">
        <v>246</v>
      </c>
      <c r="G29" s="154">
        <f t="shared" si="1"/>
        <v>95.719844357976655</v>
      </c>
    </row>
    <row r="30" spans="1:7" ht="14.25" customHeight="1" x14ac:dyDescent="0.2">
      <c r="A30"/>
      <c r="B30" s="162" t="s">
        <v>298</v>
      </c>
      <c r="C30" s="162" t="s">
        <v>339</v>
      </c>
      <c r="D30" s="235">
        <v>217</v>
      </c>
      <c r="E30" s="235">
        <v>210</v>
      </c>
      <c r="F30" s="235">
        <v>123</v>
      </c>
      <c r="G30" s="154">
        <f t="shared" si="1"/>
        <v>58.571428571428577</v>
      </c>
    </row>
    <row r="31" spans="1:7" ht="14.25" customHeight="1" x14ac:dyDescent="0.2">
      <c r="A31"/>
      <c r="B31" s="162" t="s">
        <v>298</v>
      </c>
      <c r="C31" s="162" t="s">
        <v>340</v>
      </c>
      <c r="D31" s="235">
        <v>191</v>
      </c>
      <c r="E31" s="235">
        <v>191</v>
      </c>
      <c r="F31" s="235">
        <v>180</v>
      </c>
      <c r="G31" s="154">
        <f t="shared" si="1"/>
        <v>94.240837696335078</v>
      </c>
    </row>
    <row r="32" spans="1:7" ht="14.25" customHeight="1" x14ac:dyDescent="0.2">
      <c r="A32"/>
      <c r="B32" s="162" t="s">
        <v>299</v>
      </c>
      <c r="C32" s="162" t="s">
        <v>344</v>
      </c>
      <c r="D32" s="235">
        <v>238</v>
      </c>
      <c r="E32" s="235">
        <v>209</v>
      </c>
      <c r="F32" s="235">
        <v>150</v>
      </c>
      <c r="G32" s="154">
        <f t="shared" si="1"/>
        <v>71.770334928229659</v>
      </c>
    </row>
    <row r="33" spans="1:7" ht="14.25" customHeight="1" x14ac:dyDescent="0.2">
      <c r="A33"/>
      <c r="B33" s="162" t="s">
        <v>299</v>
      </c>
      <c r="C33" s="162" t="s">
        <v>345</v>
      </c>
      <c r="D33" s="235">
        <v>330</v>
      </c>
      <c r="E33" s="235">
        <v>260</v>
      </c>
      <c r="F33" s="235">
        <v>213</v>
      </c>
      <c r="G33" s="154">
        <f t="shared" si="1"/>
        <v>81.92307692307692</v>
      </c>
    </row>
    <row r="34" spans="1:7" ht="14.25" customHeight="1" x14ac:dyDescent="0.2">
      <c r="A34"/>
      <c r="B34" s="162" t="s">
        <v>325</v>
      </c>
      <c r="C34" s="162" t="s">
        <v>346</v>
      </c>
      <c r="D34" s="235">
        <v>20</v>
      </c>
      <c r="E34" s="235">
        <v>20</v>
      </c>
      <c r="F34" s="235">
        <v>11</v>
      </c>
      <c r="G34" s="154">
        <f t="shared" si="1"/>
        <v>55.000000000000007</v>
      </c>
    </row>
    <row r="35" spans="1:7" ht="14.25" customHeight="1" x14ac:dyDescent="0.2">
      <c r="A35"/>
      <c r="B35" s="246" t="s">
        <v>302</v>
      </c>
      <c r="C35" s="246"/>
      <c r="D35" s="248">
        <v>3071</v>
      </c>
      <c r="E35" s="248">
        <v>2952</v>
      </c>
      <c r="F35" s="248">
        <v>2634</v>
      </c>
      <c r="G35" s="249">
        <f t="shared" si="1"/>
        <v>89.22764227642277</v>
      </c>
    </row>
    <row r="36" spans="1:7" ht="13.5" x14ac:dyDescent="0.2">
      <c r="A36"/>
      <c r="B36" s="246" t="s">
        <v>303</v>
      </c>
      <c r="C36" s="246"/>
      <c r="D36" s="248">
        <v>5093</v>
      </c>
      <c r="E36" s="248">
        <v>4974</v>
      </c>
      <c r="F36" s="248">
        <v>5086</v>
      </c>
      <c r="G36" s="249">
        <f t="shared" si="1"/>
        <v>102.25170888620829</v>
      </c>
    </row>
    <row r="37" spans="1:7" x14ac:dyDescent="0.2">
      <c r="A37"/>
      <c r="B37" s="250" t="s">
        <v>179</v>
      </c>
      <c r="C37" s="251"/>
      <c r="D37" s="251"/>
      <c r="E37" s="251"/>
      <c r="F37" s="251"/>
      <c r="G37" s="251"/>
    </row>
    <row r="38" spans="1:7" x14ac:dyDescent="0.2">
      <c r="A38"/>
      <c r="B38" s="252" t="s">
        <v>189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>
      <selection activeCell="G7" sqref="G7"/>
    </sheetView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347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350</v>
      </c>
      <c r="D9" s="240">
        <v>307</v>
      </c>
      <c r="E9" s="240">
        <v>307</v>
      </c>
      <c r="F9" s="240">
        <v>457</v>
      </c>
      <c r="G9" s="241">
        <f t="shared" ref="G9" si="0">IF(E9=0,0,F9/E9*100)</f>
        <v>148.85993485342019</v>
      </c>
    </row>
    <row r="10" spans="1:7" x14ac:dyDescent="0.2">
      <c r="A10"/>
      <c r="B10" s="162" t="s">
        <v>294</v>
      </c>
      <c r="C10" s="236" t="s">
        <v>351</v>
      </c>
      <c r="D10" s="235">
        <v>202</v>
      </c>
      <c r="E10" s="235">
        <v>202</v>
      </c>
      <c r="F10" s="235">
        <v>276</v>
      </c>
      <c r="G10" s="154">
        <f t="shared" ref="G10:G43" si="1">IF(E10=0,0,F10/E10*100)</f>
        <v>136.63366336633663</v>
      </c>
    </row>
    <row r="11" spans="1:7" x14ac:dyDescent="0.2">
      <c r="A11"/>
      <c r="B11" s="162" t="s">
        <v>294</v>
      </c>
      <c r="C11" s="236" t="s">
        <v>352</v>
      </c>
      <c r="D11" s="235">
        <v>117</v>
      </c>
      <c r="E11" s="235">
        <v>117</v>
      </c>
      <c r="F11" s="235">
        <v>148</v>
      </c>
      <c r="G11" s="154">
        <f t="shared" si="1"/>
        <v>126.49572649572649</v>
      </c>
    </row>
    <row r="12" spans="1:7" x14ac:dyDescent="0.2">
      <c r="A12"/>
      <c r="B12" s="162" t="s">
        <v>294</v>
      </c>
      <c r="C12" s="236" t="s">
        <v>353</v>
      </c>
      <c r="D12" s="235">
        <v>180</v>
      </c>
      <c r="E12" s="235">
        <v>167</v>
      </c>
      <c r="F12" s="235">
        <v>360</v>
      </c>
      <c r="G12" s="154">
        <f t="shared" si="1"/>
        <v>215.56886227544911</v>
      </c>
    </row>
    <row r="13" spans="1:7" x14ac:dyDescent="0.2">
      <c r="A13"/>
      <c r="B13" s="162" t="s">
        <v>294</v>
      </c>
      <c r="C13" s="236" t="s">
        <v>354</v>
      </c>
      <c r="D13" s="235">
        <v>82</v>
      </c>
      <c r="E13" s="235">
        <v>82</v>
      </c>
      <c r="F13" s="235">
        <v>91</v>
      </c>
      <c r="G13" s="154">
        <f t="shared" si="1"/>
        <v>110.97560975609757</v>
      </c>
    </row>
    <row r="14" spans="1:7" x14ac:dyDescent="0.2">
      <c r="A14"/>
      <c r="B14" s="162" t="s">
        <v>294</v>
      </c>
      <c r="C14" s="236" t="s">
        <v>355</v>
      </c>
      <c r="D14" s="235">
        <v>385</v>
      </c>
      <c r="E14" s="235">
        <v>385</v>
      </c>
      <c r="F14" s="235">
        <v>518</v>
      </c>
      <c r="G14" s="154">
        <f t="shared" si="1"/>
        <v>134.54545454545453</v>
      </c>
    </row>
    <row r="15" spans="1:7" x14ac:dyDescent="0.2">
      <c r="A15"/>
      <c r="B15" s="162" t="s">
        <v>294</v>
      </c>
      <c r="C15" s="236" t="s">
        <v>356</v>
      </c>
      <c r="D15" s="235">
        <v>105</v>
      </c>
      <c r="E15" s="235">
        <v>105</v>
      </c>
      <c r="F15" s="235">
        <v>108</v>
      </c>
      <c r="G15" s="154">
        <f t="shared" si="1"/>
        <v>102.85714285714285</v>
      </c>
    </row>
    <row r="16" spans="1:7" x14ac:dyDescent="0.2">
      <c r="A16"/>
      <c r="B16" s="162" t="s">
        <v>294</v>
      </c>
      <c r="C16" s="236" t="s">
        <v>357</v>
      </c>
      <c r="D16" s="235">
        <v>162</v>
      </c>
      <c r="E16" s="235">
        <v>162</v>
      </c>
      <c r="F16" s="235">
        <v>237</v>
      </c>
      <c r="G16" s="154">
        <f t="shared" si="1"/>
        <v>146.2962962962963</v>
      </c>
    </row>
    <row r="17" spans="1:7" x14ac:dyDescent="0.2">
      <c r="A17"/>
      <c r="B17" s="162" t="s">
        <v>294</v>
      </c>
      <c r="C17" s="236" t="s">
        <v>358</v>
      </c>
      <c r="D17" s="235">
        <v>647</v>
      </c>
      <c r="E17" s="235">
        <v>647</v>
      </c>
      <c r="F17" s="235">
        <v>615</v>
      </c>
      <c r="G17" s="154">
        <f t="shared" si="1"/>
        <v>95.054095826893359</v>
      </c>
    </row>
    <row r="18" spans="1:7" x14ac:dyDescent="0.2">
      <c r="A18"/>
      <c r="B18" s="162" t="s">
        <v>294</v>
      </c>
      <c r="C18" s="236" t="s">
        <v>359</v>
      </c>
      <c r="D18" s="235">
        <v>222</v>
      </c>
      <c r="E18" s="235">
        <v>222</v>
      </c>
      <c r="F18" s="235">
        <v>371</v>
      </c>
      <c r="G18" s="154">
        <f t="shared" si="1"/>
        <v>167.11711711711712</v>
      </c>
    </row>
    <row r="19" spans="1:7" x14ac:dyDescent="0.2">
      <c r="A19"/>
      <c r="B19" s="162" t="s">
        <v>295</v>
      </c>
      <c r="C19" s="236" t="s">
        <v>360</v>
      </c>
      <c r="D19" s="235">
        <v>195</v>
      </c>
      <c r="E19" s="235">
        <v>195</v>
      </c>
      <c r="F19" s="235">
        <v>296</v>
      </c>
      <c r="G19" s="154">
        <f t="shared" si="1"/>
        <v>151.7948717948718</v>
      </c>
    </row>
    <row r="20" spans="1:7" x14ac:dyDescent="0.2">
      <c r="A20"/>
      <c r="B20" s="162" t="s">
        <v>295</v>
      </c>
      <c r="C20" s="236" t="s">
        <v>361</v>
      </c>
      <c r="D20" s="235">
        <v>298</v>
      </c>
      <c r="E20" s="235">
        <v>297</v>
      </c>
      <c r="F20" s="235">
        <v>308</v>
      </c>
      <c r="G20" s="154">
        <f t="shared" si="1"/>
        <v>103.7037037037037</v>
      </c>
    </row>
    <row r="21" spans="1:7" x14ac:dyDescent="0.2">
      <c r="A21"/>
      <c r="B21" s="162" t="s">
        <v>295</v>
      </c>
      <c r="C21" s="236" t="s">
        <v>362</v>
      </c>
      <c r="D21" s="235">
        <v>231</v>
      </c>
      <c r="E21" s="235">
        <v>231</v>
      </c>
      <c r="F21" s="235">
        <v>325</v>
      </c>
      <c r="G21" s="154">
        <f t="shared" si="1"/>
        <v>140.69264069264068</v>
      </c>
    </row>
    <row r="22" spans="1:7" x14ac:dyDescent="0.2">
      <c r="A22"/>
      <c r="B22" s="162" t="s">
        <v>295</v>
      </c>
      <c r="C22" s="236" t="s">
        <v>363</v>
      </c>
      <c r="D22" s="235">
        <v>449</v>
      </c>
      <c r="E22" s="235">
        <v>449</v>
      </c>
      <c r="F22" s="235">
        <v>504</v>
      </c>
      <c r="G22" s="154">
        <f t="shared" si="1"/>
        <v>112.24944320712696</v>
      </c>
    </row>
    <row r="23" spans="1:7" x14ac:dyDescent="0.2">
      <c r="A23"/>
      <c r="B23" s="162" t="s">
        <v>295</v>
      </c>
      <c r="C23" s="236" t="s">
        <v>364</v>
      </c>
      <c r="D23" s="235">
        <v>196</v>
      </c>
      <c r="E23" s="235">
        <v>195</v>
      </c>
      <c r="F23" s="235">
        <v>334</v>
      </c>
      <c r="G23" s="154">
        <f t="shared" si="1"/>
        <v>171.28205128205127</v>
      </c>
    </row>
    <row r="24" spans="1:7" x14ac:dyDescent="0.2">
      <c r="A24"/>
      <c r="B24" s="162" t="s">
        <v>295</v>
      </c>
      <c r="C24" s="236" t="s">
        <v>365</v>
      </c>
      <c r="D24" s="235">
        <v>200</v>
      </c>
      <c r="E24" s="235">
        <v>200</v>
      </c>
      <c r="F24" s="235">
        <v>231</v>
      </c>
      <c r="G24" s="154">
        <f t="shared" si="1"/>
        <v>115.5</v>
      </c>
    </row>
    <row r="25" spans="1:7" x14ac:dyDescent="0.2">
      <c r="A25"/>
      <c r="B25" s="162" t="s">
        <v>295</v>
      </c>
      <c r="C25" s="236" t="s">
        <v>366</v>
      </c>
      <c r="D25" s="235">
        <v>584</v>
      </c>
      <c r="E25" s="235">
        <v>584</v>
      </c>
      <c r="F25" s="235">
        <v>855</v>
      </c>
      <c r="G25" s="154">
        <f t="shared" si="1"/>
        <v>146.4041095890411</v>
      </c>
    </row>
    <row r="26" spans="1:7" ht="13.5" x14ac:dyDescent="0.2">
      <c r="A26"/>
      <c r="B26" s="246" t="s">
        <v>296</v>
      </c>
      <c r="C26" s="247"/>
      <c r="D26" s="248">
        <v>4562</v>
      </c>
      <c r="E26" s="248">
        <v>4547</v>
      </c>
      <c r="F26" s="248">
        <v>6034</v>
      </c>
      <c r="G26" s="249">
        <f t="shared" si="1"/>
        <v>132.70288102045305</v>
      </c>
    </row>
    <row r="27" spans="1:7" x14ac:dyDescent="0.2">
      <c r="A27"/>
      <c r="B27" s="242" t="s">
        <v>297</v>
      </c>
      <c r="C27" s="243" t="s">
        <v>367</v>
      </c>
      <c r="D27" s="244">
        <v>599</v>
      </c>
      <c r="E27" s="244">
        <v>599</v>
      </c>
      <c r="F27" s="244">
        <v>524</v>
      </c>
      <c r="G27" s="245">
        <f t="shared" si="1"/>
        <v>87.479131886477461</v>
      </c>
    </row>
    <row r="28" spans="1:7" x14ac:dyDescent="0.2">
      <c r="A28"/>
      <c r="B28" s="162" t="s">
        <v>297</v>
      </c>
      <c r="C28" s="236" t="s">
        <v>368</v>
      </c>
      <c r="D28" s="235">
        <v>819</v>
      </c>
      <c r="E28" s="235">
        <v>780</v>
      </c>
      <c r="F28" s="235">
        <v>765</v>
      </c>
      <c r="G28" s="154">
        <f t="shared" si="1"/>
        <v>98.076923076923066</v>
      </c>
    </row>
    <row r="29" spans="1:7" x14ac:dyDescent="0.2">
      <c r="A29"/>
      <c r="B29" s="162" t="s">
        <v>298</v>
      </c>
      <c r="C29" s="236" t="s">
        <v>369</v>
      </c>
      <c r="D29" s="235">
        <v>33</v>
      </c>
      <c r="E29" s="235">
        <v>33</v>
      </c>
      <c r="F29" s="235">
        <v>20</v>
      </c>
      <c r="G29" s="154">
        <f t="shared" si="1"/>
        <v>60.606060606060609</v>
      </c>
    </row>
    <row r="30" spans="1:7" x14ac:dyDescent="0.2">
      <c r="A30"/>
      <c r="B30" s="162" t="s">
        <v>298</v>
      </c>
      <c r="C30" s="236" t="s">
        <v>360</v>
      </c>
      <c r="D30" s="235">
        <v>199</v>
      </c>
      <c r="E30" s="235">
        <v>199</v>
      </c>
      <c r="F30" s="235">
        <v>187</v>
      </c>
      <c r="G30" s="154">
        <f t="shared" si="1"/>
        <v>93.969849246231149</v>
      </c>
    </row>
    <row r="31" spans="1:7" x14ac:dyDescent="0.2">
      <c r="A31"/>
      <c r="B31" s="162" t="s">
        <v>298</v>
      </c>
      <c r="C31" s="236" t="s">
        <v>361</v>
      </c>
      <c r="D31" s="235">
        <v>392</v>
      </c>
      <c r="E31" s="235">
        <v>391</v>
      </c>
      <c r="F31" s="235">
        <v>381</v>
      </c>
      <c r="G31" s="154">
        <f t="shared" si="1"/>
        <v>97.442455242966759</v>
      </c>
    </row>
    <row r="32" spans="1:7" x14ac:dyDescent="0.2">
      <c r="A32"/>
      <c r="B32" s="162" t="s">
        <v>298</v>
      </c>
      <c r="C32" s="236" t="s">
        <v>362</v>
      </c>
      <c r="D32" s="235">
        <v>383</v>
      </c>
      <c r="E32" s="235">
        <v>383</v>
      </c>
      <c r="F32" s="235">
        <v>362</v>
      </c>
      <c r="G32" s="154">
        <f t="shared" si="1"/>
        <v>94.516971279373365</v>
      </c>
    </row>
    <row r="33" spans="1:7" x14ac:dyDescent="0.2">
      <c r="A33"/>
      <c r="B33" s="162" t="s">
        <v>298</v>
      </c>
      <c r="C33" s="236" t="s">
        <v>363</v>
      </c>
      <c r="D33" s="235">
        <v>209</v>
      </c>
      <c r="E33" s="235">
        <v>209</v>
      </c>
      <c r="F33" s="235">
        <v>199</v>
      </c>
      <c r="G33" s="154">
        <f t="shared" si="1"/>
        <v>95.215311004784681</v>
      </c>
    </row>
    <row r="34" spans="1:7" x14ac:dyDescent="0.2">
      <c r="A34"/>
      <c r="B34" s="162" t="s">
        <v>298</v>
      </c>
      <c r="C34" s="236" t="s">
        <v>364</v>
      </c>
      <c r="D34" s="235">
        <v>400</v>
      </c>
      <c r="E34" s="235">
        <v>399</v>
      </c>
      <c r="F34" s="235">
        <v>380</v>
      </c>
      <c r="G34" s="154">
        <f t="shared" si="1"/>
        <v>95.238095238095227</v>
      </c>
    </row>
    <row r="35" spans="1:7" x14ac:dyDescent="0.2">
      <c r="A35"/>
      <c r="B35" s="162" t="s">
        <v>298</v>
      </c>
      <c r="C35" s="236" t="s">
        <v>365</v>
      </c>
      <c r="D35" s="235">
        <v>200</v>
      </c>
      <c r="E35" s="235">
        <v>200</v>
      </c>
      <c r="F35" s="235">
        <v>190</v>
      </c>
      <c r="G35" s="154">
        <f t="shared" si="1"/>
        <v>95</v>
      </c>
    </row>
    <row r="36" spans="1:7" x14ac:dyDescent="0.2">
      <c r="A36"/>
      <c r="B36" s="162" t="s">
        <v>348</v>
      </c>
      <c r="C36" s="236" t="s">
        <v>369</v>
      </c>
      <c r="D36" s="235">
        <v>101</v>
      </c>
      <c r="E36" s="235">
        <v>101</v>
      </c>
      <c r="F36" s="235">
        <v>73</v>
      </c>
      <c r="G36" s="154">
        <f t="shared" si="1"/>
        <v>72.277227722772281</v>
      </c>
    </row>
    <row r="37" spans="1:7" x14ac:dyDescent="0.2">
      <c r="A37"/>
      <c r="B37" s="162" t="s">
        <v>348</v>
      </c>
      <c r="C37" s="236" t="s">
        <v>363</v>
      </c>
      <c r="D37" s="235">
        <v>28</v>
      </c>
      <c r="E37" s="235">
        <v>28</v>
      </c>
      <c r="F37" s="235">
        <v>24</v>
      </c>
      <c r="G37" s="154">
        <f t="shared" si="1"/>
        <v>85.714285714285708</v>
      </c>
    </row>
    <row r="38" spans="1:7" x14ac:dyDescent="0.2">
      <c r="A38"/>
      <c r="B38" s="162" t="s">
        <v>300</v>
      </c>
      <c r="C38" s="236" t="s">
        <v>364</v>
      </c>
      <c r="D38" s="235">
        <v>96</v>
      </c>
      <c r="E38" s="235">
        <v>96</v>
      </c>
      <c r="F38" s="235">
        <v>34</v>
      </c>
      <c r="G38" s="154">
        <f t="shared" si="1"/>
        <v>35.416666666666671</v>
      </c>
    </row>
    <row r="39" spans="1:7" x14ac:dyDescent="0.2">
      <c r="A39"/>
      <c r="B39" s="162" t="s">
        <v>301</v>
      </c>
      <c r="C39" s="236" t="s">
        <v>370</v>
      </c>
      <c r="D39" s="235">
        <v>60</v>
      </c>
      <c r="E39" s="235">
        <v>60</v>
      </c>
      <c r="F39" s="235">
        <v>31</v>
      </c>
      <c r="G39" s="154">
        <f t="shared" si="1"/>
        <v>51.666666666666671</v>
      </c>
    </row>
    <row r="40" spans="1:7" x14ac:dyDescent="0.2">
      <c r="A40"/>
      <c r="B40" s="162" t="s">
        <v>178</v>
      </c>
      <c r="C40" s="236" t="s">
        <v>371</v>
      </c>
      <c r="D40" s="235">
        <v>60</v>
      </c>
      <c r="E40" s="235">
        <v>60</v>
      </c>
      <c r="F40" s="235">
        <v>44</v>
      </c>
      <c r="G40" s="154">
        <f t="shared" si="1"/>
        <v>73.333333333333329</v>
      </c>
    </row>
    <row r="41" spans="1:7" x14ac:dyDescent="0.2">
      <c r="A41"/>
      <c r="B41" s="162" t="s">
        <v>349</v>
      </c>
      <c r="C41" s="236" t="s">
        <v>372</v>
      </c>
      <c r="D41" s="235">
        <v>33</v>
      </c>
      <c r="E41" s="235">
        <v>30</v>
      </c>
      <c r="F41" s="235">
        <v>30</v>
      </c>
      <c r="G41" s="154">
        <f t="shared" si="1"/>
        <v>100</v>
      </c>
    </row>
    <row r="42" spans="1:7" ht="13.5" x14ac:dyDescent="0.2">
      <c r="A42"/>
      <c r="B42" s="246" t="s">
        <v>302</v>
      </c>
      <c r="C42" s="247"/>
      <c r="D42" s="248">
        <v>3612</v>
      </c>
      <c r="E42" s="248">
        <v>3568</v>
      </c>
      <c r="F42" s="248">
        <v>3244</v>
      </c>
      <c r="G42" s="249">
        <f t="shared" si="1"/>
        <v>90.919282511210767</v>
      </c>
    </row>
    <row r="43" spans="1:7" ht="13.5" x14ac:dyDescent="0.2">
      <c r="A43"/>
      <c r="B43" s="246" t="s">
        <v>303</v>
      </c>
      <c r="C43" s="247"/>
      <c r="D43" s="248">
        <v>8174</v>
      </c>
      <c r="E43" s="248">
        <v>8115</v>
      </c>
      <c r="F43" s="248">
        <v>9278</v>
      </c>
      <c r="G43" s="249">
        <f t="shared" si="1"/>
        <v>114.33148490449784</v>
      </c>
    </row>
    <row r="44" spans="1:7" x14ac:dyDescent="0.2">
      <c r="A44"/>
      <c r="B44" s="250" t="s">
        <v>179</v>
      </c>
      <c r="C44" s="251"/>
      <c r="D44" s="251"/>
      <c r="E44" s="251"/>
      <c r="F44" s="251"/>
      <c r="G44" s="251"/>
    </row>
    <row r="45" spans="1:7" x14ac:dyDescent="0.2">
      <c r="A45"/>
      <c r="B45" s="252" t="s">
        <v>189</v>
      </c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>
      <selection activeCell="G7" sqref="G7"/>
    </sheetView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373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374</v>
      </c>
      <c r="D9" s="240">
        <v>72</v>
      </c>
      <c r="E9" s="240">
        <v>72</v>
      </c>
      <c r="F9" s="240">
        <v>40</v>
      </c>
      <c r="G9" s="241">
        <f t="shared" ref="G9" si="0">IF(E9=0,0,F9/E9*100)</f>
        <v>55.555555555555557</v>
      </c>
    </row>
    <row r="10" spans="1:7" x14ac:dyDescent="0.2">
      <c r="A10"/>
      <c r="B10" s="162" t="s">
        <v>294</v>
      </c>
      <c r="C10" s="236" t="s">
        <v>375</v>
      </c>
      <c r="D10" s="235">
        <v>187</v>
      </c>
      <c r="E10" s="235">
        <v>187</v>
      </c>
      <c r="F10" s="235">
        <v>228</v>
      </c>
      <c r="G10" s="154">
        <f t="shared" ref="G10:G38" si="1">IF(E10=0,0,F10/E10*100)</f>
        <v>121.92513368983957</v>
      </c>
    </row>
    <row r="11" spans="1:7" x14ac:dyDescent="0.2">
      <c r="A11"/>
      <c r="B11" s="162" t="s">
        <v>294</v>
      </c>
      <c r="C11" s="236" t="s">
        <v>376</v>
      </c>
      <c r="D11" s="235">
        <v>93</v>
      </c>
      <c r="E11" s="235">
        <v>93</v>
      </c>
      <c r="F11" s="235">
        <v>97</v>
      </c>
      <c r="G11" s="154">
        <f t="shared" si="1"/>
        <v>104.3010752688172</v>
      </c>
    </row>
    <row r="12" spans="1:7" x14ac:dyDescent="0.2">
      <c r="A12"/>
      <c r="B12" s="162" t="s">
        <v>294</v>
      </c>
      <c r="C12" s="236" t="s">
        <v>377</v>
      </c>
      <c r="D12" s="235">
        <v>70</v>
      </c>
      <c r="E12" s="235">
        <v>70</v>
      </c>
      <c r="F12" s="235">
        <v>72</v>
      </c>
      <c r="G12" s="154">
        <f t="shared" si="1"/>
        <v>102.85714285714285</v>
      </c>
    </row>
    <row r="13" spans="1:7" x14ac:dyDescent="0.2">
      <c r="A13"/>
      <c r="B13" s="162" t="s">
        <v>294</v>
      </c>
      <c r="C13" s="236" t="s">
        <v>378</v>
      </c>
      <c r="D13" s="235">
        <v>232</v>
      </c>
      <c r="E13" s="235">
        <v>232</v>
      </c>
      <c r="F13" s="235">
        <v>297</v>
      </c>
      <c r="G13" s="154">
        <f t="shared" si="1"/>
        <v>128.01724137931035</v>
      </c>
    </row>
    <row r="14" spans="1:7" x14ac:dyDescent="0.2">
      <c r="A14"/>
      <c r="B14" s="162" t="s">
        <v>294</v>
      </c>
      <c r="C14" s="236" t="s">
        <v>379</v>
      </c>
      <c r="D14" s="235">
        <v>36</v>
      </c>
      <c r="E14" s="235">
        <v>36</v>
      </c>
      <c r="F14" s="235">
        <v>63</v>
      </c>
      <c r="G14" s="154">
        <f t="shared" si="1"/>
        <v>175</v>
      </c>
    </row>
    <row r="15" spans="1:7" x14ac:dyDescent="0.2">
      <c r="A15"/>
      <c r="B15" s="162" t="s">
        <v>294</v>
      </c>
      <c r="C15" s="236" t="s">
        <v>380</v>
      </c>
      <c r="D15" s="235">
        <v>688</v>
      </c>
      <c r="E15" s="235">
        <v>688</v>
      </c>
      <c r="F15" s="235">
        <v>879</v>
      </c>
      <c r="G15" s="154">
        <f t="shared" si="1"/>
        <v>127.76162790697674</v>
      </c>
    </row>
    <row r="16" spans="1:7" x14ac:dyDescent="0.2">
      <c r="A16"/>
      <c r="B16" s="162" t="s">
        <v>294</v>
      </c>
      <c r="C16" s="236" t="s">
        <v>381</v>
      </c>
      <c r="D16" s="235">
        <v>21</v>
      </c>
      <c r="E16" s="235">
        <v>21</v>
      </c>
      <c r="F16" s="235">
        <v>32</v>
      </c>
      <c r="G16" s="154">
        <f t="shared" si="1"/>
        <v>152.38095238095238</v>
      </c>
    </row>
    <row r="17" spans="1:7" x14ac:dyDescent="0.2">
      <c r="A17"/>
      <c r="B17" s="162" t="s">
        <v>294</v>
      </c>
      <c r="C17" s="236" t="s">
        <v>382</v>
      </c>
      <c r="D17" s="235">
        <v>62</v>
      </c>
      <c r="E17" s="235">
        <v>62</v>
      </c>
      <c r="F17" s="235">
        <v>61</v>
      </c>
      <c r="G17" s="154">
        <f t="shared" si="1"/>
        <v>98.387096774193552</v>
      </c>
    </row>
    <row r="18" spans="1:7" x14ac:dyDescent="0.2">
      <c r="A18"/>
      <c r="B18" s="162" t="s">
        <v>294</v>
      </c>
      <c r="C18" s="236" t="s">
        <v>383</v>
      </c>
      <c r="D18" s="235">
        <v>141</v>
      </c>
      <c r="E18" s="235">
        <v>141</v>
      </c>
      <c r="F18" s="235">
        <v>106</v>
      </c>
      <c r="G18" s="154">
        <f t="shared" si="1"/>
        <v>75.177304964539005</v>
      </c>
    </row>
    <row r="19" spans="1:7" x14ac:dyDescent="0.2">
      <c r="A19"/>
      <c r="B19" s="162" t="s">
        <v>294</v>
      </c>
      <c r="C19" s="236" t="s">
        <v>384</v>
      </c>
      <c r="D19" s="235">
        <v>327</v>
      </c>
      <c r="E19" s="235">
        <v>327</v>
      </c>
      <c r="F19" s="235">
        <v>375</v>
      </c>
      <c r="G19" s="154">
        <f t="shared" si="1"/>
        <v>114.6788990825688</v>
      </c>
    </row>
    <row r="20" spans="1:7" x14ac:dyDescent="0.2">
      <c r="A20"/>
      <c r="B20" s="162" t="s">
        <v>294</v>
      </c>
      <c r="C20" s="236" t="s">
        <v>385</v>
      </c>
      <c r="D20" s="235">
        <v>137</v>
      </c>
      <c r="E20" s="235">
        <v>137</v>
      </c>
      <c r="F20" s="235">
        <v>165</v>
      </c>
      <c r="G20" s="154">
        <f t="shared" si="1"/>
        <v>120.43795620437956</v>
      </c>
    </row>
    <row r="21" spans="1:7" x14ac:dyDescent="0.2">
      <c r="A21"/>
      <c r="B21" s="162" t="s">
        <v>294</v>
      </c>
      <c r="C21" s="236" t="s">
        <v>386</v>
      </c>
      <c r="D21" s="235">
        <v>634</v>
      </c>
      <c r="E21" s="235">
        <v>634</v>
      </c>
      <c r="F21" s="235">
        <v>617</v>
      </c>
      <c r="G21" s="154">
        <f t="shared" si="1"/>
        <v>97.318611987381701</v>
      </c>
    </row>
    <row r="22" spans="1:7" x14ac:dyDescent="0.2">
      <c r="A22"/>
      <c r="B22" s="162" t="s">
        <v>295</v>
      </c>
      <c r="C22" s="236" t="s">
        <v>387</v>
      </c>
      <c r="D22" s="235">
        <v>227</v>
      </c>
      <c r="E22" s="235">
        <v>227</v>
      </c>
      <c r="F22" s="235">
        <v>256</v>
      </c>
      <c r="G22" s="154">
        <f t="shared" si="1"/>
        <v>112.77533039647578</v>
      </c>
    </row>
    <row r="23" spans="1:7" x14ac:dyDescent="0.2">
      <c r="A23"/>
      <c r="B23" s="162" t="s">
        <v>295</v>
      </c>
      <c r="C23" s="236" t="s">
        <v>388</v>
      </c>
      <c r="D23" s="235">
        <v>388</v>
      </c>
      <c r="E23" s="235">
        <v>388</v>
      </c>
      <c r="F23" s="235">
        <v>414</v>
      </c>
      <c r="G23" s="154">
        <f t="shared" si="1"/>
        <v>106.70103092783505</v>
      </c>
    </row>
    <row r="24" spans="1:7" x14ac:dyDescent="0.2">
      <c r="A24"/>
      <c r="B24" s="162" t="s">
        <v>295</v>
      </c>
      <c r="C24" s="236" t="s">
        <v>389</v>
      </c>
      <c r="D24" s="235">
        <v>136</v>
      </c>
      <c r="E24" s="235">
        <v>116</v>
      </c>
      <c r="F24" s="235">
        <v>135</v>
      </c>
      <c r="G24" s="154">
        <f t="shared" si="1"/>
        <v>116.37931034482759</v>
      </c>
    </row>
    <row r="25" spans="1:7" x14ac:dyDescent="0.2">
      <c r="A25"/>
      <c r="B25" s="162" t="s">
        <v>295</v>
      </c>
      <c r="C25" s="236" t="s">
        <v>390</v>
      </c>
      <c r="D25" s="235">
        <v>237</v>
      </c>
      <c r="E25" s="235">
        <v>237</v>
      </c>
      <c r="F25" s="235">
        <v>281</v>
      </c>
      <c r="G25" s="154">
        <f t="shared" si="1"/>
        <v>118.56540084388185</v>
      </c>
    </row>
    <row r="26" spans="1:7" ht="13.5" x14ac:dyDescent="0.2">
      <c r="A26"/>
      <c r="B26" s="246" t="s">
        <v>296</v>
      </c>
      <c r="C26" s="247"/>
      <c r="D26" s="248">
        <v>3688</v>
      </c>
      <c r="E26" s="248">
        <v>3668</v>
      </c>
      <c r="F26" s="248">
        <v>4118</v>
      </c>
      <c r="G26" s="249">
        <f t="shared" si="1"/>
        <v>112.26826608505998</v>
      </c>
    </row>
    <row r="27" spans="1:7" x14ac:dyDescent="0.2">
      <c r="A27"/>
      <c r="B27" s="242" t="s">
        <v>297</v>
      </c>
      <c r="C27" s="243" t="s">
        <v>383</v>
      </c>
      <c r="D27" s="244">
        <v>163</v>
      </c>
      <c r="E27" s="244">
        <v>163</v>
      </c>
      <c r="F27" s="244">
        <v>154</v>
      </c>
      <c r="G27" s="245">
        <f t="shared" si="1"/>
        <v>94.478527607361968</v>
      </c>
    </row>
    <row r="28" spans="1:7" x14ac:dyDescent="0.2">
      <c r="A28"/>
      <c r="B28" s="162" t="s">
        <v>297</v>
      </c>
      <c r="C28" s="236" t="s">
        <v>391</v>
      </c>
      <c r="D28" s="235">
        <v>599</v>
      </c>
      <c r="E28" s="235">
        <v>599</v>
      </c>
      <c r="F28" s="235">
        <v>520</v>
      </c>
      <c r="G28" s="154">
        <f t="shared" si="1"/>
        <v>86.811352253756255</v>
      </c>
    </row>
    <row r="29" spans="1:7" x14ac:dyDescent="0.2">
      <c r="A29"/>
      <c r="B29" s="162" t="s">
        <v>298</v>
      </c>
      <c r="C29" s="236" t="s">
        <v>387</v>
      </c>
      <c r="D29" s="235">
        <v>200</v>
      </c>
      <c r="E29" s="235">
        <v>200</v>
      </c>
      <c r="F29" s="235">
        <v>188</v>
      </c>
      <c r="G29" s="154">
        <f t="shared" si="1"/>
        <v>94</v>
      </c>
    </row>
    <row r="30" spans="1:7" x14ac:dyDescent="0.2">
      <c r="A30"/>
      <c r="B30" s="162" t="s">
        <v>298</v>
      </c>
      <c r="C30" s="236" t="s">
        <v>388</v>
      </c>
      <c r="D30" s="235">
        <v>300</v>
      </c>
      <c r="E30" s="235">
        <v>300</v>
      </c>
      <c r="F30" s="235">
        <v>290</v>
      </c>
      <c r="G30" s="154">
        <f t="shared" si="1"/>
        <v>96.666666666666671</v>
      </c>
    </row>
    <row r="31" spans="1:7" x14ac:dyDescent="0.2">
      <c r="A31"/>
      <c r="B31" s="162" t="s">
        <v>298</v>
      </c>
      <c r="C31" s="236" t="s">
        <v>390</v>
      </c>
      <c r="D31" s="235">
        <v>192</v>
      </c>
      <c r="E31" s="235">
        <v>192</v>
      </c>
      <c r="F31" s="235">
        <v>179</v>
      </c>
      <c r="G31" s="154">
        <f t="shared" si="1"/>
        <v>93.229166666666657</v>
      </c>
    </row>
    <row r="32" spans="1:7" x14ac:dyDescent="0.2">
      <c r="A32"/>
      <c r="B32" s="162" t="s">
        <v>348</v>
      </c>
      <c r="C32" s="236" t="s">
        <v>389</v>
      </c>
      <c r="D32" s="235">
        <v>123</v>
      </c>
      <c r="E32" s="235">
        <v>123</v>
      </c>
      <c r="F32" s="235">
        <v>103</v>
      </c>
      <c r="G32" s="154">
        <f t="shared" si="1"/>
        <v>83.739837398373979</v>
      </c>
    </row>
    <row r="33" spans="1:8" x14ac:dyDescent="0.2">
      <c r="A33"/>
      <c r="B33" s="162" t="s">
        <v>325</v>
      </c>
      <c r="C33" s="236" t="s">
        <v>378</v>
      </c>
      <c r="D33" s="235">
        <v>36</v>
      </c>
      <c r="E33" s="235">
        <v>36</v>
      </c>
      <c r="F33" s="235">
        <v>31</v>
      </c>
      <c r="G33" s="154">
        <f t="shared" si="1"/>
        <v>86.111111111111114</v>
      </c>
    </row>
    <row r="34" spans="1:8" x14ac:dyDescent="0.2">
      <c r="A34"/>
      <c r="B34" s="162" t="s">
        <v>325</v>
      </c>
      <c r="C34" s="236" t="s">
        <v>203</v>
      </c>
      <c r="D34" s="235">
        <v>100</v>
      </c>
      <c r="E34" s="235">
        <v>100</v>
      </c>
      <c r="F34" s="235">
        <v>80</v>
      </c>
      <c r="G34" s="154">
        <f t="shared" si="1"/>
        <v>80</v>
      </c>
    </row>
    <row r="35" spans="1:8" x14ac:dyDescent="0.2">
      <c r="A35"/>
      <c r="B35" s="162" t="s">
        <v>301</v>
      </c>
      <c r="C35" s="236" t="s">
        <v>388</v>
      </c>
      <c r="D35" s="235">
        <v>40</v>
      </c>
      <c r="E35" s="235">
        <v>40</v>
      </c>
      <c r="F35" s="235">
        <v>26</v>
      </c>
      <c r="G35" s="154">
        <f t="shared" si="1"/>
        <v>65</v>
      </c>
    </row>
    <row r="36" spans="1:8" x14ac:dyDescent="0.2">
      <c r="A36"/>
      <c r="B36" s="162" t="s">
        <v>178</v>
      </c>
      <c r="C36" s="236" t="s">
        <v>392</v>
      </c>
      <c r="D36" s="235">
        <v>60</v>
      </c>
      <c r="E36" s="235">
        <v>60</v>
      </c>
      <c r="F36" s="235">
        <v>24</v>
      </c>
      <c r="G36" s="154">
        <f t="shared" si="1"/>
        <v>40</v>
      </c>
    </row>
    <row r="37" spans="1:8" ht="13.5" x14ac:dyDescent="0.2">
      <c r="A37"/>
      <c r="B37" s="246" t="s">
        <v>302</v>
      </c>
      <c r="C37" s="247"/>
      <c r="D37" s="248">
        <v>1813</v>
      </c>
      <c r="E37" s="248">
        <v>1813</v>
      </c>
      <c r="F37" s="248">
        <v>1595</v>
      </c>
      <c r="G37" s="249">
        <f t="shared" si="1"/>
        <v>87.975730832873694</v>
      </c>
      <c r="H37" s="339"/>
    </row>
    <row r="38" spans="1:8" ht="13.5" x14ac:dyDescent="0.2">
      <c r="A38"/>
      <c r="B38" s="246" t="s">
        <v>303</v>
      </c>
      <c r="C38" s="247"/>
      <c r="D38" s="248">
        <v>5501</v>
      </c>
      <c r="E38" s="248">
        <v>5481</v>
      </c>
      <c r="F38" s="248">
        <v>5713</v>
      </c>
      <c r="G38" s="249">
        <f t="shared" si="1"/>
        <v>104.23280423280423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>
      <selection activeCell="G7" sqref="G7"/>
    </sheetView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393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394</v>
      </c>
      <c r="D9" s="240">
        <v>53</v>
      </c>
      <c r="E9" s="240">
        <v>53</v>
      </c>
      <c r="F9" s="240">
        <v>66</v>
      </c>
      <c r="G9" s="241">
        <f t="shared" ref="G9" si="0">IF(E9=0,0,F9/E9*100)</f>
        <v>124.52830188679245</v>
      </c>
    </row>
    <row r="10" spans="1:7" x14ac:dyDescent="0.2">
      <c r="A10"/>
      <c r="B10" s="162" t="s">
        <v>294</v>
      </c>
      <c r="C10" s="236" t="s">
        <v>395</v>
      </c>
      <c r="D10" s="235">
        <v>35</v>
      </c>
      <c r="E10" s="235">
        <v>35</v>
      </c>
      <c r="F10" s="235">
        <v>43</v>
      </c>
      <c r="G10" s="154">
        <f t="shared" ref="G10:G33" si="1">IF(E10=0,0,F10/E10*100)</f>
        <v>122.85714285714286</v>
      </c>
    </row>
    <row r="11" spans="1:7" x14ac:dyDescent="0.2">
      <c r="A11"/>
      <c r="B11" s="162" t="s">
        <v>294</v>
      </c>
      <c r="C11" s="236" t="s">
        <v>396</v>
      </c>
      <c r="D11" s="235">
        <v>37</v>
      </c>
      <c r="E11" s="235">
        <v>37</v>
      </c>
      <c r="F11" s="235">
        <v>33</v>
      </c>
      <c r="G11" s="154">
        <f t="shared" si="1"/>
        <v>89.189189189189193</v>
      </c>
    </row>
    <row r="12" spans="1:7" x14ac:dyDescent="0.2">
      <c r="A12"/>
      <c r="B12" s="162" t="s">
        <v>294</v>
      </c>
      <c r="C12" s="236" t="s">
        <v>397</v>
      </c>
      <c r="D12" s="235">
        <v>573</v>
      </c>
      <c r="E12" s="235">
        <v>573</v>
      </c>
      <c r="F12" s="235">
        <v>774</v>
      </c>
      <c r="G12" s="154">
        <f t="shared" si="1"/>
        <v>135.0785340314136</v>
      </c>
    </row>
    <row r="13" spans="1:7" x14ac:dyDescent="0.2">
      <c r="A13"/>
      <c r="B13" s="162" t="s">
        <v>294</v>
      </c>
      <c r="C13" s="236" t="s">
        <v>398</v>
      </c>
      <c r="D13" s="235">
        <v>363</v>
      </c>
      <c r="E13" s="235">
        <v>363</v>
      </c>
      <c r="F13" s="235">
        <v>613</v>
      </c>
      <c r="G13" s="154">
        <f t="shared" si="1"/>
        <v>168.87052341597797</v>
      </c>
    </row>
    <row r="14" spans="1:7" x14ac:dyDescent="0.2">
      <c r="A14"/>
      <c r="B14" s="162" t="s">
        <v>295</v>
      </c>
      <c r="C14" s="236" t="s">
        <v>399</v>
      </c>
      <c r="D14" s="235">
        <v>612</v>
      </c>
      <c r="E14" s="235">
        <v>612</v>
      </c>
      <c r="F14" s="235">
        <v>954</v>
      </c>
      <c r="G14" s="154">
        <f t="shared" si="1"/>
        <v>155.88235294117646</v>
      </c>
    </row>
    <row r="15" spans="1:7" x14ac:dyDescent="0.2">
      <c r="A15"/>
      <c r="B15" s="162" t="s">
        <v>295</v>
      </c>
      <c r="C15" s="236" t="s">
        <v>400</v>
      </c>
      <c r="D15" s="235">
        <v>420</v>
      </c>
      <c r="E15" s="235">
        <v>420</v>
      </c>
      <c r="F15" s="235">
        <v>570</v>
      </c>
      <c r="G15" s="154">
        <f t="shared" si="1"/>
        <v>135.71428571428572</v>
      </c>
    </row>
    <row r="16" spans="1:7" x14ac:dyDescent="0.2">
      <c r="A16"/>
      <c r="B16" s="162" t="s">
        <v>295</v>
      </c>
      <c r="C16" s="236" t="s">
        <v>401</v>
      </c>
      <c r="D16" s="235">
        <v>183</v>
      </c>
      <c r="E16" s="235">
        <v>183</v>
      </c>
      <c r="F16" s="235">
        <v>207</v>
      </c>
      <c r="G16" s="154">
        <f t="shared" si="1"/>
        <v>113.11475409836065</v>
      </c>
    </row>
    <row r="17" spans="1:7" x14ac:dyDescent="0.2">
      <c r="A17"/>
      <c r="B17" s="162" t="s">
        <v>295</v>
      </c>
      <c r="C17" s="236" t="s">
        <v>402</v>
      </c>
      <c r="D17" s="235">
        <v>1197</v>
      </c>
      <c r="E17" s="235">
        <v>1197</v>
      </c>
      <c r="F17" s="235">
        <v>1894</v>
      </c>
      <c r="G17" s="154">
        <f t="shared" si="1"/>
        <v>158.22890559732664</v>
      </c>
    </row>
    <row r="18" spans="1:7" x14ac:dyDescent="0.2">
      <c r="A18"/>
      <c r="B18" s="162" t="s">
        <v>295</v>
      </c>
      <c r="C18" s="236" t="s">
        <v>403</v>
      </c>
      <c r="D18" s="235">
        <v>421</v>
      </c>
      <c r="E18" s="235">
        <v>421</v>
      </c>
      <c r="F18" s="235">
        <v>684</v>
      </c>
      <c r="G18" s="154">
        <f t="shared" si="1"/>
        <v>162.47030878859857</v>
      </c>
    </row>
    <row r="19" spans="1:7" ht="13.5" x14ac:dyDescent="0.2">
      <c r="A19"/>
      <c r="B19" s="246" t="s">
        <v>296</v>
      </c>
      <c r="C19" s="247"/>
      <c r="D19" s="248">
        <v>3894</v>
      </c>
      <c r="E19" s="248">
        <v>3894</v>
      </c>
      <c r="F19" s="248">
        <v>5838</v>
      </c>
      <c r="G19" s="249">
        <f t="shared" si="1"/>
        <v>149.92295839753467</v>
      </c>
    </row>
    <row r="20" spans="1:7" x14ac:dyDescent="0.2">
      <c r="A20"/>
      <c r="B20" s="242" t="s">
        <v>297</v>
      </c>
      <c r="C20" s="243" t="s">
        <v>404</v>
      </c>
      <c r="D20" s="244">
        <v>194</v>
      </c>
      <c r="E20" s="244">
        <v>194</v>
      </c>
      <c r="F20" s="244">
        <v>122</v>
      </c>
      <c r="G20" s="245">
        <f t="shared" si="1"/>
        <v>62.886597938144327</v>
      </c>
    </row>
    <row r="21" spans="1:7" x14ac:dyDescent="0.2">
      <c r="A21"/>
      <c r="B21" s="162" t="s">
        <v>297</v>
      </c>
      <c r="C21" s="236" t="s">
        <v>405</v>
      </c>
      <c r="D21" s="235">
        <v>650</v>
      </c>
      <c r="E21" s="235">
        <v>650</v>
      </c>
      <c r="F21" s="235">
        <v>639</v>
      </c>
      <c r="G21" s="154">
        <f t="shared" si="1"/>
        <v>98.307692307692307</v>
      </c>
    </row>
    <row r="22" spans="1:7" x14ac:dyDescent="0.2">
      <c r="A22"/>
      <c r="B22" s="162" t="s">
        <v>297</v>
      </c>
      <c r="C22" s="236" t="s">
        <v>406</v>
      </c>
      <c r="D22" s="235">
        <v>651</v>
      </c>
      <c r="E22" s="235">
        <v>650</v>
      </c>
      <c r="F22" s="235">
        <v>631</v>
      </c>
      <c r="G22" s="154">
        <f t="shared" si="1"/>
        <v>97.076923076923066</v>
      </c>
    </row>
    <row r="23" spans="1:7" x14ac:dyDescent="0.2">
      <c r="A23"/>
      <c r="B23" s="162" t="s">
        <v>298</v>
      </c>
      <c r="C23" s="236" t="s">
        <v>400</v>
      </c>
      <c r="D23" s="235">
        <v>180</v>
      </c>
      <c r="E23" s="235">
        <v>180</v>
      </c>
      <c r="F23" s="235">
        <v>177</v>
      </c>
      <c r="G23" s="154">
        <f t="shared" si="1"/>
        <v>98.333333333333329</v>
      </c>
    </row>
    <row r="24" spans="1:7" x14ac:dyDescent="0.2">
      <c r="A24"/>
      <c r="B24" s="162" t="s">
        <v>298</v>
      </c>
      <c r="C24" s="236" t="s">
        <v>401</v>
      </c>
      <c r="D24" s="235">
        <v>48</v>
      </c>
      <c r="E24" s="235">
        <v>48</v>
      </c>
      <c r="F24" s="235">
        <v>42</v>
      </c>
      <c r="G24" s="154">
        <f t="shared" si="1"/>
        <v>87.5</v>
      </c>
    </row>
    <row r="25" spans="1:7" x14ac:dyDescent="0.2">
      <c r="A25"/>
      <c r="B25" s="162" t="s">
        <v>298</v>
      </c>
      <c r="C25" s="236" t="s">
        <v>402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298</v>
      </c>
      <c r="C26" s="236" t="s">
        <v>403</v>
      </c>
      <c r="D26" s="235">
        <v>165</v>
      </c>
      <c r="E26" s="235">
        <v>165</v>
      </c>
      <c r="F26" s="235">
        <v>161</v>
      </c>
      <c r="G26" s="154">
        <f t="shared" si="1"/>
        <v>97.575757575757578</v>
      </c>
    </row>
    <row r="27" spans="1:7" x14ac:dyDescent="0.2">
      <c r="A27"/>
      <c r="B27" s="162" t="s">
        <v>299</v>
      </c>
      <c r="C27" s="236" t="s">
        <v>407</v>
      </c>
      <c r="D27" s="235">
        <v>160</v>
      </c>
      <c r="E27" s="235">
        <v>157</v>
      </c>
      <c r="F27" s="235">
        <v>132</v>
      </c>
      <c r="G27" s="154">
        <f t="shared" si="1"/>
        <v>84.076433121019107</v>
      </c>
    </row>
    <row r="28" spans="1:7" x14ac:dyDescent="0.2">
      <c r="A28"/>
      <c r="B28" s="162" t="s">
        <v>300</v>
      </c>
      <c r="C28" s="236" t="s">
        <v>399</v>
      </c>
      <c r="D28" s="235">
        <v>82</v>
      </c>
      <c r="E28" s="235">
        <v>82</v>
      </c>
      <c r="F28" s="235">
        <v>53</v>
      </c>
      <c r="G28" s="154">
        <f t="shared" si="1"/>
        <v>64.634146341463421</v>
      </c>
    </row>
    <row r="29" spans="1:7" x14ac:dyDescent="0.2">
      <c r="A29"/>
      <c r="B29" s="162" t="s">
        <v>300</v>
      </c>
      <c r="C29" s="236" t="s">
        <v>402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301</v>
      </c>
      <c r="C30" s="236" t="s">
        <v>400</v>
      </c>
      <c r="D30" s="235">
        <v>51</v>
      </c>
      <c r="E30" s="235">
        <v>51</v>
      </c>
      <c r="F30" s="235">
        <v>39</v>
      </c>
      <c r="G30" s="154">
        <f t="shared" si="1"/>
        <v>76.470588235294116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56</v>
      </c>
      <c r="G31" s="154">
        <f t="shared" si="1"/>
        <v>94.915254237288138</v>
      </c>
    </row>
    <row r="32" spans="1:7" ht="13.5" x14ac:dyDescent="0.2">
      <c r="A32"/>
      <c r="B32" s="246" t="s">
        <v>302</v>
      </c>
      <c r="C32" s="247"/>
      <c r="D32" s="248">
        <v>2302</v>
      </c>
      <c r="E32" s="248">
        <v>2260</v>
      </c>
      <c r="F32" s="248">
        <v>2052</v>
      </c>
      <c r="G32" s="249">
        <f t="shared" si="1"/>
        <v>90.796460176991147</v>
      </c>
    </row>
    <row r="33" spans="1:7" ht="13.5" x14ac:dyDescent="0.2">
      <c r="A33"/>
      <c r="B33" s="246" t="s">
        <v>303</v>
      </c>
      <c r="C33" s="247"/>
      <c r="D33" s="248">
        <v>6196</v>
      </c>
      <c r="E33" s="248">
        <v>6154</v>
      </c>
      <c r="F33" s="248">
        <v>7890</v>
      </c>
      <c r="G33" s="249">
        <f t="shared" si="1"/>
        <v>128.20929476763081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workbookViewId="0">
      <selection activeCell="G36" sqref="G36"/>
    </sheetView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408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409</v>
      </c>
      <c r="D9" s="240">
        <v>500</v>
      </c>
      <c r="E9" s="240">
        <v>500</v>
      </c>
      <c r="F9" s="240">
        <v>787</v>
      </c>
      <c r="G9" s="241">
        <f t="shared" ref="G9" si="0">IF(E9=0,0,F9/E9*100)</f>
        <v>157.4</v>
      </c>
    </row>
    <row r="10" spans="1:7" x14ac:dyDescent="0.2">
      <c r="A10"/>
      <c r="B10" s="162" t="s">
        <v>294</v>
      </c>
      <c r="C10" s="236" t="s">
        <v>410</v>
      </c>
      <c r="D10" s="235">
        <v>2857</v>
      </c>
      <c r="E10" s="235">
        <v>2857</v>
      </c>
      <c r="F10" s="235">
        <v>3875</v>
      </c>
      <c r="G10" s="154">
        <f t="shared" ref="G10:G34" si="1">IF(E10=0,0,F10/E10*100)</f>
        <v>135.63178158907945</v>
      </c>
    </row>
    <row r="11" spans="1:7" x14ac:dyDescent="0.2">
      <c r="A11"/>
      <c r="B11" s="162" t="s">
        <v>294</v>
      </c>
      <c r="C11" s="236" t="s">
        <v>411</v>
      </c>
      <c r="D11" s="235">
        <v>592</v>
      </c>
      <c r="E11" s="235">
        <v>592</v>
      </c>
      <c r="F11" s="235">
        <v>999</v>
      </c>
      <c r="G11" s="154">
        <f t="shared" si="1"/>
        <v>168.75</v>
      </c>
    </row>
    <row r="12" spans="1:7" x14ac:dyDescent="0.2">
      <c r="A12"/>
      <c r="B12" s="162" t="s">
        <v>294</v>
      </c>
      <c r="C12" s="236" t="s">
        <v>412</v>
      </c>
      <c r="D12" s="235">
        <v>579</v>
      </c>
      <c r="E12" s="235">
        <v>579</v>
      </c>
      <c r="F12" s="235">
        <v>854</v>
      </c>
      <c r="G12" s="154">
        <f t="shared" si="1"/>
        <v>147.49568221070811</v>
      </c>
    </row>
    <row r="13" spans="1:7" x14ac:dyDescent="0.2">
      <c r="A13"/>
      <c r="B13" s="162" t="s">
        <v>294</v>
      </c>
      <c r="C13" s="236" t="s">
        <v>413</v>
      </c>
      <c r="D13" s="235">
        <v>138</v>
      </c>
      <c r="E13" s="235">
        <v>138</v>
      </c>
      <c r="F13" s="235">
        <v>116</v>
      </c>
      <c r="G13" s="154">
        <f t="shared" si="1"/>
        <v>84.05797101449275</v>
      </c>
    </row>
    <row r="14" spans="1:7" x14ac:dyDescent="0.2">
      <c r="A14"/>
      <c r="B14" s="162" t="s">
        <v>294</v>
      </c>
      <c r="C14" s="236" t="s">
        <v>414</v>
      </c>
      <c r="D14" s="235">
        <v>587</v>
      </c>
      <c r="E14" s="235">
        <v>587</v>
      </c>
      <c r="F14" s="235">
        <v>963</v>
      </c>
      <c r="G14" s="154">
        <f t="shared" si="1"/>
        <v>164.05451448040887</v>
      </c>
    </row>
    <row r="15" spans="1:7" x14ac:dyDescent="0.2">
      <c r="A15"/>
      <c r="B15" s="162" t="s">
        <v>295</v>
      </c>
      <c r="C15" s="236" t="s">
        <v>415</v>
      </c>
      <c r="D15" s="235">
        <v>1404</v>
      </c>
      <c r="E15" s="235">
        <v>1404</v>
      </c>
      <c r="F15" s="235">
        <v>2230</v>
      </c>
      <c r="G15" s="154">
        <f t="shared" si="1"/>
        <v>158.83190883190883</v>
      </c>
    </row>
    <row r="16" spans="1:7" x14ac:dyDescent="0.2">
      <c r="A16"/>
      <c r="B16" s="162" t="s">
        <v>295</v>
      </c>
      <c r="C16" s="236" t="s">
        <v>416</v>
      </c>
      <c r="D16" s="235">
        <v>385</v>
      </c>
      <c r="E16" s="235">
        <v>385</v>
      </c>
      <c r="F16" s="235">
        <v>640</v>
      </c>
      <c r="G16" s="154">
        <f t="shared" si="1"/>
        <v>166.23376623376623</v>
      </c>
    </row>
    <row r="17" spans="1:9" ht="12" customHeight="1" x14ac:dyDescent="0.2">
      <c r="A17"/>
      <c r="B17" s="246" t="s">
        <v>296</v>
      </c>
      <c r="C17" s="247"/>
      <c r="D17" s="248">
        <v>7042</v>
      </c>
      <c r="E17" s="248">
        <v>7042</v>
      </c>
      <c r="F17" s="248">
        <v>10464</v>
      </c>
      <c r="G17" s="249">
        <f t="shared" si="1"/>
        <v>148.59414938937803</v>
      </c>
    </row>
    <row r="18" spans="1:9" x14ac:dyDescent="0.2">
      <c r="A18"/>
      <c r="B18" s="242" t="s">
        <v>297</v>
      </c>
      <c r="C18" s="243" t="s">
        <v>417</v>
      </c>
      <c r="D18" s="244">
        <v>310</v>
      </c>
      <c r="E18" s="244">
        <v>308</v>
      </c>
      <c r="F18" s="244">
        <v>290</v>
      </c>
      <c r="G18" s="245">
        <f t="shared" si="1"/>
        <v>94.155844155844164</v>
      </c>
    </row>
    <row r="19" spans="1:9" x14ac:dyDescent="0.2">
      <c r="A19"/>
      <c r="B19" s="162" t="s">
        <v>298</v>
      </c>
      <c r="C19" s="236" t="s">
        <v>416</v>
      </c>
      <c r="D19" s="235">
        <v>192</v>
      </c>
      <c r="E19" s="235">
        <v>192</v>
      </c>
      <c r="F19" s="235">
        <v>182</v>
      </c>
      <c r="G19" s="154">
        <f t="shared" si="1"/>
        <v>94.791666666666657</v>
      </c>
    </row>
    <row r="20" spans="1:9" x14ac:dyDescent="0.2">
      <c r="A20"/>
      <c r="B20" s="162" t="s">
        <v>298</v>
      </c>
      <c r="C20" s="236" t="s">
        <v>418</v>
      </c>
      <c r="D20" s="235">
        <v>537</v>
      </c>
      <c r="E20" s="235">
        <v>537</v>
      </c>
      <c r="F20" s="235">
        <v>477</v>
      </c>
      <c r="G20" s="154">
        <f t="shared" si="1"/>
        <v>88.826815642458101</v>
      </c>
    </row>
    <row r="21" spans="1:9" x14ac:dyDescent="0.2">
      <c r="A21"/>
      <c r="B21" s="162" t="s">
        <v>299</v>
      </c>
      <c r="C21" s="236" t="s">
        <v>419</v>
      </c>
      <c r="D21" s="235">
        <v>314</v>
      </c>
      <c r="E21" s="235">
        <v>235</v>
      </c>
      <c r="F21" s="235">
        <v>224</v>
      </c>
      <c r="G21" s="154">
        <f t="shared" si="1"/>
        <v>95.319148936170222</v>
      </c>
    </row>
    <row r="22" spans="1:9" x14ac:dyDescent="0.2">
      <c r="A22"/>
      <c r="B22" s="162" t="s">
        <v>348</v>
      </c>
      <c r="C22" s="236" t="s">
        <v>418</v>
      </c>
      <c r="D22" s="235">
        <v>28</v>
      </c>
      <c r="E22" s="235">
        <v>28</v>
      </c>
      <c r="F22" s="235">
        <v>25</v>
      </c>
      <c r="G22" s="154">
        <f t="shared" si="1"/>
        <v>89.285714285714292</v>
      </c>
    </row>
    <row r="23" spans="1:9" x14ac:dyDescent="0.2">
      <c r="A23"/>
      <c r="B23" s="162" t="s">
        <v>300</v>
      </c>
      <c r="C23" s="236" t="s">
        <v>420</v>
      </c>
      <c r="D23" s="235">
        <v>116</v>
      </c>
      <c r="E23" s="235">
        <v>116</v>
      </c>
      <c r="F23" s="235">
        <v>110</v>
      </c>
      <c r="G23" s="154">
        <f t="shared" si="1"/>
        <v>94.827586206896555</v>
      </c>
    </row>
    <row r="24" spans="1:9" x14ac:dyDescent="0.2">
      <c r="A24"/>
      <c r="B24" s="162" t="s">
        <v>300</v>
      </c>
      <c r="C24" s="236" t="s">
        <v>416</v>
      </c>
      <c r="D24" s="235">
        <v>60</v>
      </c>
      <c r="E24" s="235">
        <v>60</v>
      </c>
      <c r="F24" s="235">
        <v>72</v>
      </c>
      <c r="G24" s="154">
        <f t="shared" si="1"/>
        <v>120</v>
      </c>
    </row>
    <row r="25" spans="1:9" x14ac:dyDescent="0.2">
      <c r="A25"/>
      <c r="B25" s="162" t="s">
        <v>325</v>
      </c>
      <c r="C25" s="236" t="s">
        <v>421</v>
      </c>
      <c r="D25" s="235">
        <v>77</v>
      </c>
      <c r="E25" s="235">
        <v>77</v>
      </c>
      <c r="F25" s="235">
        <v>92</v>
      </c>
      <c r="G25" s="154">
        <f t="shared" si="1"/>
        <v>119.48051948051948</v>
      </c>
    </row>
    <row r="26" spans="1:9" x14ac:dyDescent="0.2">
      <c r="A26"/>
      <c r="B26" s="162" t="s">
        <v>325</v>
      </c>
      <c r="C26" s="236" t="s">
        <v>422</v>
      </c>
      <c r="D26" s="235">
        <v>48</v>
      </c>
      <c r="E26" s="235">
        <v>48</v>
      </c>
      <c r="F26" s="235">
        <v>93</v>
      </c>
      <c r="G26" s="154">
        <f t="shared" si="1"/>
        <v>193.75</v>
      </c>
    </row>
    <row r="27" spans="1:9" x14ac:dyDescent="0.2">
      <c r="A27"/>
      <c r="B27" s="162" t="s">
        <v>325</v>
      </c>
      <c r="C27" s="236" t="s">
        <v>417</v>
      </c>
      <c r="D27" s="235">
        <v>43</v>
      </c>
      <c r="E27" s="235">
        <v>43</v>
      </c>
      <c r="F27" s="235">
        <v>52</v>
      </c>
      <c r="G27" s="154">
        <f t="shared" si="1"/>
        <v>120.93023255813952</v>
      </c>
    </row>
    <row r="28" spans="1:9" x14ac:dyDescent="0.2">
      <c r="A28"/>
      <c r="B28" s="162" t="s">
        <v>325</v>
      </c>
      <c r="C28" s="236" t="s">
        <v>423</v>
      </c>
      <c r="D28" s="235">
        <v>50</v>
      </c>
      <c r="E28" s="235">
        <v>50</v>
      </c>
      <c r="F28" s="235">
        <v>84</v>
      </c>
      <c r="G28" s="154">
        <f t="shared" si="1"/>
        <v>168</v>
      </c>
    </row>
    <row r="29" spans="1:9" x14ac:dyDescent="0.2">
      <c r="A29"/>
      <c r="B29" s="162" t="s">
        <v>301</v>
      </c>
      <c r="C29" s="236" t="s">
        <v>420</v>
      </c>
      <c r="D29" s="235">
        <v>27</v>
      </c>
      <c r="E29" s="235">
        <v>27</v>
      </c>
      <c r="F29" s="235">
        <v>16</v>
      </c>
      <c r="G29" s="154">
        <f t="shared" si="1"/>
        <v>59.259259259259252</v>
      </c>
    </row>
    <row r="30" spans="1:9" x14ac:dyDescent="0.2">
      <c r="A30"/>
      <c r="B30" s="162" t="s">
        <v>178</v>
      </c>
      <c r="C30" s="236" t="s">
        <v>424</v>
      </c>
      <c r="D30" s="235">
        <v>60</v>
      </c>
      <c r="E30" s="235">
        <v>60</v>
      </c>
      <c r="F30" s="235">
        <v>43</v>
      </c>
      <c r="G30" s="154">
        <f t="shared" si="1"/>
        <v>71.666666666666671</v>
      </c>
      <c r="H30" s="168"/>
      <c r="I30" s="168"/>
    </row>
    <row r="31" spans="1:9" x14ac:dyDescent="0.2">
      <c r="A31"/>
      <c r="B31" s="162" t="s">
        <v>349</v>
      </c>
      <c r="C31" s="236" t="s">
        <v>415</v>
      </c>
      <c r="D31" s="235">
        <v>57</v>
      </c>
      <c r="E31" s="235">
        <v>57</v>
      </c>
      <c r="F31" s="235">
        <v>30</v>
      </c>
      <c r="G31" s="154">
        <f t="shared" si="1"/>
        <v>52.631578947368418</v>
      </c>
      <c r="H31" s="168"/>
      <c r="I31" s="168"/>
    </row>
    <row r="32" spans="1:9" x14ac:dyDescent="0.2">
      <c r="A32"/>
      <c r="B32" s="162" t="s">
        <v>349</v>
      </c>
      <c r="C32" s="236" t="s">
        <v>418</v>
      </c>
      <c r="D32" s="235">
        <v>231</v>
      </c>
      <c r="E32" s="235">
        <v>231</v>
      </c>
      <c r="F32" s="235">
        <v>145</v>
      </c>
      <c r="G32" s="154">
        <f t="shared" si="1"/>
        <v>62.770562770562762</v>
      </c>
      <c r="H32" s="168"/>
      <c r="I32" s="168"/>
    </row>
    <row r="33" spans="1:7" ht="13.5" x14ac:dyDescent="0.2">
      <c r="A33"/>
      <c r="B33" s="246" t="s">
        <v>302</v>
      </c>
      <c r="C33" s="247"/>
      <c r="D33" s="248">
        <v>2150</v>
      </c>
      <c r="E33" s="248">
        <v>2069</v>
      </c>
      <c r="F33" s="248">
        <v>1935</v>
      </c>
      <c r="G33" s="249">
        <f t="shared" si="1"/>
        <v>93.52344127597874</v>
      </c>
    </row>
    <row r="34" spans="1:7" ht="13.5" x14ac:dyDescent="0.2">
      <c r="A34"/>
      <c r="B34" s="246" t="s">
        <v>303</v>
      </c>
      <c r="C34" s="247"/>
      <c r="D34" s="248">
        <v>9192</v>
      </c>
      <c r="E34" s="248">
        <v>9111</v>
      </c>
      <c r="F34" s="248">
        <v>12399</v>
      </c>
      <c r="G34" s="249">
        <f t="shared" si="1"/>
        <v>136.08824497859732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>
      <selection activeCell="A38" sqref="A38:XFD38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426</v>
      </c>
      <c r="D9" s="240">
        <v>266</v>
      </c>
      <c r="E9" s="240">
        <v>266</v>
      </c>
      <c r="F9" s="240">
        <v>369</v>
      </c>
      <c r="G9" s="241">
        <f t="shared" ref="G9" si="0">IF(E9=0,0,F9/E9*100)</f>
        <v>138.72180451127821</v>
      </c>
    </row>
    <row r="10" spans="1:7" x14ac:dyDescent="0.2">
      <c r="A10"/>
      <c r="B10" s="162" t="s">
        <v>294</v>
      </c>
      <c r="C10" s="236" t="s">
        <v>427</v>
      </c>
      <c r="D10" s="235">
        <v>254</v>
      </c>
      <c r="E10" s="235">
        <v>254</v>
      </c>
      <c r="F10" s="235">
        <v>343</v>
      </c>
      <c r="G10" s="154">
        <f t="shared" ref="G10:G40" si="1">IF(E10=0,0,F10/E10*100)</f>
        <v>135.03937007874015</v>
      </c>
    </row>
    <row r="11" spans="1:7" x14ac:dyDescent="0.2">
      <c r="A11"/>
      <c r="B11" s="162" t="s">
        <v>294</v>
      </c>
      <c r="C11" s="236" t="s">
        <v>428</v>
      </c>
      <c r="D11" s="235">
        <v>269</v>
      </c>
      <c r="E11" s="235">
        <v>269</v>
      </c>
      <c r="F11" s="235">
        <v>391</v>
      </c>
      <c r="G11" s="154">
        <f t="shared" si="1"/>
        <v>145.35315985130111</v>
      </c>
    </row>
    <row r="12" spans="1:7" x14ac:dyDescent="0.2">
      <c r="A12"/>
      <c r="B12" s="162" t="s">
        <v>294</v>
      </c>
      <c r="C12" s="236" t="s">
        <v>429</v>
      </c>
      <c r="D12" s="235">
        <v>46</v>
      </c>
      <c r="E12" s="235">
        <v>46</v>
      </c>
      <c r="F12" s="235">
        <v>82</v>
      </c>
      <c r="G12" s="154">
        <f t="shared" si="1"/>
        <v>178.26086956521738</v>
      </c>
    </row>
    <row r="13" spans="1:7" x14ac:dyDescent="0.2">
      <c r="A13"/>
      <c r="B13" s="162" t="s">
        <v>294</v>
      </c>
      <c r="C13" s="236" t="s">
        <v>430</v>
      </c>
      <c r="D13" s="235">
        <v>48</v>
      </c>
      <c r="E13" s="235">
        <v>48</v>
      </c>
      <c r="F13" s="235">
        <v>83</v>
      </c>
      <c r="G13" s="154">
        <f t="shared" si="1"/>
        <v>172.91666666666669</v>
      </c>
    </row>
    <row r="14" spans="1:7" x14ac:dyDescent="0.2">
      <c r="A14"/>
      <c r="B14" s="162" t="s">
        <v>294</v>
      </c>
      <c r="C14" s="236" t="s">
        <v>431</v>
      </c>
      <c r="D14" s="235">
        <v>39</v>
      </c>
      <c r="E14" s="235">
        <v>39</v>
      </c>
      <c r="F14" s="235">
        <v>86</v>
      </c>
      <c r="G14" s="154">
        <f t="shared" si="1"/>
        <v>220.51282051282053</v>
      </c>
    </row>
    <row r="15" spans="1:7" x14ac:dyDescent="0.2">
      <c r="A15"/>
      <c r="B15" s="162" t="s">
        <v>294</v>
      </c>
      <c r="C15" s="236" t="s">
        <v>432</v>
      </c>
      <c r="D15" s="235">
        <v>39</v>
      </c>
      <c r="E15" s="235">
        <v>39</v>
      </c>
      <c r="F15" s="235">
        <v>85</v>
      </c>
      <c r="G15" s="154">
        <f t="shared" si="1"/>
        <v>217.94871794871793</v>
      </c>
    </row>
    <row r="16" spans="1:7" x14ac:dyDescent="0.2">
      <c r="A16"/>
      <c r="B16" s="162" t="s">
        <v>294</v>
      </c>
      <c r="C16" s="236" t="s">
        <v>433</v>
      </c>
      <c r="D16" s="235">
        <v>71</v>
      </c>
      <c r="E16" s="235">
        <v>71</v>
      </c>
      <c r="F16" s="235">
        <v>113</v>
      </c>
      <c r="G16" s="154">
        <f t="shared" si="1"/>
        <v>159.1549295774648</v>
      </c>
    </row>
    <row r="17" spans="1:7" x14ac:dyDescent="0.2">
      <c r="A17"/>
      <c r="B17" s="162" t="s">
        <v>294</v>
      </c>
      <c r="C17" s="236" t="s">
        <v>434</v>
      </c>
      <c r="D17" s="235">
        <v>401</v>
      </c>
      <c r="E17" s="235">
        <v>401</v>
      </c>
      <c r="F17" s="235">
        <v>469</v>
      </c>
      <c r="G17" s="154">
        <f t="shared" si="1"/>
        <v>116.95760598503742</v>
      </c>
    </row>
    <row r="18" spans="1:7" x14ac:dyDescent="0.2">
      <c r="A18"/>
      <c r="B18" s="162" t="s">
        <v>294</v>
      </c>
      <c r="C18" s="236" t="s">
        <v>435</v>
      </c>
      <c r="D18" s="235">
        <v>92</v>
      </c>
      <c r="E18" s="235">
        <v>92</v>
      </c>
      <c r="F18" s="235">
        <v>110</v>
      </c>
      <c r="G18" s="154">
        <f t="shared" si="1"/>
        <v>119.56521739130434</v>
      </c>
    </row>
    <row r="19" spans="1:7" x14ac:dyDescent="0.2">
      <c r="A19"/>
      <c r="B19" s="162" t="s">
        <v>294</v>
      </c>
      <c r="C19" s="236" t="s">
        <v>436</v>
      </c>
      <c r="D19" s="235">
        <v>85</v>
      </c>
      <c r="E19" s="235">
        <v>85</v>
      </c>
      <c r="F19" s="235">
        <v>162</v>
      </c>
      <c r="G19" s="154">
        <f t="shared" si="1"/>
        <v>190.58823529411762</v>
      </c>
    </row>
    <row r="20" spans="1:7" x14ac:dyDescent="0.2">
      <c r="A20"/>
      <c r="B20" s="162" t="s">
        <v>294</v>
      </c>
      <c r="C20" s="236" t="s">
        <v>437</v>
      </c>
      <c r="D20" s="235">
        <v>52</v>
      </c>
      <c r="E20" s="235">
        <v>52</v>
      </c>
      <c r="F20" s="235">
        <v>84</v>
      </c>
      <c r="G20" s="154">
        <f t="shared" si="1"/>
        <v>161.53846153846155</v>
      </c>
    </row>
    <row r="21" spans="1:7" x14ac:dyDescent="0.2">
      <c r="A21"/>
      <c r="B21" s="162" t="s">
        <v>295</v>
      </c>
      <c r="C21" s="236" t="s">
        <v>428</v>
      </c>
      <c r="D21" s="235">
        <v>6</v>
      </c>
      <c r="E21" s="235">
        <v>6</v>
      </c>
      <c r="F21" s="235">
        <v>3</v>
      </c>
      <c r="G21" s="154">
        <f t="shared" si="1"/>
        <v>50</v>
      </c>
    </row>
    <row r="22" spans="1:7" x14ac:dyDescent="0.2">
      <c r="A22"/>
      <c r="B22" s="162" t="s">
        <v>295</v>
      </c>
      <c r="C22" s="236" t="s">
        <v>438</v>
      </c>
      <c r="D22" s="235">
        <v>198</v>
      </c>
      <c r="E22" s="235">
        <v>198</v>
      </c>
      <c r="F22" s="235">
        <v>268</v>
      </c>
      <c r="G22" s="154">
        <f t="shared" si="1"/>
        <v>135.35353535353536</v>
      </c>
    </row>
    <row r="23" spans="1:7" x14ac:dyDescent="0.2">
      <c r="A23"/>
      <c r="B23" s="162" t="s">
        <v>295</v>
      </c>
      <c r="C23" s="236" t="s">
        <v>439</v>
      </c>
      <c r="D23" s="235">
        <v>570</v>
      </c>
      <c r="E23" s="235">
        <v>570</v>
      </c>
      <c r="F23" s="235">
        <v>663</v>
      </c>
      <c r="G23" s="154">
        <f t="shared" si="1"/>
        <v>116.31578947368422</v>
      </c>
    </row>
    <row r="24" spans="1:7" x14ac:dyDescent="0.2">
      <c r="A24"/>
      <c r="B24" s="162" t="s">
        <v>295</v>
      </c>
      <c r="C24" s="236" t="s">
        <v>206</v>
      </c>
      <c r="D24" s="235">
        <v>63</v>
      </c>
      <c r="E24" s="235">
        <v>63</v>
      </c>
      <c r="F24" s="235">
        <v>57</v>
      </c>
      <c r="G24" s="154">
        <f t="shared" si="1"/>
        <v>90.476190476190482</v>
      </c>
    </row>
    <row r="25" spans="1:7" x14ac:dyDescent="0.2">
      <c r="A25"/>
      <c r="B25" s="162" t="s">
        <v>295</v>
      </c>
      <c r="C25" s="236" t="s">
        <v>440</v>
      </c>
      <c r="D25" s="235">
        <v>480</v>
      </c>
      <c r="E25" s="235">
        <v>480</v>
      </c>
      <c r="F25" s="235">
        <v>619</v>
      </c>
      <c r="G25" s="154">
        <f t="shared" si="1"/>
        <v>128.95833333333334</v>
      </c>
    </row>
    <row r="26" spans="1:7" ht="13.5" x14ac:dyDescent="0.2">
      <c r="A26"/>
      <c r="B26" s="246" t="s">
        <v>296</v>
      </c>
      <c r="C26" s="247"/>
      <c r="D26" s="248">
        <v>2979</v>
      </c>
      <c r="E26" s="248">
        <v>2979</v>
      </c>
      <c r="F26" s="248">
        <v>3987</v>
      </c>
      <c r="G26" s="249">
        <f t="shared" si="1"/>
        <v>133.83685800604229</v>
      </c>
    </row>
    <row r="27" spans="1:7" x14ac:dyDescent="0.2">
      <c r="A27"/>
      <c r="B27" s="242" t="s">
        <v>297</v>
      </c>
      <c r="C27" s="243" t="s">
        <v>441</v>
      </c>
      <c r="D27" s="244">
        <v>638</v>
      </c>
      <c r="E27" s="244">
        <v>638</v>
      </c>
      <c r="F27" s="244">
        <v>599</v>
      </c>
      <c r="G27" s="245">
        <f t="shared" si="1"/>
        <v>93.887147335423194</v>
      </c>
    </row>
    <row r="28" spans="1:7" x14ac:dyDescent="0.2">
      <c r="A28"/>
      <c r="B28" s="162" t="s">
        <v>298</v>
      </c>
      <c r="C28" s="236" t="s">
        <v>428</v>
      </c>
      <c r="D28" s="235">
        <v>448</v>
      </c>
      <c r="E28" s="235">
        <v>422</v>
      </c>
      <c r="F28" s="235">
        <v>363</v>
      </c>
      <c r="G28" s="154">
        <f t="shared" si="1"/>
        <v>86.018957345971572</v>
      </c>
    </row>
    <row r="29" spans="1:7" x14ac:dyDescent="0.2">
      <c r="A29"/>
      <c r="B29" s="162" t="s">
        <v>298</v>
      </c>
      <c r="C29" s="236" t="s">
        <v>438</v>
      </c>
      <c r="D29" s="235">
        <v>40</v>
      </c>
      <c r="E29" s="235">
        <v>40</v>
      </c>
      <c r="F29" s="235">
        <v>39</v>
      </c>
      <c r="G29" s="154">
        <f t="shared" si="1"/>
        <v>97.5</v>
      </c>
    </row>
    <row r="30" spans="1:7" x14ac:dyDescent="0.2">
      <c r="A30"/>
      <c r="B30" s="162" t="s">
        <v>298</v>
      </c>
      <c r="C30" s="236" t="s">
        <v>439</v>
      </c>
      <c r="D30" s="235">
        <v>510</v>
      </c>
      <c r="E30" s="235">
        <v>414</v>
      </c>
      <c r="F30" s="235">
        <v>383</v>
      </c>
      <c r="G30" s="154">
        <f t="shared" si="1"/>
        <v>92.512077294685994</v>
      </c>
    </row>
    <row r="31" spans="1:7" x14ac:dyDescent="0.2">
      <c r="A31"/>
      <c r="B31" s="162" t="s">
        <v>298</v>
      </c>
      <c r="C31" s="236" t="s">
        <v>206</v>
      </c>
      <c r="D31" s="235">
        <v>232</v>
      </c>
      <c r="E31" s="235">
        <v>232</v>
      </c>
      <c r="F31" s="235">
        <v>187</v>
      </c>
      <c r="G31" s="154">
        <f t="shared" si="1"/>
        <v>80.603448275862064</v>
      </c>
    </row>
    <row r="32" spans="1:7" x14ac:dyDescent="0.2">
      <c r="A32"/>
      <c r="B32" s="162" t="s">
        <v>298</v>
      </c>
      <c r="C32" s="236" t="s">
        <v>440</v>
      </c>
      <c r="D32" s="235">
        <v>210</v>
      </c>
      <c r="E32" s="235">
        <v>210</v>
      </c>
      <c r="F32" s="235">
        <v>194</v>
      </c>
      <c r="G32" s="154">
        <f t="shared" si="1"/>
        <v>92.38095238095238</v>
      </c>
    </row>
    <row r="33" spans="1:7" x14ac:dyDescent="0.2">
      <c r="A33"/>
      <c r="B33" s="162" t="s">
        <v>348</v>
      </c>
      <c r="C33" s="236" t="s">
        <v>442</v>
      </c>
      <c r="D33" s="235">
        <v>204</v>
      </c>
      <c r="E33" s="235">
        <v>204</v>
      </c>
      <c r="F33" s="235">
        <v>75</v>
      </c>
      <c r="G33" s="154">
        <f t="shared" si="1"/>
        <v>36.764705882352942</v>
      </c>
    </row>
    <row r="34" spans="1:7" x14ac:dyDescent="0.2">
      <c r="A34"/>
      <c r="B34" s="162" t="s">
        <v>300</v>
      </c>
      <c r="C34" s="236" t="s">
        <v>442</v>
      </c>
      <c r="D34" s="235">
        <v>45</v>
      </c>
      <c r="E34" s="235">
        <v>45</v>
      </c>
      <c r="F34" s="235">
        <v>11</v>
      </c>
      <c r="G34" s="154">
        <f t="shared" si="1"/>
        <v>24.444444444444443</v>
      </c>
    </row>
    <row r="35" spans="1:7" x14ac:dyDescent="0.2">
      <c r="A35"/>
      <c r="B35" s="162" t="s">
        <v>301</v>
      </c>
      <c r="C35" s="236" t="s">
        <v>428</v>
      </c>
      <c r="D35" s="235">
        <v>50</v>
      </c>
      <c r="E35" s="235">
        <v>50</v>
      </c>
      <c r="F35" s="235">
        <v>37</v>
      </c>
      <c r="G35" s="154">
        <f t="shared" si="1"/>
        <v>74</v>
      </c>
    </row>
    <row r="36" spans="1:7" x14ac:dyDescent="0.2">
      <c r="A36"/>
      <c r="B36" s="162" t="s">
        <v>301</v>
      </c>
      <c r="C36" s="236" t="s">
        <v>439</v>
      </c>
      <c r="D36" s="235">
        <v>36</v>
      </c>
      <c r="E36" s="235">
        <v>36</v>
      </c>
      <c r="F36" s="235">
        <v>27</v>
      </c>
      <c r="G36" s="154">
        <f t="shared" si="1"/>
        <v>75</v>
      </c>
    </row>
    <row r="37" spans="1:7" s="180" customFormat="1" x14ac:dyDescent="0.2">
      <c r="A37"/>
      <c r="B37" s="162" t="s">
        <v>301</v>
      </c>
      <c r="C37" s="236" t="s">
        <v>440</v>
      </c>
      <c r="D37" s="235">
        <v>26</v>
      </c>
      <c r="E37" s="235">
        <v>26</v>
      </c>
      <c r="F37" s="235">
        <v>10</v>
      </c>
      <c r="G37" s="154">
        <f t="shared" si="1"/>
        <v>38.461538461538467</v>
      </c>
    </row>
    <row r="38" spans="1:7" s="180" customFormat="1" x14ac:dyDescent="0.2">
      <c r="A38"/>
      <c r="B38" s="162" t="s">
        <v>178</v>
      </c>
      <c r="C38" s="236" t="s">
        <v>443</v>
      </c>
      <c r="D38" s="235">
        <v>59</v>
      </c>
      <c r="E38" s="235">
        <v>55</v>
      </c>
      <c r="F38" s="235">
        <v>28</v>
      </c>
      <c r="G38" s="154">
        <f t="shared" si="1"/>
        <v>50.909090909090907</v>
      </c>
    </row>
    <row r="39" spans="1:7" ht="13.5" x14ac:dyDescent="0.2">
      <c r="A39"/>
      <c r="B39" s="246" t="s">
        <v>302</v>
      </c>
      <c r="C39" s="247"/>
      <c r="D39" s="248">
        <v>2498</v>
      </c>
      <c r="E39" s="248">
        <v>2372</v>
      </c>
      <c r="F39" s="248">
        <v>1953</v>
      </c>
      <c r="G39" s="249">
        <f t="shared" si="1"/>
        <v>82.335581787521079</v>
      </c>
    </row>
    <row r="40" spans="1:7" ht="13.5" x14ac:dyDescent="0.2">
      <c r="A40"/>
      <c r="B40" s="246" t="s">
        <v>303</v>
      </c>
      <c r="C40" s="247"/>
      <c r="D40" s="248">
        <v>5477</v>
      </c>
      <c r="E40" s="248">
        <v>5351</v>
      </c>
      <c r="F40" s="248">
        <v>5940</v>
      </c>
      <c r="G40" s="249">
        <f t="shared" si="1"/>
        <v>111.0072883573164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>
      <selection activeCell="G7" sqref="G7"/>
    </sheetView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445</v>
      </c>
      <c r="D9" s="240">
        <v>73</v>
      </c>
      <c r="E9" s="240">
        <v>73</v>
      </c>
      <c r="F9" s="240">
        <v>65</v>
      </c>
      <c r="G9" s="241">
        <f t="shared" ref="G9" si="0">IF(E9=0,0,F9/E9*100)</f>
        <v>89.041095890410958</v>
      </c>
    </row>
    <row r="10" spans="1:7" x14ac:dyDescent="0.2">
      <c r="A10"/>
      <c r="B10" s="162" t="s">
        <v>294</v>
      </c>
      <c r="C10" s="236" t="s">
        <v>446</v>
      </c>
      <c r="D10" s="235">
        <v>39</v>
      </c>
      <c r="E10" s="235">
        <v>39</v>
      </c>
      <c r="F10" s="235">
        <v>43</v>
      </c>
      <c r="G10" s="154">
        <f t="shared" ref="G10:G37" si="1">IF(E10=0,0,F10/E10*100)</f>
        <v>110.25641025641026</v>
      </c>
    </row>
    <row r="11" spans="1:7" x14ac:dyDescent="0.2">
      <c r="A11"/>
      <c r="B11" s="162" t="s">
        <v>294</v>
      </c>
      <c r="C11" s="236" t="s">
        <v>447</v>
      </c>
      <c r="D11" s="235">
        <v>275</v>
      </c>
      <c r="E11" s="235">
        <v>255</v>
      </c>
      <c r="F11" s="235">
        <v>275</v>
      </c>
      <c r="G11" s="154">
        <f t="shared" si="1"/>
        <v>107.84313725490196</v>
      </c>
    </row>
    <row r="12" spans="1:7" x14ac:dyDescent="0.2">
      <c r="A12"/>
      <c r="B12" s="162" t="s">
        <v>294</v>
      </c>
      <c r="C12" s="236" t="s">
        <v>448</v>
      </c>
      <c r="D12" s="235">
        <v>120</v>
      </c>
      <c r="E12" s="235">
        <v>120</v>
      </c>
      <c r="F12" s="235">
        <v>157</v>
      </c>
      <c r="G12" s="154">
        <f t="shared" si="1"/>
        <v>130.83333333333334</v>
      </c>
    </row>
    <row r="13" spans="1:7" x14ac:dyDescent="0.2">
      <c r="A13"/>
      <c r="B13" s="162" t="s">
        <v>294</v>
      </c>
      <c r="C13" s="236" t="s">
        <v>449</v>
      </c>
      <c r="D13" s="235">
        <v>294</v>
      </c>
      <c r="E13" s="235">
        <v>294</v>
      </c>
      <c r="F13" s="235">
        <v>243</v>
      </c>
      <c r="G13" s="154">
        <f t="shared" si="1"/>
        <v>82.653061224489804</v>
      </c>
    </row>
    <row r="14" spans="1:7" x14ac:dyDescent="0.2">
      <c r="A14"/>
      <c r="B14" s="162" t="s">
        <v>294</v>
      </c>
      <c r="C14" s="236" t="s">
        <v>450</v>
      </c>
      <c r="D14" s="235">
        <v>39</v>
      </c>
      <c r="E14" s="235">
        <v>39</v>
      </c>
      <c r="F14" s="235">
        <v>47</v>
      </c>
      <c r="G14" s="154">
        <f t="shared" si="1"/>
        <v>120.51282051282051</v>
      </c>
    </row>
    <row r="15" spans="1:7" x14ac:dyDescent="0.2">
      <c r="A15"/>
      <c r="B15" s="162" t="s">
        <v>294</v>
      </c>
      <c r="C15" s="236" t="s">
        <v>451</v>
      </c>
      <c r="D15" s="235">
        <v>73</v>
      </c>
      <c r="E15" s="235">
        <v>0</v>
      </c>
      <c r="F15" s="235">
        <v>0</v>
      </c>
      <c r="G15" s="154">
        <f t="shared" si="1"/>
        <v>0</v>
      </c>
    </row>
    <row r="16" spans="1:7" x14ac:dyDescent="0.2">
      <c r="A16"/>
      <c r="B16" s="162" t="s">
        <v>294</v>
      </c>
      <c r="C16" s="236" t="s">
        <v>452</v>
      </c>
      <c r="D16" s="235">
        <v>41</v>
      </c>
      <c r="E16" s="235">
        <v>41</v>
      </c>
      <c r="F16" s="235">
        <v>25</v>
      </c>
      <c r="G16" s="154">
        <f t="shared" si="1"/>
        <v>60.975609756097562</v>
      </c>
    </row>
    <row r="17" spans="1:7" x14ac:dyDescent="0.2">
      <c r="A17"/>
      <c r="B17" s="162" t="s">
        <v>294</v>
      </c>
      <c r="C17" s="236" t="s">
        <v>453</v>
      </c>
      <c r="D17" s="235">
        <v>283</v>
      </c>
      <c r="E17" s="235">
        <v>283</v>
      </c>
      <c r="F17" s="235">
        <v>350</v>
      </c>
      <c r="G17" s="154">
        <f t="shared" si="1"/>
        <v>123.67491166077738</v>
      </c>
    </row>
    <row r="18" spans="1:7" x14ac:dyDescent="0.2">
      <c r="A18"/>
      <c r="B18" s="162" t="s">
        <v>294</v>
      </c>
      <c r="C18" s="236" t="s">
        <v>454</v>
      </c>
      <c r="D18" s="235">
        <v>71</v>
      </c>
      <c r="E18" s="235">
        <v>67</v>
      </c>
      <c r="F18" s="235">
        <v>103</v>
      </c>
      <c r="G18" s="154">
        <f t="shared" si="1"/>
        <v>153.73134328358208</v>
      </c>
    </row>
    <row r="19" spans="1:7" x14ac:dyDescent="0.2">
      <c r="A19"/>
      <c r="B19" s="162" t="s">
        <v>294</v>
      </c>
      <c r="C19" s="236" t="s">
        <v>207</v>
      </c>
      <c r="D19" s="235">
        <v>445</v>
      </c>
      <c r="E19" s="235">
        <v>445</v>
      </c>
      <c r="F19" s="235">
        <v>715</v>
      </c>
      <c r="G19" s="154">
        <f t="shared" si="1"/>
        <v>160.67415730337078</v>
      </c>
    </row>
    <row r="20" spans="1:7" x14ac:dyDescent="0.2">
      <c r="A20"/>
      <c r="B20" s="162" t="s">
        <v>294</v>
      </c>
      <c r="C20" s="236" t="s">
        <v>455</v>
      </c>
      <c r="D20" s="235">
        <v>50</v>
      </c>
      <c r="E20" s="235">
        <v>50</v>
      </c>
      <c r="F20" s="235">
        <v>49</v>
      </c>
      <c r="G20" s="154">
        <f t="shared" si="1"/>
        <v>98</v>
      </c>
    </row>
    <row r="21" spans="1:7" x14ac:dyDescent="0.2">
      <c r="A21"/>
      <c r="B21" s="162" t="s">
        <v>295</v>
      </c>
      <c r="C21" s="236" t="s">
        <v>456</v>
      </c>
      <c r="D21" s="235">
        <v>404</v>
      </c>
      <c r="E21" s="235">
        <v>404</v>
      </c>
      <c r="F21" s="235">
        <v>536</v>
      </c>
      <c r="G21" s="154">
        <f t="shared" si="1"/>
        <v>132.67326732673268</v>
      </c>
    </row>
    <row r="22" spans="1:7" x14ac:dyDescent="0.2">
      <c r="A22"/>
      <c r="B22" s="162" t="s">
        <v>295</v>
      </c>
      <c r="C22" s="236" t="s">
        <v>457</v>
      </c>
      <c r="D22" s="235">
        <v>452</v>
      </c>
      <c r="E22" s="235">
        <v>452</v>
      </c>
      <c r="F22" s="235">
        <v>631</v>
      </c>
      <c r="G22" s="154">
        <f t="shared" si="1"/>
        <v>139.60176991150442</v>
      </c>
    </row>
    <row r="23" spans="1:7" ht="13.5" x14ac:dyDescent="0.2">
      <c r="A23"/>
      <c r="B23" s="246" t="s">
        <v>296</v>
      </c>
      <c r="C23" s="247"/>
      <c r="D23" s="248">
        <v>2659</v>
      </c>
      <c r="E23" s="248">
        <v>2562</v>
      </c>
      <c r="F23" s="248">
        <v>3239</v>
      </c>
      <c r="G23" s="249">
        <f t="shared" si="1"/>
        <v>126.42466822794691</v>
      </c>
    </row>
    <row r="24" spans="1:7" x14ac:dyDescent="0.2">
      <c r="A24"/>
      <c r="B24" s="242" t="s">
        <v>297</v>
      </c>
      <c r="C24" s="243" t="s">
        <v>458</v>
      </c>
      <c r="D24" s="244">
        <v>269</v>
      </c>
      <c r="E24" s="244">
        <v>269</v>
      </c>
      <c r="F24" s="244">
        <v>252</v>
      </c>
      <c r="G24" s="245">
        <f t="shared" si="1"/>
        <v>93.680297397769522</v>
      </c>
    </row>
    <row r="25" spans="1:7" x14ac:dyDescent="0.2">
      <c r="A25"/>
      <c r="B25" s="162" t="s">
        <v>297</v>
      </c>
      <c r="C25" s="236" t="s">
        <v>459</v>
      </c>
      <c r="D25" s="235">
        <v>366</v>
      </c>
      <c r="E25" s="235">
        <v>326</v>
      </c>
      <c r="F25" s="235">
        <v>281</v>
      </c>
      <c r="G25" s="154">
        <f t="shared" si="1"/>
        <v>86.196319018404907</v>
      </c>
    </row>
    <row r="26" spans="1:7" x14ac:dyDescent="0.2">
      <c r="A26"/>
      <c r="B26" s="162" t="s">
        <v>297</v>
      </c>
      <c r="C26" s="236" t="s">
        <v>460</v>
      </c>
      <c r="D26" s="235">
        <v>268</v>
      </c>
      <c r="E26" s="235">
        <v>263</v>
      </c>
      <c r="F26" s="235">
        <v>245</v>
      </c>
      <c r="G26" s="154">
        <f t="shared" si="1"/>
        <v>93.155893536121667</v>
      </c>
    </row>
    <row r="27" spans="1:7" x14ac:dyDescent="0.2">
      <c r="A27"/>
      <c r="B27" s="162" t="s">
        <v>297</v>
      </c>
      <c r="C27" s="236" t="s">
        <v>461</v>
      </c>
      <c r="D27" s="235">
        <v>400</v>
      </c>
      <c r="E27" s="235">
        <v>400</v>
      </c>
      <c r="F27" s="235">
        <v>368</v>
      </c>
      <c r="G27" s="154">
        <f t="shared" si="1"/>
        <v>92</v>
      </c>
    </row>
    <row r="28" spans="1:7" x14ac:dyDescent="0.2">
      <c r="A28"/>
      <c r="B28" s="162" t="s">
        <v>297</v>
      </c>
      <c r="C28" s="236" t="s">
        <v>462</v>
      </c>
      <c r="D28" s="235">
        <v>429</v>
      </c>
      <c r="E28" s="235">
        <v>429</v>
      </c>
      <c r="F28" s="235">
        <v>399</v>
      </c>
      <c r="G28" s="154">
        <f t="shared" si="1"/>
        <v>93.006993006993014</v>
      </c>
    </row>
    <row r="29" spans="1:7" x14ac:dyDescent="0.2">
      <c r="A29"/>
      <c r="B29" s="162" t="s">
        <v>298</v>
      </c>
      <c r="C29" s="236" t="s">
        <v>457</v>
      </c>
      <c r="D29" s="235">
        <v>240</v>
      </c>
      <c r="E29" s="235">
        <v>240</v>
      </c>
      <c r="F29" s="235">
        <v>222</v>
      </c>
      <c r="G29" s="154">
        <f t="shared" si="1"/>
        <v>92.5</v>
      </c>
    </row>
    <row r="30" spans="1:7" x14ac:dyDescent="0.2">
      <c r="A30"/>
      <c r="B30" s="162" t="s">
        <v>299</v>
      </c>
      <c r="C30" s="236" t="s">
        <v>463</v>
      </c>
      <c r="D30" s="235">
        <v>215</v>
      </c>
      <c r="E30" s="235">
        <v>200</v>
      </c>
      <c r="F30" s="235">
        <v>196</v>
      </c>
      <c r="G30" s="154">
        <f t="shared" si="1"/>
        <v>98</v>
      </c>
    </row>
    <row r="31" spans="1:7" x14ac:dyDescent="0.2">
      <c r="A31"/>
      <c r="B31" s="162" t="s">
        <v>300</v>
      </c>
      <c r="C31" s="236" t="s">
        <v>456</v>
      </c>
      <c r="D31" s="235">
        <v>77</v>
      </c>
      <c r="E31" s="235">
        <v>77</v>
      </c>
      <c r="F31" s="235">
        <v>44</v>
      </c>
      <c r="G31" s="154">
        <f t="shared" si="1"/>
        <v>57.142857142857139</v>
      </c>
    </row>
    <row r="32" spans="1:7" x14ac:dyDescent="0.2">
      <c r="A32"/>
      <c r="B32" s="162" t="s">
        <v>325</v>
      </c>
      <c r="C32" s="236" t="s">
        <v>447</v>
      </c>
      <c r="D32" s="235">
        <v>23</v>
      </c>
      <c r="E32" s="235">
        <v>23</v>
      </c>
      <c r="F32" s="235">
        <v>16</v>
      </c>
      <c r="G32" s="154">
        <f t="shared" si="1"/>
        <v>69.565217391304344</v>
      </c>
    </row>
    <row r="33" spans="1:7" x14ac:dyDescent="0.2">
      <c r="A33"/>
      <c r="B33" s="162" t="s">
        <v>325</v>
      </c>
      <c r="C33" s="236" t="s">
        <v>464</v>
      </c>
      <c r="D33" s="235">
        <v>25</v>
      </c>
      <c r="E33" s="235">
        <v>25</v>
      </c>
      <c r="F33" s="235">
        <v>15</v>
      </c>
      <c r="G33" s="154">
        <f t="shared" si="1"/>
        <v>60</v>
      </c>
    </row>
    <row r="34" spans="1:7" x14ac:dyDescent="0.2">
      <c r="A34"/>
      <c r="B34" s="162" t="s">
        <v>325</v>
      </c>
      <c r="C34" s="236" t="s">
        <v>465</v>
      </c>
      <c r="D34" s="235">
        <v>56</v>
      </c>
      <c r="E34" s="235">
        <v>56</v>
      </c>
      <c r="F34" s="235">
        <v>31</v>
      </c>
      <c r="G34" s="154">
        <f t="shared" si="1"/>
        <v>55.357142857142861</v>
      </c>
    </row>
    <row r="35" spans="1:7" x14ac:dyDescent="0.2">
      <c r="A35"/>
      <c r="B35" s="162" t="s">
        <v>325</v>
      </c>
      <c r="C35" s="236" t="s">
        <v>466</v>
      </c>
      <c r="D35" s="235">
        <v>53</v>
      </c>
      <c r="E35" s="235">
        <v>53</v>
      </c>
      <c r="F35" s="235">
        <v>51</v>
      </c>
      <c r="G35" s="154">
        <f t="shared" si="1"/>
        <v>96.226415094339629</v>
      </c>
    </row>
    <row r="36" spans="1:7" ht="13.5" x14ac:dyDescent="0.2">
      <c r="A36"/>
      <c r="B36" s="246" t="s">
        <v>302</v>
      </c>
      <c r="C36" s="247"/>
      <c r="D36" s="248">
        <v>2421</v>
      </c>
      <c r="E36" s="248">
        <v>2361</v>
      </c>
      <c r="F36" s="248">
        <v>2120</v>
      </c>
      <c r="G36" s="249">
        <f t="shared" si="1"/>
        <v>89.792460821685722</v>
      </c>
    </row>
    <row r="37" spans="1:7" ht="13.5" x14ac:dyDescent="0.2">
      <c r="A37"/>
      <c r="B37" s="246" t="s">
        <v>303</v>
      </c>
      <c r="C37" s="247"/>
      <c r="D37" s="248">
        <v>5080</v>
      </c>
      <c r="E37" s="248">
        <v>4923</v>
      </c>
      <c r="F37" s="248">
        <v>5359</v>
      </c>
      <c r="G37" s="249">
        <f t="shared" si="1"/>
        <v>108.85638838106846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>
      <selection activeCell="A30" sqref="A30:XFD30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467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468</v>
      </c>
      <c r="D9" s="240">
        <v>105</v>
      </c>
      <c r="E9" s="240">
        <v>105</v>
      </c>
      <c r="F9" s="240">
        <v>128</v>
      </c>
      <c r="G9" s="241">
        <f t="shared" ref="G9" si="0">IF(E9=0,0,F9/E9*100)</f>
        <v>121.90476190476191</v>
      </c>
    </row>
    <row r="10" spans="1:7" x14ac:dyDescent="0.2">
      <c r="A10"/>
      <c r="B10" s="162" t="s">
        <v>294</v>
      </c>
      <c r="C10" s="236" t="s">
        <v>469</v>
      </c>
      <c r="D10" s="235">
        <v>66</v>
      </c>
      <c r="E10" s="235">
        <v>66</v>
      </c>
      <c r="F10" s="235">
        <v>104</v>
      </c>
      <c r="G10" s="154">
        <f t="shared" ref="G10:G32" si="1">IF(E10=0,0,F10/E10*100)</f>
        <v>157.57575757575756</v>
      </c>
    </row>
    <row r="11" spans="1:7" x14ac:dyDescent="0.2">
      <c r="A11"/>
      <c r="B11" s="162" t="s">
        <v>294</v>
      </c>
      <c r="C11" s="236" t="s">
        <v>470</v>
      </c>
      <c r="D11" s="235">
        <v>66</v>
      </c>
      <c r="E11" s="235">
        <v>64</v>
      </c>
      <c r="F11" s="235">
        <v>95</v>
      </c>
      <c r="G11" s="154">
        <f t="shared" si="1"/>
        <v>148.4375</v>
      </c>
    </row>
    <row r="12" spans="1:7" x14ac:dyDescent="0.2">
      <c r="A12"/>
      <c r="B12" s="162" t="s">
        <v>294</v>
      </c>
      <c r="C12" s="236" t="s">
        <v>471</v>
      </c>
      <c r="D12" s="235">
        <v>45</v>
      </c>
      <c r="E12" s="235">
        <v>45</v>
      </c>
      <c r="F12" s="235">
        <v>51</v>
      </c>
      <c r="G12" s="154">
        <f t="shared" si="1"/>
        <v>113.33333333333333</v>
      </c>
    </row>
    <row r="13" spans="1:7" x14ac:dyDescent="0.2">
      <c r="A13"/>
      <c r="B13" s="162" t="s">
        <v>294</v>
      </c>
      <c r="C13" s="236" t="s">
        <v>472</v>
      </c>
      <c r="D13" s="235">
        <v>144</v>
      </c>
      <c r="E13" s="235">
        <v>144</v>
      </c>
      <c r="F13" s="235">
        <v>174</v>
      </c>
      <c r="G13" s="154">
        <f t="shared" si="1"/>
        <v>120.83333333333333</v>
      </c>
    </row>
    <row r="14" spans="1:7" x14ac:dyDescent="0.2">
      <c r="A14"/>
      <c r="B14" s="162" t="s">
        <v>294</v>
      </c>
      <c r="C14" s="236" t="s">
        <v>473</v>
      </c>
      <c r="D14" s="235">
        <v>192</v>
      </c>
      <c r="E14" s="235">
        <v>192</v>
      </c>
      <c r="F14" s="235">
        <v>370</v>
      </c>
      <c r="G14" s="154">
        <f t="shared" si="1"/>
        <v>192.70833333333331</v>
      </c>
    </row>
    <row r="15" spans="1:7" x14ac:dyDescent="0.2">
      <c r="A15"/>
      <c r="B15" s="162" t="s">
        <v>294</v>
      </c>
      <c r="C15" s="236" t="s">
        <v>474</v>
      </c>
      <c r="D15" s="235">
        <v>100</v>
      </c>
      <c r="E15" s="235">
        <v>100</v>
      </c>
      <c r="F15" s="235">
        <v>89</v>
      </c>
      <c r="G15" s="154">
        <f t="shared" si="1"/>
        <v>89</v>
      </c>
    </row>
    <row r="16" spans="1:7" x14ac:dyDescent="0.2">
      <c r="A16"/>
      <c r="B16" s="162" t="s">
        <v>294</v>
      </c>
      <c r="C16" s="236" t="s">
        <v>475</v>
      </c>
      <c r="D16" s="235">
        <v>69</v>
      </c>
      <c r="E16" s="235">
        <v>69</v>
      </c>
      <c r="F16" s="235">
        <v>93</v>
      </c>
      <c r="G16" s="154">
        <f t="shared" si="1"/>
        <v>134.78260869565219</v>
      </c>
    </row>
    <row r="17" spans="1:7" x14ac:dyDescent="0.2">
      <c r="A17"/>
      <c r="B17" s="162" t="s">
        <v>295</v>
      </c>
      <c r="C17" s="236" t="s">
        <v>476</v>
      </c>
      <c r="D17" s="235">
        <v>416</v>
      </c>
      <c r="E17" s="235">
        <v>416</v>
      </c>
      <c r="F17" s="235">
        <v>517</v>
      </c>
      <c r="G17" s="154">
        <f t="shared" si="1"/>
        <v>124.27884615384615</v>
      </c>
    </row>
    <row r="18" spans="1:7" x14ac:dyDescent="0.2">
      <c r="A18"/>
      <c r="B18" s="162" t="s">
        <v>295</v>
      </c>
      <c r="C18" s="236" t="s">
        <v>477</v>
      </c>
      <c r="D18" s="235">
        <v>204</v>
      </c>
      <c r="E18" s="235">
        <v>204</v>
      </c>
      <c r="F18" s="235">
        <v>332</v>
      </c>
      <c r="G18" s="154">
        <f t="shared" si="1"/>
        <v>162.74509803921569</v>
      </c>
    </row>
    <row r="19" spans="1:7" x14ac:dyDescent="0.2">
      <c r="A19"/>
      <c r="B19" s="162" t="s">
        <v>295</v>
      </c>
      <c r="C19" s="236" t="s">
        <v>478</v>
      </c>
      <c r="D19" s="235">
        <v>651</v>
      </c>
      <c r="E19" s="235">
        <v>651</v>
      </c>
      <c r="F19" s="235">
        <v>901</v>
      </c>
      <c r="G19" s="154">
        <f t="shared" si="1"/>
        <v>138.40245775729647</v>
      </c>
    </row>
    <row r="20" spans="1:7" x14ac:dyDescent="0.2">
      <c r="A20"/>
      <c r="B20" s="162" t="s">
        <v>295</v>
      </c>
      <c r="C20" s="236" t="s">
        <v>479</v>
      </c>
      <c r="D20" s="235">
        <v>593</v>
      </c>
      <c r="E20" s="235">
        <v>593</v>
      </c>
      <c r="F20" s="235">
        <v>768</v>
      </c>
      <c r="G20" s="154">
        <f t="shared" si="1"/>
        <v>129.51096121416526</v>
      </c>
    </row>
    <row r="21" spans="1:7" ht="13.5" x14ac:dyDescent="0.2">
      <c r="A21"/>
      <c r="B21" s="246" t="s">
        <v>296</v>
      </c>
      <c r="C21" s="247"/>
      <c r="D21" s="248">
        <v>2651</v>
      </c>
      <c r="E21" s="248">
        <v>2649</v>
      </c>
      <c r="F21" s="248">
        <v>3622</v>
      </c>
      <c r="G21" s="249">
        <f t="shared" si="1"/>
        <v>136.73084182710457</v>
      </c>
    </row>
    <row r="22" spans="1:7" x14ac:dyDescent="0.2">
      <c r="A22"/>
      <c r="B22" s="242" t="s">
        <v>297</v>
      </c>
      <c r="C22" s="243" t="s">
        <v>480</v>
      </c>
      <c r="D22" s="244">
        <v>657</v>
      </c>
      <c r="E22" s="244">
        <v>620</v>
      </c>
      <c r="F22" s="244">
        <v>574</v>
      </c>
      <c r="G22" s="245">
        <f t="shared" si="1"/>
        <v>92.58064516129032</v>
      </c>
    </row>
    <row r="23" spans="1:7" x14ac:dyDescent="0.2">
      <c r="A23"/>
      <c r="B23" s="162" t="s">
        <v>297</v>
      </c>
      <c r="C23" s="236" t="s">
        <v>481</v>
      </c>
      <c r="D23" s="235">
        <v>102</v>
      </c>
      <c r="E23" s="235">
        <v>102</v>
      </c>
      <c r="F23" s="235">
        <v>87</v>
      </c>
      <c r="G23" s="154">
        <f t="shared" si="1"/>
        <v>85.294117647058826</v>
      </c>
    </row>
    <row r="24" spans="1:7" x14ac:dyDescent="0.2">
      <c r="A24"/>
      <c r="B24" s="162" t="s">
        <v>298</v>
      </c>
      <c r="C24" s="236" t="s">
        <v>476</v>
      </c>
      <c r="D24" s="235">
        <v>393</v>
      </c>
      <c r="E24" s="235">
        <v>393</v>
      </c>
      <c r="F24" s="235">
        <v>393</v>
      </c>
      <c r="G24" s="154">
        <f t="shared" si="1"/>
        <v>100</v>
      </c>
    </row>
    <row r="25" spans="1:7" x14ac:dyDescent="0.2">
      <c r="A25"/>
      <c r="B25" s="162" t="s">
        <v>298</v>
      </c>
      <c r="C25" s="236" t="s">
        <v>482</v>
      </c>
      <c r="D25" s="235">
        <v>20</v>
      </c>
      <c r="E25" s="235">
        <v>10</v>
      </c>
      <c r="F25" s="235">
        <v>4</v>
      </c>
      <c r="G25" s="154">
        <f t="shared" si="1"/>
        <v>40</v>
      </c>
    </row>
    <row r="26" spans="1:7" x14ac:dyDescent="0.2">
      <c r="A26"/>
      <c r="B26" s="162" t="s">
        <v>298</v>
      </c>
      <c r="C26" s="236" t="s">
        <v>477</v>
      </c>
      <c r="D26" s="235">
        <v>333</v>
      </c>
      <c r="E26" s="235">
        <v>333</v>
      </c>
      <c r="F26" s="235">
        <v>331</v>
      </c>
      <c r="G26" s="154">
        <f t="shared" si="1"/>
        <v>99.3993993993994</v>
      </c>
    </row>
    <row r="27" spans="1:7" x14ac:dyDescent="0.2">
      <c r="A27"/>
      <c r="B27" s="162" t="s">
        <v>348</v>
      </c>
      <c r="C27" s="236" t="s">
        <v>482</v>
      </c>
      <c r="D27" s="235">
        <v>212</v>
      </c>
      <c r="E27" s="235">
        <v>162</v>
      </c>
      <c r="F27" s="235">
        <v>125</v>
      </c>
      <c r="G27" s="154">
        <f t="shared" si="1"/>
        <v>77.160493827160494</v>
      </c>
    </row>
    <row r="28" spans="1:7" x14ac:dyDescent="0.2">
      <c r="A28"/>
      <c r="B28" s="162" t="s">
        <v>301</v>
      </c>
      <c r="C28" s="236" t="s">
        <v>478</v>
      </c>
      <c r="D28" s="235">
        <v>101</v>
      </c>
      <c r="E28" s="235">
        <v>52</v>
      </c>
      <c r="F28" s="235">
        <v>40</v>
      </c>
      <c r="G28" s="154">
        <f t="shared" si="1"/>
        <v>76.923076923076934</v>
      </c>
    </row>
    <row r="29" spans="1:7" x14ac:dyDescent="0.2">
      <c r="A29"/>
      <c r="B29" s="162" t="s">
        <v>301</v>
      </c>
      <c r="C29" s="236" t="s">
        <v>479</v>
      </c>
      <c r="D29" s="235">
        <v>24</v>
      </c>
      <c r="E29" s="235">
        <v>24</v>
      </c>
      <c r="F29" s="235">
        <v>19</v>
      </c>
      <c r="G29" s="154">
        <f t="shared" si="1"/>
        <v>79.166666666666657</v>
      </c>
    </row>
    <row r="30" spans="1:7" x14ac:dyDescent="0.2">
      <c r="A30"/>
      <c r="B30" s="162" t="s">
        <v>178</v>
      </c>
      <c r="C30" s="236" t="s">
        <v>483</v>
      </c>
      <c r="D30" s="235">
        <v>59</v>
      </c>
      <c r="E30" s="235">
        <v>59</v>
      </c>
      <c r="F30" s="235">
        <v>37</v>
      </c>
      <c r="G30" s="154">
        <f t="shared" si="1"/>
        <v>62.711864406779661</v>
      </c>
    </row>
    <row r="31" spans="1:7" ht="13.5" x14ac:dyDescent="0.2">
      <c r="A31"/>
      <c r="B31" s="246" t="s">
        <v>302</v>
      </c>
      <c r="C31" s="247"/>
      <c r="D31" s="248">
        <v>1901</v>
      </c>
      <c r="E31" s="248">
        <v>1755</v>
      </c>
      <c r="F31" s="248">
        <v>1610</v>
      </c>
      <c r="G31" s="249">
        <f t="shared" si="1"/>
        <v>91.737891737891744</v>
      </c>
    </row>
    <row r="32" spans="1:7" ht="13.5" x14ac:dyDescent="0.2">
      <c r="A32"/>
      <c r="B32" s="246" t="s">
        <v>303</v>
      </c>
      <c r="C32" s="247"/>
      <c r="D32" s="248">
        <v>4552</v>
      </c>
      <c r="E32" s="248">
        <v>4404</v>
      </c>
      <c r="F32" s="248">
        <v>5232</v>
      </c>
      <c r="G32" s="249">
        <f t="shared" si="1"/>
        <v>118.80108991825612</v>
      </c>
    </row>
    <row r="33" spans="1:7" x14ac:dyDescent="0.2">
      <c r="A33"/>
      <c r="B33" s="250" t="s">
        <v>179</v>
      </c>
      <c r="C33" s="251"/>
      <c r="D33" s="251"/>
      <c r="E33" s="251"/>
      <c r="F33" s="251"/>
      <c r="G33" s="251"/>
    </row>
    <row r="34" spans="1:7" s="180" customFormat="1" x14ac:dyDescent="0.2">
      <c r="A34"/>
      <c r="B34" s="252" t="s">
        <v>189</v>
      </c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>
      <selection activeCell="G7" sqref="G7"/>
    </sheetView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septembre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septembre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294</v>
      </c>
      <c r="C9" s="323" t="s">
        <v>484</v>
      </c>
      <c r="D9" s="240">
        <v>130</v>
      </c>
      <c r="E9" s="240">
        <v>130</v>
      </c>
      <c r="F9" s="240">
        <v>176</v>
      </c>
      <c r="G9" s="241">
        <f t="shared" ref="G9:G32" si="0">IF(E9=0,0,F9/E9*100)</f>
        <v>135.38461538461539</v>
      </c>
    </row>
    <row r="10" spans="1:7" x14ac:dyDescent="0.2">
      <c r="A10" s="255"/>
      <c r="B10" s="255" t="s">
        <v>295</v>
      </c>
      <c r="C10" s="256" t="s">
        <v>485</v>
      </c>
      <c r="D10" s="235">
        <v>266</v>
      </c>
      <c r="E10" s="235">
        <v>266</v>
      </c>
      <c r="F10" s="235">
        <v>441</v>
      </c>
      <c r="G10" s="154">
        <f t="shared" si="0"/>
        <v>165.78947368421052</v>
      </c>
    </row>
    <row r="11" spans="1:7" x14ac:dyDescent="0.2">
      <c r="A11" s="340" t="s">
        <v>191</v>
      </c>
      <c r="B11" s="255" t="s">
        <v>295</v>
      </c>
      <c r="C11" s="256" t="s">
        <v>486</v>
      </c>
      <c r="D11" s="235">
        <v>211</v>
      </c>
      <c r="E11" s="235">
        <v>211</v>
      </c>
      <c r="F11" s="235">
        <v>435</v>
      </c>
      <c r="G11" s="154">
        <f t="shared" si="0"/>
        <v>206.16113744075827</v>
      </c>
    </row>
    <row r="12" spans="1:7" x14ac:dyDescent="0.2">
      <c r="A12" s="258"/>
      <c r="B12" s="258" t="s">
        <v>295</v>
      </c>
      <c r="C12" s="257" t="s">
        <v>487</v>
      </c>
      <c r="D12" s="259">
        <v>310</v>
      </c>
      <c r="E12" s="259">
        <v>310</v>
      </c>
      <c r="F12" s="259">
        <v>374</v>
      </c>
      <c r="G12" s="260">
        <f t="shared" si="0"/>
        <v>120.64516129032259</v>
      </c>
    </row>
    <row r="13" spans="1:7" ht="13.5" customHeight="1" x14ac:dyDescent="0.2">
      <c r="A13" s="341"/>
      <c r="B13" s="255" t="s">
        <v>294</v>
      </c>
      <c r="C13" s="256" t="s">
        <v>488</v>
      </c>
      <c r="D13" s="235">
        <v>123</v>
      </c>
      <c r="E13" s="235">
        <v>123</v>
      </c>
      <c r="F13" s="235">
        <v>112</v>
      </c>
      <c r="G13" s="154">
        <f t="shared" si="0"/>
        <v>91.056910569105682</v>
      </c>
    </row>
    <row r="14" spans="1:7" x14ac:dyDescent="0.2">
      <c r="A14" s="341"/>
      <c r="B14" s="255" t="s">
        <v>295</v>
      </c>
      <c r="C14" s="256" t="s">
        <v>489</v>
      </c>
      <c r="D14" s="235">
        <v>558</v>
      </c>
      <c r="E14" s="235">
        <v>558</v>
      </c>
      <c r="F14" s="235">
        <v>463</v>
      </c>
      <c r="G14" s="154">
        <f t="shared" si="0"/>
        <v>82.974910394265237</v>
      </c>
    </row>
    <row r="15" spans="1:7" x14ac:dyDescent="0.2">
      <c r="A15" s="340" t="s">
        <v>192</v>
      </c>
      <c r="B15" s="255" t="s">
        <v>295</v>
      </c>
      <c r="C15" s="256" t="s">
        <v>490</v>
      </c>
      <c r="D15" s="235">
        <v>7</v>
      </c>
      <c r="E15" s="235">
        <v>7</v>
      </c>
      <c r="F15" s="235">
        <v>2</v>
      </c>
      <c r="G15" s="154">
        <f t="shared" si="0"/>
        <v>28.571428571428569</v>
      </c>
    </row>
    <row r="16" spans="1:7" x14ac:dyDescent="0.2">
      <c r="A16" s="340" t="s">
        <v>193</v>
      </c>
      <c r="B16" s="255" t="s">
        <v>294</v>
      </c>
      <c r="C16" s="256" t="s">
        <v>491</v>
      </c>
      <c r="D16" s="235">
        <v>162</v>
      </c>
      <c r="E16" s="235">
        <v>162</v>
      </c>
      <c r="F16" s="235">
        <v>163</v>
      </c>
      <c r="G16" s="154">
        <f t="shared" si="0"/>
        <v>100.61728395061729</v>
      </c>
    </row>
    <row r="17" spans="1:9" x14ac:dyDescent="0.2">
      <c r="A17" s="340" t="s">
        <v>194</v>
      </c>
      <c r="B17" s="255" t="s">
        <v>294</v>
      </c>
      <c r="C17" s="256" t="s">
        <v>492</v>
      </c>
      <c r="D17" s="235">
        <v>3</v>
      </c>
      <c r="E17" s="235">
        <v>3</v>
      </c>
      <c r="F17" s="235">
        <v>4</v>
      </c>
      <c r="G17" s="154">
        <f t="shared" si="0"/>
        <v>133.33333333333331</v>
      </c>
    </row>
    <row r="18" spans="1:9" x14ac:dyDescent="0.2">
      <c r="A18" s="255"/>
      <c r="B18" s="255" t="s">
        <v>294</v>
      </c>
      <c r="C18" s="256" t="s">
        <v>493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294</v>
      </c>
      <c r="C19" s="256" t="s">
        <v>494</v>
      </c>
      <c r="D19" s="235">
        <v>20</v>
      </c>
      <c r="E19" s="235">
        <v>20</v>
      </c>
      <c r="F19" s="235">
        <v>15</v>
      </c>
      <c r="G19" s="154">
        <f t="shared" si="0"/>
        <v>75</v>
      </c>
    </row>
    <row r="20" spans="1:9" x14ac:dyDescent="0.2">
      <c r="A20" s="255"/>
      <c r="B20" s="255" t="s">
        <v>295</v>
      </c>
      <c r="C20" s="256" t="s">
        <v>495</v>
      </c>
      <c r="D20" s="235">
        <v>54</v>
      </c>
      <c r="E20" s="235">
        <v>54</v>
      </c>
      <c r="F20" s="235">
        <v>177</v>
      </c>
      <c r="G20" s="154">
        <f t="shared" si="0"/>
        <v>327.77777777777777</v>
      </c>
    </row>
    <row r="21" spans="1:9" x14ac:dyDescent="0.2">
      <c r="A21" s="255"/>
      <c r="B21" s="255" t="s">
        <v>295</v>
      </c>
      <c r="C21" s="256" t="s">
        <v>496</v>
      </c>
      <c r="D21" s="235">
        <v>184</v>
      </c>
      <c r="E21" s="235">
        <v>184</v>
      </c>
      <c r="F21" s="235">
        <v>171</v>
      </c>
      <c r="G21" s="154">
        <f t="shared" si="0"/>
        <v>92.934782608695656</v>
      </c>
    </row>
    <row r="22" spans="1:9" ht="13.5" x14ac:dyDescent="0.2">
      <c r="A22" s="343"/>
      <c r="B22" s="344" t="s">
        <v>296</v>
      </c>
      <c r="C22" s="345"/>
      <c r="D22" s="248">
        <v>2033</v>
      </c>
      <c r="E22" s="248">
        <v>2033</v>
      </c>
      <c r="F22" s="248">
        <v>2536</v>
      </c>
      <c r="G22" s="249">
        <f t="shared" si="0"/>
        <v>124.74176094441711</v>
      </c>
    </row>
    <row r="23" spans="1:9" x14ac:dyDescent="0.2">
      <c r="A23" s="342" t="s">
        <v>195</v>
      </c>
      <c r="B23" s="320" t="s">
        <v>298</v>
      </c>
      <c r="C23" s="321" t="s">
        <v>485</v>
      </c>
      <c r="D23" s="244">
        <v>238</v>
      </c>
      <c r="E23" s="244">
        <v>238</v>
      </c>
      <c r="F23" s="244">
        <v>229</v>
      </c>
      <c r="G23" s="245">
        <f t="shared" si="0"/>
        <v>96.21848739495799</v>
      </c>
    </row>
    <row r="24" spans="1:9" x14ac:dyDescent="0.2">
      <c r="A24" s="342" t="s">
        <v>196</v>
      </c>
      <c r="B24" s="255" t="s">
        <v>298</v>
      </c>
      <c r="C24" s="256" t="s">
        <v>486</v>
      </c>
      <c r="D24" s="235">
        <v>358</v>
      </c>
      <c r="E24" s="235">
        <v>358</v>
      </c>
      <c r="F24" s="235">
        <v>430</v>
      </c>
      <c r="G24" s="154">
        <f t="shared" si="0"/>
        <v>120.11173184357543</v>
      </c>
    </row>
    <row r="25" spans="1:9" ht="16.5" customHeight="1" x14ac:dyDescent="0.2">
      <c r="A25" s="346" t="s">
        <v>191</v>
      </c>
      <c r="B25" s="258" t="s">
        <v>298</v>
      </c>
      <c r="C25" s="257" t="s">
        <v>487</v>
      </c>
      <c r="D25" s="259">
        <v>304</v>
      </c>
      <c r="E25" s="259">
        <v>304</v>
      </c>
      <c r="F25" s="259">
        <v>306</v>
      </c>
      <c r="G25" s="260">
        <f t="shared" si="0"/>
        <v>100.6578947368421</v>
      </c>
    </row>
    <row r="26" spans="1:9" x14ac:dyDescent="0.2">
      <c r="A26" s="162"/>
      <c r="B26" s="255" t="s">
        <v>297</v>
      </c>
      <c r="C26" s="256" t="s">
        <v>497</v>
      </c>
      <c r="D26" s="235">
        <v>560</v>
      </c>
      <c r="E26" s="235">
        <v>508</v>
      </c>
      <c r="F26" s="235">
        <v>475</v>
      </c>
      <c r="G26" s="154">
        <f t="shared" si="0"/>
        <v>93.503937007874015</v>
      </c>
    </row>
    <row r="27" spans="1:9" x14ac:dyDescent="0.2">
      <c r="A27" s="340" t="s">
        <v>192</v>
      </c>
      <c r="B27" s="255" t="s">
        <v>298</v>
      </c>
      <c r="C27" s="256" t="s">
        <v>489</v>
      </c>
      <c r="D27" s="235">
        <v>17</v>
      </c>
      <c r="E27" s="235">
        <v>17</v>
      </c>
      <c r="F27" s="235">
        <v>13</v>
      </c>
      <c r="G27" s="154">
        <f t="shared" si="0"/>
        <v>76.470588235294116</v>
      </c>
    </row>
    <row r="28" spans="1:9" x14ac:dyDescent="0.2">
      <c r="A28" s="340" t="s">
        <v>193</v>
      </c>
      <c r="B28" s="255" t="s">
        <v>298</v>
      </c>
      <c r="C28" s="256" t="s">
        <v>490</v>
      </c>
      <c r="D28" s="235">
        <v>4</v>
      </c>
      <c r="E28" s="235">
        <v>4</v>
      </c>
      <c r="F28" s="235">
        <v>3</v>
      </c>
      <c r="G28" s="154">
        <f t="shared" si="0"/>
        <v>75</v>
      </c>
      <c r="H28" s="225"/>
      <c r="I28" s="225"/>
    </row>
    <row r="29" spans="1:9" x14ac:dyDescent="0.2">
      <c r="A29" s="340" t="s">
        <v>197</v>
      </c>
      <c r="B29" s="255" t="s">
        <v>298</v>
      </c>
      <c r="C29" s="256" t="s">
        <v>495</v>
      </c>
      <c r="D29" s="235">
        <v>111</v>
      </c>
      <c r="E29" s="235">
        <v>111</v>
      </c>
      <c r="F29" s="235">
        <v>234</v>
      </c>
      <c r="G29" s="154">
        <f t="shared" si="0"/>
        <v>210.81081081081078</v>
      </c>
      <c r="H29" s="225"/>
      <c r="I29" s="225"/>
    </row>
    <row r="30" spans="1:9" x14ac:dyDescent="0.2">
      <c r="A30" s="162"/>
      <c r="B30" s="255" t="s">
        <v>298</v>
      </c>
      <c r="C30" s="256" t="s">
        <v>496</v>
      </c>
      <c r="D30" s="235">
        <v>197</v>
      </c>
      <c r="E30" s="235">
        <v>197</v>
      </c>
      <c r="F30" s="235">
        <v>246</v>
      </c>
      <c r="G30" s="154">
        <f t="shared" si="0"/>
        <v>124.8730964467005</v>
      </c>
      <c r="H30" s="225"/>
      <c r="I30" s="225"/>
    </row>
    <row r="31" spans="1:9" ht="13.5" x14ac:dyDescent="0.2">
      <c r="A31" s="258"/>
      <c r="B31" s="328" t="s">
        <v>302</v>
      </c>
      <c r="C31" s="329"/>
      <c r="D31" s="330">
        <v>1789</v>
      </c>
      <c r="E31" s="330">
        <v>1737</v>
      </c>
      <c r="F31" s="330">
        <v>1936</v>
      </c>
      <c r="G31" s="331">
        <f t="shared" si="0"/>
        <v>111.45653425446172</v>
      </c>
      <c r="H31" s="225"/>
      <c r="I31" s="225"/>
    </row>
    <row r="32" spans="1:9" ht="13.5" x14ac:dyDescent="0.2">
      <c r="B32" s="326" t="s">
        <v>303</v>
      </c>
      <c r="C32" s="327"/>
      <c r="D32" s="324">
        <v>3822</v>
      </c>
      <c r="E32" s="324">
        <v>3770</v>
      </c>
      <c r="F32" s="324">
        <v>4472</v>
      </c>
      <c r="G32" s="325">
        <f t="shared" si="0"/>
        <v>118.62068965517241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>
      <selection activeCell="G7" sqref="G7"/>
    </sheetView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>
      <selection activeCell="G7" sqref="G7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septembre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4853</v>
      </c>
      <c r="D12" s="82">
        <v>132</v>
      </c>
      <c r="E12" s="82">
        <f t="shared" ref="E12:E20" si="0">SUM(C12:D12)</f>
        <v>4985</v>
      </c>
      <c r="F12" s="149">
        <f t="shared" ref="F12:F20" si="1">D12/E12*100</f>
        <v>2.6479438314944836</v>
      </c>
    </row>
    <row r="13" spans="1:6" x14ac:dyDescent="0.2">
      <c r="B13" s="159" t="s">
        <v>201</v>
      </c>
      <c r="C13" s="151">
        <v>4896</v>
      </c>
      <c r="D13" s="151">
        <v>190</v>
      </c>
      <c r="E13" s="151">
        <f t="shared" si="0"/>
        <v>5086</v>
      </c>
      <c r="F13" s="187">
        <f t="shared" si="1"/>
        <v>3.7357451828548958</v>
      </c>
    </row>
    <row r="14" spans="1:6" x14ac:dyDescent="0.2">
      <c r="B14" s="159" t="s">
        <v>202</v>
      </c>
      <c r="C14" s="151">
        <v>8984</v>
      </c>
      <c r="D14" s="151">
        <v>294</v>
      </c>
      <c r="E14" s="151">
        <f t="shared" si="0"/>
        <v>9278</v>
      </c>
      <c r="F14" s="187">
        <f t="shared" si="1"/>
        <v>3.1687863763742183</v>
      </c>
    </row>
    <row r="15" spans="1:6" x14ac:dyDescent="0.2">
      <c r="B15" s="159" t="s">
        <v>203</v>
      </c>
      <c r="C15" s="151">
        <v>5510</v>
      </c>
      <c r="D15" s="151">
        <v>203</v>
      </c>
      <c r="E15" s="151">
        <f t="shared" si="0"/>
        <v>5713</v>
      </c>
      <c r="F15" s="187">
        <f t="shared" si="1"/>
        <v>3.5532994923857872</v>
      </c>
    </row>
    <row r="16" spans="1:6" x14ac:dyDescent="0.2">
      <c r="B16" s="159" t="s">
        <v>204</v>
      </c>
      <c r="C16" s="151">
        <v>7710</v>
      </c>
      <c r="D16" s="151">
        <v>180</v>
      </c>
      <c r="E16" s="151">
        <f t="shared" si="0"/>
        <v>7890</v>
      </c>
      <c r="F16" s="187">
        <f t="shared" si="1"/>
        <v>2.2813688212927756</v>
      </c>
    </row>
    <row r="17" spans="2:6" x14ac:dyDescent="0.2">
      <c r="B17" s="159" t="s">
        <v>205</v>
      </c>
      <c r="C17" s="151">
        <v>11921</v>
      </c>
      <c r="D17" s="151">
        <v>478</v>
      </c>
      <c r="E17" s="151">
        <f t="shared" si="0"/>
        <v>12399</v>
      </c>
      <c r="F17" s="187">
        <f t="shared" si="1"/>
        <v>3.8551496088394228</v>
      </c>
    </row>
    <row r="18" spans="2:6" x14ac:dyDescent="0.2">
      <c r="B18" s="159" t="s">
        <v>206</v>
      </c>
      <c r="C18" s="151">
        <v>5620</v>
      </c>
      <c r="D18" s="151">
        <v>320</v>
      </c>
      <c r="E18" s="151">
        <f t="shared" si="0"/>
        <v>5940</v>
      </c>
      <c r="F18" s="187">
        <f t="shared" si="1"/>
        <v>5.3872053872053867</v>
      </c>
    </row>
    <row r="19" spans="2:6" x14ac:dyDescent="0.2">
      <c r="B19" s="159" t="s">
        <v>207</v>
      </c>
      <c r="C19" s="151">
        <v>5221</v>
      </c>
      <c r="D19" s="151">
        <v>138</v>
      </c>
      <c r="E19" s="151">
        <f t="shared" si="0"/>
        <v>5359</v>
      </c>
      <c r="F19" s="187">
        <f t="shared" si="1"/>
        <v>2.5751072961373391</v>
      </c>
    </row>
    <row r="20" spans="2:6" x14ac:dyDescent="0.2">
      <c r="B20" s="159" t="s">
        <v>208</v>
      </c>
      <c r="C20" s="151">
        <v>5098</v>
      </c>
      <c r="D20" s="151">
        <v>134</v>
      </c>
      <c r="E20" s="151">
        <f t="shared" si="0"/>
        <v>5232</v>
      </c>
      <c r="F20" s="187">
        <f t="shared" si="1"/>
        <v>2.5611620795107033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59813</v>
      </c>
      <c r="D22" s="161">
        <f>SUM(D12:D20)</f>
        <v>2069</v>
      </c>
      <c r="E22" s="161">
        <f>SUM(E12:E20)</f>
        <v>61882</v>
      </c>
      <c r="F22" s="262">
        <f>D22/E22*100</f>
        <v>3.3434601338030445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4343</v>
      </c>
      <c r="D24" s="151">
        <v>129</v>
      </c>
      <c r="E24" s="151">
        <f>SUM(C24:D24)</f>
        <v>4472</v>
      </c>
      <c r="F24" s="187">
        <f>D24/E24*100</f>
        <v>2.8846153846153846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64156</v>
      </c>
      <c r="D27" s="93">
        <f>SUM(D22,D24:D25)</f>
        <v>2198</v>
      </c>
      <c r="E27" s="93">
        <f>SUM(E22,E24:E25)</f>
        <v>66354</v>
      </c>
      <c r="F27" s="156">
        <f>D27/E27*100</f>
        <v>3.312535792868553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>
      <selection activeCell="G7" sqref="G7"/>
    </sheetView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septembre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630</v>
      </c>
      <c r="D11" s="226">
        <v>61882</v>
      </c>
      <c r="E11" s="187">
        <f>C11/D11*100</f>
        <v>1.0180666429656442</v>
      </c>
    </row>
    <row r="12" spans="1:6" s="29" customFormat="1" ht="21" customHeight="1" x14ac:dyDescent="0.2">
      <c r="B12" s="266" t="s">
        <v>137</v>
      </c>
      <c r="C12" s="226">
        <v>60</v>
      </c>
      <c r="D12" s="226">
        <v>4472</v>
      </c>
      <c r="E12" s="187">
        <f>C12/D12*100</f>
        <v>1.3416815742397137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690</v>
      </c>
      <c r="D15" s="268">
        <f>SUM(D11:D13)</f>
        <v>66354</v>
      </c>
      <c r="E15" s="156">
        <f>C15/D15*100</f>
        <v>1.0398770232389909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septembre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4" t="s">
        <v>136</v>
      </c>
      <c r="D10" s="485"/>
      <c r="E10" s="484" t="s">
        <v>182</v>
      </c>
      <c r="F10" s="485"/>
      <c r="G10" s="484" t="s">
        <v>143</v>
      </c>
      <c r="H10" s="485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419</v>
      </c>
      <c r="D13" s="187">
        <f>C13/$C$16*100</f>
        <v>66.507936507936506</v>
      </c>
      <c r="E13" s="226">
        <v>33</v>
      </c>
      <c r="F13" s="187">
        <f>E13/$E$16*100</f>
        <v>55.000000000000007</v>
      </c>
      <c r="G13" s="226">
        <f>C13+E13</f>
        <v>452</v>
      </c>
      <c r="H13" s="187">
        <f>G13/$G$16*100</f>
        <v>65.507246376811594</v>
      </c>
    </row>
    <row r="14" spans="1:8" ht="16.5" customHeight="1" x14ac:dyDescent="0.2">
      <c r="A14" s="99"/>
      <c r="B14" s="266" t="s">
        <v>142</v>
      </c>
      <c r="C14" s="226">
        <v>211</v>
      </c>
      <c r="D14" s="187">
        <f>C14/$C$16*100</f>
        <v>33.492063492063487</v>
      </c>
      <c r="E14" s="226">
        <v>27</v>
      </c>
      <c r="F14" s="187">
        <f>E14/$E$16*100</f>
        <v>45</v>
      </c>
      <c r="G14" s="226">
        <f>C14+E14</f>
        <v>238</v>
      </c>
      <c r="H14" s="187">
        <f>G14/$G$16*100</f>
        <v>34.492753623188406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630</v>
      </c>
      <c r="D16" s="156">
        <f t="shared" si="0"/>
        <v>100</v>
      </c>
      <c r="E16" s="268">
        <f t="shared" si="0"/>
        <v>60</v>
      </c>
      <c r="F16" s="156">
        <f t="shared" si="0"/>
        <v>100</v>
      </c>
      <c r="G16" s="268">
        <f t="shared" si="0"/>
        <v>690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topLeftCell="A19" zoomScaleNormal="100" workbookViewId="0">
      <selection activeCell="G7" sqref="G7"/>
    </sheetView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septembre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503</v>
      </c>
      <c r="C9" s="272">
        <v>395</v>
      </c>
      <c r="D9" s="272">
        <v>285</v>
      </c>
      <c r="E9" s="272">
        <v>680</v>
      </c>
      <c r="F9" s="273">
        <v>-9.9337748344370813E-2</v>
      </c>
    </row>
    <row r="10" spans="1:6" x14ac:dyDescent="0.2">
      <c r="B10" s="274" t="s">
        <v>504</v>
      </c>
      <c r="C10" s="275">
        <v>422</v>
      </c>
      <c r="D10" s="275">
        <v>245</v>
      </c>
      <c r="E10" s="275">
        <v>667</v>
      </c>
      <c r="F10" s="273">
        <v>-1.9117647058823573E-2</v>
      </c>
    </row>
    <row r="11" spans="1:6" x14ac:dyDescent="0.2">
      <c r="B11" s="274" t="s">
        <v>505</v>
      </c>
      <c r="C11" s="275">
        <v>431</v>
      </c>
      <c r="D11" s="275">
        <v>250</v>
      </c>
      <c r="E11" s="275">
        <v>681</v>
      </c>
      <c r="F11" s="273">
        <v>2.0989505247376306E-2</v>
      </c>
    </row>
    <row r="12" spans="1:6" x14ac:dyDescent="0.2">
      <c r="B12" s="274" t="s">
        <v>506</v>
      </c>
      <c r="C12" s="275">
        <v>450</v>
      </c>
      <c r="D12" s="275">
        <v>273</v>
      </c>
      <c r="E12" s="275">
        <v>723</v>
      </c>
      <c r="F12" s="273">
        <v>6.1674008810572722E-2</v>
      </c>
    </row>
    <row r="13" spans="1:6" x14ac:dyDescent="0.2">
      <c r="B13" s="274" t="s">
        <v>507</v>
      </c>
      <c r="C13" s="275">
        <v>439</v>
      </c>
      <c r="D13" s="275">
        <v>285</v>
      </c>
      <c r="E13" s="275">
        <v>724</v>
      </c>
      <c r="F13" s="273">
        <v>1.3831258644536604E-3</v>
      </c>
    </row>
    <row r="14" spans="1:6" x14ac:dyDescent="0.2">
      <c r="B14" s="274" t="s">
        <v>508</v>
      </c>
      <c r="C14" s="275">
        <v>476</v>
      </c>
      <c r="D14" s="275">
        <v>245</v>
      </c>
      <c r="E14" s="275">
        <v>721</v>
      </c>
      <c r="F14" s="273">
        <v>-4.1436464088397962E-3</v>
      </c>
    </row>
    <row r="15" spans="1:6" x14ac:dyDescent="0.2">
      <c r="B15" s="274" t="s">
        <v>509</v>
      </c>
      <c r="C15" s="275">
        <v>486</v>
      </c>
      <c r="D15" s="275">
        <v>243</v>
      </c>
      <c r="E15" s="275">
        <v>729</v>
      </c>
      <c r="F15" s="273">
        <v>1.1095700416088761E-2</v>
      </c>
    </row>
    <row r="16" spans="1:6" x14ac:dyDescent="0.2">
      <c r="B16" s="274" t="s">
        <v>510</v>
      </c>
      <c r="C16" s="275">
        <v>493</v>
      </c>
      <c r="D16" s="275">
        <v>249</v>
      </c>
      <c r="E16" s="275">
        <v>742</v>
      </c>
      <c r="F16" s="273">
        <v>1.7832647462277196E-2</v>
      </c>
    </row>
    <row r="17" spans="2:6" x14ac:dyDescent="0.2">
      <c r="B17" s="274" t="s">
        <v>511</v>
      </c>
      <c r="C17" s="275">
        <v>477</v>
      </c>
      <c r="D17" s="275">
        <v>294</v>
      </c>
      <c r="E17" s="275">
        <v>771</v>
      </c>
      <c r="F17" s="273">
        <v>3.908355795148255E-2</v>
      </c>
    </row>
    <row r="18" spans="2:6" x14ac:dyDescent="0.2">
      <c r="B18" s="274" t="s">
        <v>512</v>
      </c>
      <c r="C18" s="275">
        <v>506</v>
      </c>
      <c r="D18" s="275">
        <v>272</v>
      </c>
      <c r="E18" s="275">
        <v>778</v>
      </c>
      <c r="F18" s="273">
        <v>9.0791180285343387E-3</v>
      </c>
    </row>
    <row r="19" spans="2:6" x14ac:dyDescent="0.2">
      <c r="B19" s="274" t="s">
        <v>513</v>
      </c>
      <c r="C19" s="275">
        <v>509</v>
      </c>
      <c r="D19" s="275">
        <v>290</v>
      </c>
      <c r="E19" s="275">
        <v>799</v>
      </c>
      <c r="F19" s="273">
        <v>2.6992287917737778E-2</v>
      </c>
    </row>
    <row r="20" spans="2:6" x14ac:dyDescent="0.2">
      <c r="B20" s="274" t="s">
        <v>514</v>
      </c>
      <c r="C20" s="275">
        <v>494</v>
      </c>
      <c r="D20" s="275">
        <v>287</v>
      </c>
      <c r="E20" s="275">
        <v>781</v>
      </c>
      <c r="F20" s="273">
        <v>-2.252816020025028E-2</v>
      </c>
    </row>
    <row r="21" spans="2:6" x14ac:dyDescent="0.2">
      <c r="B21" s="274" t="s">
        <v>515</v>
      </c>
      <c r="C21" s="275">
        <v>444</v>
      </c>
      <c r="D21" s="275">
        <v>271</v>
      </c>
      <c r="E21" s="275">
        <v>715</v>
      </c>
      <c r="F21" s="273">
        <v>-8.4507042253521125E-2</v>
      </c>
    </row>
    <row r="22" spans="2:6" x14ac:dyDescent="0.2">
      <c r="B22" s="274" t="s">
        <v>516</v>
      </c>
      <c r="C22" s="275">
        <v>435</v>
      </c>
      <c r="D22" s="275">
        <v>261</v>
      </c>
      <c r="E22" s="275">
        <v>696</v>
      </c>
      <c r="F22" s="273">
        <v>-2.657342657342654E-2</v>
      </c>
    </row>
    <row r="23" spans="2:6" x14ac:dyDescent="0.2">
      <c r="B23" s="274" t="s">
        <v>517</v>
      </c>
      <c r="C23" s="275">
        <v>486</v>
      </c>
      <c r="D23" s="275">
        <v>237</v>
      </c>
      <c r="E23" s="275">
        <v>723</v>
      </c>
      <c r="F23" s="273">
        <v>3.8793103448275801E-2</v>
      </c>
    </row>
    <row r="24" spans="2:6" x14ac:dyDescent="0.2">
      <c r="B24" s="274" t="s">
        <v>518</v>
      </c>
      <c r="C24" s="275">
        <v>477</v>
      </c>
      <c r="D24" s="275">
        <v>260</v>
      </c>
      <c r="E24" s="275">
        <v>737</v>
      </c>
      <c r="F24" s="273">
        <v>1.9363762102351245E-2</v>
      </c>
    </row>
    <row r="25" spans="2:6" x14ac:dyDescent="0.2">
      <c r="B25" s="274" t="s">
        <v>519</v>
      </c>
      <c r="C25" s="275">
        <v>455</v>
      </c>
      <c r="D25" s="275">
        <v>276</v>
      </c>
      <c r="E25" s="275">
        <v>731</v>
      </c>
      <c r="F25" s="273">
        <v>-8.141112618724522E-3</v>
      </c>
    </row>
    <row r="26" spans="2:6" x14ac:dyDescent="0.2">
      <c r="B26" s="274" t="s">
        <v>520</v>
      </c>
      <c r="C26" s="275">
        <v>476</v>
      </c>
      <c r="D26" s="275">
        <v>261</v>
      </c>
      <c r="E26" s="275">
        <v>737</v>
      </c>
      <c r="F26" s="273">
        <v>8.2079343365253354E-3</v>
      </c>
    </row>
    <row r="27" spans="2:6" x14ac:dyDescent="0.2">
      <c r="B27" s="274" t="s">
        <v>521</v>
      </c>
      <c r="C27" s="275">
        <v>477</v>
      </c>
      <c r="D27" s="275">
        <v>271</v>
      </c>
      <c r="E27" s="275">
        <v>748</v>
      </c>
      <c r="F27" s="273">
        <v>1.4925373134328401E-2</v>
      </c>
    </row>
    <row r="28" spans="2:6" x14ac:dyDescent="0.2">
      <c r="B28" s="274" t="s">
        <v>522</v>
      </c>
      <c r="C28" s="275">
        <v>512</v>
      </c>
      <c r="D28" s="275">
        <v>266</v>
      </c>
      <c r="E28" s="275">
        <v>778</v>
      </c>
      <c r="F28" s="273">
        <v>4.0106951871657692E-2</v>
      </c>
    </row>
    <row r="29" spans="2:6" x14ac:dyDescent="0.2">
      <c r="B29" s="274" t="s">
        <v>523</v>
      </c>
      <c r="C29" s="275">
        <v>510</v>
      </c>
      <c r="D29" s="275">
        <v>307</v>
      </c>
      <c r="E29" s="275">
        <v>817</v>
      </c>
      <c r="F29" s="273">
        <v>5.0128534704370287E-2</v>
      </c>
    </row>
    <row r="30" spans="2:6" x14ac:dyDescent="0.2">
      <c r="B30" s="274" t="s">
        <v>524</v>
      </c>
      <c r="C30" s="275">
        <v>523</v>
      </c>
      <c r="D30" s="275">
        <v>286</v>
      </c>
      <c r="E30" s="275">
        <v>809</v>
      </c>
      <c r="F30" s="273">
        <v>-9.7919216646267238E-3</v>
      </c>
    </row>
    <row r="31" spans="2:6" x14ac:dyDescent="0.2">
      <c r="B31" s="274" t="s">
        <v>525</v>
      </c>
      <c r="C31" s="275">
        <v>503</v>
      </c>
      <c r="D31" s="275">
        <v>291</v>
      </c>
      <c r="E31" s="275">
        <v>794</v>
      </c>
      <c r="F31" s="273">
        <v>-1.8541409147095234E-2</v>
      </c>
    </row>
    <row r="32" spans="2:6" x14ac:dyDescent="0.2">
      <c r="B32" s="274" t="s">
        <v>526</v>
      </c>
      <c r="C32" s="275">
        <v>456</v>
      </c>
      <c r="D32" s="275">
        <v>287</v>
      </c>
      <c r="E32" s="275">
        <v>743</v>
      </c>
      <c r="F32" s="273">
        <v>-6.4231738035264496E-2</v>
      </c>
    </row>
    <row r="33" spans="2:7" x14ac:dyDescent="0.2">
      <c r="B33" s="276" t="s">
        <v>527</v>
      </c>
      <c r="C33" s="277">
        <v>452</v>
      </c>
      <c r="D33" s="277">
        <v>238</v>
      </c>
      <c r="E33" s="277">
        <v>690</v>
      </c>
      <c r="F33" s="278">
        <v>-7.1332436069986516E-2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285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septembre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zoomScale="85" zoomScaleNormal="85" zoomScaleSheetLayoutView="50" workbookViewId="0">
      <selection activeCell="D43" sqref="D43"/>
    </sheetView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septembre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86" t="s">
        <v>216</v>
      </c>
      <c r="C8" s="487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528</v>
      </c>
      <c r="C9" s="297" t="s">
        <v>315</v>
      </c>
      <c r="D9" s="298">
        <v>10</v>
      </c>
      <c r="E9" s="298">
        <v>0</v>
      </c>
      <c r="F9" s="298">
        <v>23</v>
      </c>
      <c r="G9" s="299">
        <f t="shared" ref="G9:G40" si="0">IF(F9=0,"-",(D9+E9)/F9)</f>
        <v>0.43478260869565216</v>
      </c>
    </row>
    <row r="10" spans="1:7" s="279" customFormat="1" ht="15" customHeight="1" x14ac:dyDescent="0.2">
      <c r="A10"/>
      <c r="B10" s="300" t="s">
        <v>294</v>
      </c>
      <c r="C10" s="292" t="s">
        <v>305</v>
      </c>
      <c r="D10" s="293">
        <v>6</v>
      </c>
      <c r="E10" s="293">
        <v>0</v>
      </c>
      <c r="F10" s="293">
        <v>7</v>
      </c>
      <c r="G10" s="294">
        <f t="shared" si="0"/>
        <v>0.8571428571428571</v>
      </c>
    </row>
    <row r="11" spans="1:7" s="279" customFormat="1" ht="15" customHeight="1" x14ac:dyDescent="0.2">
      <c r="A11"/>
      <c r="B11" s="300" t="s">
        <v>294</v>
      </c>
      <c r="C11" s="292" t="s">
        <v>308</v>
      </c>
      <c r="D11" s="293">
        <v>7</v>
      </c>
      <c r="E11" s="293">
        <v>0</v>
      </c>
      <c r="F11" s="293">
        <v>10</v>
      </c>
      <c r="G11" s="294">
        <f t="shared" si="0"/>
        <v>0.7</v>
      </c>
    </row>
    <row r="12" spans="1:7" s="279" customFormat="1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0</v>
      </c>
      <c r="F12" s="293">
        <v>5</v>
      </c>
      <c r="G12" s="294">
        <f t="shared" si="0"/>
        <v>1</v>
      </c>
    </row>
    <row r="13" spans="1:7" s="279" customFormat="1" ht="15" customHeight="1" x14ac:dyDescent="0.2">
      <c r="A13"/>
      <c r="B13" s="246" t="s">
        <v>529</v>
      </c>
      <c r="C13" s="305"/>
      <c r="D13" s="306">
        <v>28</v>
      </c>
      <c r="E13" s="306">
        <v>0</v>
      </c>
      <c r="F13" s="306">
        <v>45</v>
      </c>
      <c r="G13" s="307">
        <f t="shared" si="0"/>
        <v>0.62222222222222223</v>
      </c>
    </row>
    <row r="14" spans="1:7" s="279" customFormat="1" ht="15" customHeight="1" x14ac:dyDescent="0.2">
      <c r="A14"/>
      <c r="B14" s="301" t="s">
        <v>528</v>
      </c>
      <c r="C14" s="302" t="s">
        <v>340</v>
      </c>
      <c r="D14" s="303">
        <v>5</v>
      </c>
      <c r="E14" s="303">
        <v>0</v>
      </c>
      <c r="F14" s="303">
        <v>15</v>
      </c>
      <c r="G14" s="304">
        <f t="shared" si="0"/>
        <v>0.33333333333333331</v>
      </c>
    </row>
    <row r="15" spans="1:7" s="279" customFormat="1" ht="15" customHeight="1" x14ac:dyDescent="0.2">
      <c r="A15"/>
      <c r="B15" s="300" t="s">
        <v>294</v>
      </c>
      <c r="C15" s="292" t="s">
        <v>328</v>
      </c>
      <c r="D15" s="293">
        <v>0</v>
      </c>
      <c r="E15" s="293">
        <v>0</v>
      </c>
      <c r="F15" s="293">
        <v>4</v>
      </c>
      <c r="G15" s="294">
        <f t="shared" si="0"/>
        <v>0</v>
      </c>
    </row>
    <row r="16" spans="1:7" s="279" customFormat="1" ht="15" customHeight="1" x14ac:dyDescent="0.2">
      <c r="A16"/>
      <c r="B16" s="300" t="s">
        <v>294</v>
      </c>
      <c r="C16" s="292" t="s">
        <v>332</v>
      </c>
      <c r="D16" s="293">
        <v>5</v>
      </c>
      <c r="E16" s="293">
        <v>0</v>
      </c>
      <c r="F16" s="293">
        <v>10</v>
      </c>
      <c r="G16" s="294">
        <f t="shared" si="0"/>
        <v>0.5</v>
      </c>
    </row>
    <row r="17" spans="1:7" s="279" customFormat="1" ht="15" customHeight="1" x14ac:dyDescent="0.2">
      <c r="A17"/>
      <c r="B17" s="300" t="s">
        <v>294</v>
      </c>
      <c r="C17" s="292" t="s">
        <v>201</v>
      </c>
      <c r="D17" s="293">
        <v>9</v>
      </c>
      <c r="E17" s="293">
        <v>0</v>
      </c>
      <c r="F17" s="293">
        <v>11</v>
      </c>
      <c r="G17" s="294">
        <f t="shared" si="0"/>
        <v>0.81818181818181823</v>
      </c>
    </row>
    <row r="18" spans="1:7" s="279" customFormat="1" ht="15" customHeight="1" x14ac:dyDescent="0.2">
      <c r="A18"/>
      <c r="B18" s="300" t="s">
        <v>294</v>
      </c>
      <c r="C18" s="292" t="s">
        <v>334</v>
      </c>
      <c r="D18" s="293">
        <v>2</v>
      </c>
      <c r="E18" s="293">
        <v>0</v>
      </c>
      <c r="F18" s="293">
        <v>6</v>
      </c>
      <c r="G18" s="294">
        <f t="shared" si="0"/>
        <v>0.33333333333333331</v>
      </c>
    </row>
    <row r="19" spans="1:7" s="279" customFormat="1" ht="15" customHeight="1" x14ac:dyDescent="0.2">
      <c r="A19"/>
      <c r="B19" s="300" t="s">
        <v>294</v>
      </c>
      <c r="C19" s="292" t="s">
        <v>335</v>
      </c>
      <c r="D19" s="293">
        <v>6</v>
      </c>
      <c r="E19" s="293">
        <v>0</v>
      </c>
      <c r="F19" s="293">
        <v>10</v>
      </c>
      <c r="G19" s="294">
        <f t="shared" si="0"/>
        <v>0.6</v>
      </c>
    </row>
    <row r="20" spans="1:7" s="279" customFormat="1" ht="15" customHeight="1" x14ac:dyDescent="0.2">
      <c r="A20"/>
      <c r="B20" s="300" t="s">
        <v>294</v>
      </c>
      <c r="C20" s="292" t="s">
        <v>336</v>
      </c>
      <c r="D20" s="293">
        <v>5</v>
      </c>
      <c r="E20" s="293">
        <v>0</v>
      </c>
      <c r="F20" s="293">
        <v>10</v>
      </c>
      <c r="G20" s="294">
        <f t="shared" si="0"/>
        <v>0.5</v>
      </c>
    </row>
    <row r="21" spans="1:7" s="279" customFormat="1" ht="15" customHeight="1" x14ac:dyDescent="0.2">
      <c r="A21"/>
      <c r="B21" s="246" t="s">
        <v>530</v>
      </c>
      <c r="C21" s="305"/>
      <c r="D21" s="306">
        <v>32</v>
      </c>
      <c r="E21" s="306">
        <v>0</v>
      </c>
      <c r="F21" s="306">
        <v>66</v>
      </c>
      <c r="G21" s="307">
        <f t="shared" si="0"/>
        <v>0.48484848484848486</v>
      </c>
    </row>
    <row r="22" spans="1:7" s="279" customFormat="1" ht="15" customHeight="1" x14ac:dyDescent="0.2">
      <c r="A22"/>
      <c r="B22" s="301" t="s">
        <v>528</v>
      </c>
      <c r="C22" s="302" t="s">
        <v>360</v>
      </c>
      <c r="D22" s="303">
        <v>12</v>
      </c>
      <c r="E22" s="303">
        <v>0</v>
      </c>
      <c r="F22" s="303">
        <v>15</v>
      </c>
      <c r="G22" s="304">
        <f t="shared" si="0"/>
        <v>0.8</v>
      </c>
    </row>
    <row r="23" spans="1:7" s="279" customFormat="1" ht="15" customHeight="1" x14ac:dyDescent="0.2">
      <c r="A23"/>
      <c r="B23" s="300" t="s">
        <v>528</v>
      </c>
      <c r="C23" s="292" t="s">
        <v>361</v>
      </c>
      <c r="D23" s="293">
        <v>3</v>
      </c>
      <c r="E23" s="293">
        <v>0</v>
      </c>
      <c r="F23" s="293">
        <v>15</v>
      </c>
      <c r="G23" s="294">
        <f t="shared" si="0"/>
        <v>0.2</v>
      </c>
    </row>
    <row r="24" spans="1:7" s="279" customFormat="1" ht="15" customHeight="1" x14ac:dyDescent="0.2">
      <c r="A24"/>
      <c r="B24" s="300" t="s">
        <v>528</v>
      </c>
      <c r="C24" s="292" t="s">
        <v>362</v>
      </c>
      <c r="D24" s="293">
        <v>11</v>
      </c>
      <c r="E24" s="293">
        <v>0</v>
      </c>
      <c r="F24" s="293">
        <v>20</v>
      </c>
      <c r="G24" s="294">
        <f t="shared" si="0"/>
        <v>0.55000000000000004</v>
      </c>
    </row>
    <row r="25" spans="1:7" s="279" customFormat="1" ht="15" customHeight="1" x14ac:dyDescent="0.2">
      <c r="A25"/>
      <c r="B25" s="300" t="s">
        <v>528</v>
      </c>
      <c r="C25" s="292" t="s">
        <v>364</v>
      </c>
      <c r="D25" s="293">
        <v>10</v>
      </c>
      <c r="E25" s="293">
        <v>0</v>
      </c>
      <c r="F25" s="293">
        <v>22</v>
      </c>
      <c r="G25" s="294">
        <f t="shared" si="0"/>
        <v>0.45454545454545453</v>
      </c>
    </row>
    <row r="26" spans="1:7" s="279" customFormat="1" ht="15" customHeight="1" x14ac:dyDescent="0.2">
      <c r="A26"/>
      <c r="B26" s="300" t="s">
        <v>178</v>
      </c>
      <c r="C26" s="292" t="s">
        <v>371</v>
      </c>
      <c r="D26" s="293">
        <v>44</v>
      </c>
      <c r="E26" s="293">
        <v>0</v>
      </c>
      <c r="F26" s="293">
        <v>60</v>
      </c>
      <c r="G26" s="294">
        <f t="shared" si="0"/>
        <v>0.73333333333333328</v>
      </c>
    </row>
    <row r="27" spans="1:7" s="279" customFormat="1" ht="15" customHeight="1" x14ac:dyDescent="0.2">
      <c r="A27"/>
      <c r="B27" s="300" t="s">
        <v>294</v>
      </c>
      <c r="C27" s="292" t="s">
        <v>358</v>
      </c>
      <c r="D27" s="293">
        <v>11</v>
      </c>
      <c r="E27" s="293">
        <v>0</v>
      </c>
      <c r="F27" s="293">
        <v>32</v>
      </c>
      <c r="G27" s="294">
        <f t="shared" si="0"/>
        <v>0.34375</v>
      </c>
    </row>
    <row r="28" spans="1:7" s="279" customFormat="1" ht="15" customHeight="1" x14ac:dyDescent="0.2">
      <c r="A28"/>
      <c r="B28" s="246" t="s">
        <v>531</v>
      </c>
      <c r="C28" s="305"/>
      <c r="D28" s="306">
        <v>91</v>
      </c>
      <c r="E28" s="306">
        <v>0</v>
      </c>
      <c r="F28" s="306">
        <v>164</v>
      </c>
      <c r="G28" s="307">
        <f t="shared" si="0"/>
        <v>0.55487804878048785</v>
      </c>
    </row>
    <row r="29" spans="1:7" s="279" customFormat="1" ht="15" customHeight="1" x14ac:dyDescent="0.2">
      <c r="A29"/>
      <c r="B29" s="301" t="s">
        <v>528</v>
      </c>
      <c r="C29" s="302" t="s">
        <v>389</v>
      </c>
      <c r="D29" s="303">
        <v>5</v>
      </c>
      <c r="E29" s="303">
        <v>0</v>
      </c>
      <c r="F29" s="303">
        <v>8</v>
      </c>
      <c r="G29" s="304">
        <f t="shared" si="0"/>
        <v>0.625</v>
      </c>
    </row>
    <row r="30" spans="1:7" s="279" customFormat="1" ht="15" customHeight="1" x14ac:dyDescent="0.2">
      <c r="A30"/>
      <c r="B30" s="300" t="s">
        <v>178</v>
      </c>
      <c r="C30" s="292" t="s">
        <v>392</v>
      </c>
      <c r="D30" s="293">
        <v>24</v>
      </c>
      <c r="E30" s="293">
        <v>0</v>
      </c>
      <c r="F30" s="293">
        <v>60</v>
      </c>
      <c r="G30" s="294">
        <f t="shared" si="0"/>
        <v>0.4</v>
      </c>
    </row>
    <row r="31" spans="1:7" s="279" customFormat="1" ht="15" customHeight="1" x14ac:dyDescent="0.2">
      <c r="A31"/>
      <c r="B31" s="300" t="s">
        <v>294</v>
      </c>
      <c r="C31" s="292" t="s">
        <v>375</v>
      </c>
      <c r="D31" s="293">
        <v>6</v>
      </c>
      <c r="E31" s="293">
        <v>0</v>
      </c>
      <c r="F31" s="293">
        <v>18</v>
      </c>
      <c r="G31" s="294">
        <f t="shared" si="0"/>
        <v>0.33333333333333331</v>
      </c>
    </row>
    <row r="32" spans="1:7" s="279" customFormat="1" ht="15" customHeight="1" x14ac:dyDescent="0.2">
      <c r="A32"/>
      <c r="B32" s="300" t="s">
        <v>294</v>
      </c>
      <c r="C32" s="292" t="s">
        <v>378</v>
      </c>
      <c r="D32" s="293">
        <v>11</v>
      </c>
      <c r="E32" s="293">
        <v>0</v>
      </c>
      <c r="F32" s="293">
        <v>20</v>
      </c>
      <c r="G32" s="294">
        <f t="shared" si="0"/>
        <v>0.55000000000000004</v>
      </c>
    </row>
    <row r="33" spans="1:7" s="279" customFormat="1" ht="15" customHeight="1" x14ac:dyDescent="0.2">
      <c r="A33"/>
      <c r="B33" s="246" t="s">
        <v>532</v>
      </c>
      <c r="C33" s="305"/>
      <c r="D33" s="306">
        <v>46</v>
      </c>
      <c r="E33" s="306">
        <v>0</v>
      </c>
      <c r="F33" s="306">
        <v>106</v>
      </c>
      <c r="G33" s="307">
        <f t="shared" si="0"/>
        <v>0.43396226415094341</v>
      </c>
    </row>
    <row r="34" spans="1:7" s="279" customFormat="1" ht="15" customHeight="1" x14ac:dyDescent="0.2">
      <c r="A34"/>
      <c r="B34" s="301" t="s">
        <v>528</v>
      </c>
      <c r="C34" s="302" t="s">
        <v>400</v>
      </c>
      <c r="D34" s="303">
        <v>19</v>
      </c>
      <c r="E34" s="303">
        <v>0</v>
      </c>
      <c r="F34" s="303">
        <v>20</v>
      </c>
      <c r="G34" s="304">
        <f t="shared" si="0"/>
        <v>0.95</v>
      </c>
    </row>
    <row r="35" spans="1:7" s="279" customFormat="1" ht="15" customHeight="1" x14ac:dyDescent="0.2">
      <c r="A35"/>
      <c r="B35" s="300" t="s">
        <v>528</v>
      </c>
      <c r="C35" s="292" t="s">
        <v>401</v>
      </c>
      <c r="D35" s="293">
        <v>0</v>
      </c>
      <c r="E35" s="293">
        <v>0</v>
      </c>
      <c r="F35" s="293">
        <v>4</v>
      </c>
      <c r="G35" s="294">
        <f t="shared" si="0"/>
        <v>0</v>
      </c>
    </row>
    <row r="36" spans="1:7" s="279" customFormat="1" ht="15" customHeight="1" x14ac:dyDescent="0.2">
      <c r="A36"/>
      <c r="B36" s="300" t="s">
        <v>528</v>
      </c>
      <c r="C36" s="292" t="s">
        <v>540</v>
      </c>
      <c r="D36" s="293">
        <v>10</v>
      </c>
      <c r="E36" s="293">
        <v>0</v>
      </c>
      <c r="F36" s="293">
        <v>5</v>
      </c>
      <c r="G36" s="294">
        <f t="shared" si="0"/>
        <v>2</v>
      </c>
    </row>
    <row r="37" spans="1:7" s="279" customFormat="1" ht="15" customHeight="1" x14ac:dyDescent="0.2">
      <c r="A37"/>
      <c r="B37" s="300" t="s">
        <v>528</v>
      </c>
      <c r="C37" s="292" t="s">
        <v>403</v>
      </c>
      <c r="D37" s="293">
        <v>12</v>
      </c>
      <c r="E37" s="293">
        <v>0</v>
      </c>
      <c r="F37" s="293">
        <v>20</v>
      </c>
      <c r="G37" s="294">
        <f t="shared" si="0"/>
        <v>0.6</v>
      </c>
    </row>
    <row r="38" spans="1:7" s="279" customFormat="1" ht="15" customHeight="1" x14ac:dyDescent="0.2">
      <c r="A38"/>
      <c r="B38" s="300" t="s">
        <v>178</v>
      </c>
      <c r="C38" s="292" t="s">
        <v>204</v>
      </c>
      <c r="D38" s="293">
        <v>56</v>
      </c>
      <c r="E38" s="293">
        <v>0</v>
      </c>
      <c r="F38" s="293">
        <v>59</v>
      </c>
      <c r="G38" s="294">
        <f t="shared" si="0"/>
        <v>0.94915254237288138</v>
      </c>
    </row>
    <row r="39" spans="1:7" s="279" customFormat="1" ht="15" customHeight="1" x14ac:dyDescent="0.2">
      <c r="A39"/>
      <c r="B39" s="300" t="s">
        <v>294</v>
      </c>
      <c r="C39" s="292" t="s">
        <v>397</v>
      </c>
      <c r="D39" s="293">
        <v>30</v>
      </c>
      <c r="E39" s="293">
        <v>0</v>
      </c>
      <c r="F39" s="293">
        <v>31</v>
      </c>
      <c r="G39" s="294">
        <f t="shared" si="0"/>
        <v>0.967741935483871</v>
      </c>
    </row>
    <row r="40" spans="1:7" s="279" customFormat="1" ht="15" customHeight="1" x14ac:dyDescent="0.2">
      <c r="A40"/>
      <c r="B40" s="246" t="s">
        <v>533</v>
      </c>
      <c r="C40" s="305"/>
      <c r="D40" s="306">
        <v>127</v>
      </c>
      <c r="E40" s="306">
        <v>0</v>
      </c>
      <c r="F40" s="306">
        <v>139</v>
      </c>
      <c r="G40" s="307">
        <f t="shared" si="0"/>
        <v>0.91366906474820142</v>
      </c>
    </row>
    <row r="41" spans="1:7" s="279" customFormat="1" ht="15" customHeight="1" x14ac:dyDescent="0.2">
      <c r="A41"/>
      <c r="B41" s="301" t="s">
        <v>528</v>
      </c>
      <c r="C41" s="302" t="s">
        <v>541</v>
      </c>
      <c r="D41" s="303">
        <v>0</v>
      </c>
      <c r="E41" s="303">
        <v>0</v>
      </c>
      <c r="F41" s="303">
        <v>0</v>
      </c>
      <c r="G41" s="304" t="str">
        <f t="shared" ref="G41:G72" si="1">IF(F41=0,"-",(D41+E41)/F41)</f>
        <v>-</v>
      </c>
    </row>
    <row r="42" spans="1:7" s="279" customFormat="1" ht="15" customHeight="1" x14ac:dyDescent="0.2">
      <c r="A42"/>
      <c r="B42" s="300" t="s">
        <v>178</v>
      </c>
      <c r="C42" s="292" t="s">
        <v>424</v>
      </c>
      <c r="D42" s="293">
        <v>43</v>
      </c>
      <c r="E42" s="293">
        <v>0</v>
      </c>
      <c r="F42" s="293">
        <v>60</v>
      </c>
      <c r="G42" s="294">
        <f t="shared" si="1"/>
        <v>0.71666666666666667</v>
      </c>
    </row>
    <row r="43" spans="1:7" s="279" customFormat="1" ht="15" customHeight="1" x14ac:dyDescent="0.2">
      <c r="A43"/>
      <c r="B43" s="300" t="s">
        <v>294</v>
      </c>
      <c r="C43" s="292" t="s">
        <v>410</v>
      </c>
      <c r="D43" s="293">
        <v>83</v>
      </c>
      <c r="E43" s="293">
        <v>0</v>
      </c>
      <c r="F43" s="293">
        <v>94</v>
      </c>
      <c r="G43" s="294">
        <f t="shared" si="1"/>
        <v>0.88297872340425532</v>
      </c>
    </row>
    <row r="44" spans="1:7" s="279" customFormat="1" ht="15" customHeight="1" x14ac:dyDescent="0.2">
      <c r="A44"/>
      <c r="B44" s="300" t="s">
        <v>294</v>
      </c>
      <c r="C44" s="292" t="s">
        <v>411</v>
      </c>
      <c r="D44" s="293">
        <v>14</v>
      </c>
      <c r="E44" s="293">
        <v>0</v>
      </c>
      <c r="F44" s="293">
        <v>18</v>
      </c>
      <c r="G44" s="294">
        <f t="shared" si="1"/>
        <v>0.77777777777777779</v>
      </c>
    </row>
    <row r="45" spans="1:7" s="279" customFormat="1" ht="15" customHeight="1" x14ac:dyDescent="0.2">
      <c r="A45"/>
      <c r="B45" s="300" t="s">
        <v>294</v>
      </c>
      <c r="C45" s="292" t="s">
        <v>542</v>
      </c>
      <c r="D45" s="293">
        <v>0</v>
      </c>
      <c r="E45" s="293">
        <v>0</v>
      </c>
      <c r="F45" s="293">
        <v>0</v>
      </c>
      <c r="G45" s="294" t="str">
        <f t="shared" si="1"/>
        <v>-</v>
      </c>
    </row>
    <row r="46" spans="1:7" s="279" customFormat="1" ht="15" customHeight="1" x14ac:dyDescent="0.2">
      <c r="A46"/>
      <c r="B46" s="300" t="s">
        <v>294</v>
      </c>
      <c r="C46" s="292" t="s">
        <v>414</v>
      </c>
      <c r="D46" s="293">
        <v>33</v>
      </c>
      <c r="E46" s="293">
        <v>0</v>
      </c>
      <c r="F46" s="293">
        <v>40</v>
      </c>
      <c r="G46" s="294">
        <f t="shared" si="1"/>
        <v>0.82499999999999996</v>
      </c>
    </row>
    <row r="47" spans="1:7" s="279" customFormat="1" ht="15" customHeight="1" x14ac:dyDescent="0.2">
      <c r="A47"/>
      <c r="B47" s="246" t="s">
        <v>534</v>
      </c>
      <c r="C47" s="305"/>
      <c r="D47" s="306">
        <v>173</v>
      </c>
      <c r="E47" s="306">
        <v>0</v>
      </c>
      <c r="F47" s="306">
        <v>212</v>
      </c>
      <c r="G47" s="307">
        <f t="shared" si="1"/>
        <v>0.81603773584905659</v>
      </c>
    </row>
    <row r="48" spans="1:7" s="279" customFormat="1" ht="15" customHeight="1" x14ac:dyDescent="0.2">
      <c r="A48"/>
      <c r="B48" s="301" t="s">
        <v>528</v>
      </c>
      <c r="C48" s="302" t="s">
        <v>206</v>
      </c>
      <c r="D48" s="303">
        <v>6</v>
      </c>
      <c r="E48" s="303">
        <v>0</v>
      </c>
      <c r="F48" s="303">
        <v>3</v>
      </c>
      <c r="G48" s="304">
        <f t="shared" si="1"/>
        <v>2</v>
      </c>
    </row>
    <row r="49" spans="1:7" s="279" customFormat="1" ht="15" customHeight="1" x14ac:dyDescent="0.2">
      <c r="A49"/>
      <c r="B49" s="300" t="s">
        <v>178</v>
      </c>
      <c r="C49" s="292" t="s">
        <v>443</v>
      </c>
      <c r="D49" s="293">
        <v>28</v>
      </c>
      <c r="E49" s="293">
        <v>0</v>
      </c>
      <c r="F49" s="293">
        <v>55</v>
      </c>
      <c r="G49" s="294">
        <f t="shared" si="1"/>
        <v>0.50909090909090904</v>
      </c>
    </row>
    <row r="50" spans="1:7" s="279" customFormat="1" ht="15" customHeight="1" x14ac:dyDescent="0.2">
      <c r="A50"/>
      <c r="B50" s="300" t="s">
        <v>294</v>
      </c>
      <c r="C50" s="292" t="s">
        <v>427</v>
      </c>
      <c r="D50" s="293">
        <v>5</v>
      </c>
      <c r="E50" s="293">
        <v>0</v>
      </c>
      <c r="F50" s="293">
        <v>10</v>
      </c>
      <c r="G50" s="294">
        <f t="shared" si="1"/>
        <v>0.5</v>
      </c>
    </row>
    <row r="51" spans="1:7" s="279" customFormat="1" ht="15" customHeight="1" x14ac:dyDescent="0.2">
      <c r="A51"/>
      <c r="B51" s="300" t="s">
        <v>294</v>
      </c>
      <c r="C51" s="292" t="s">
        <v>428</v>
      </c>
      <c r="D51" s="293">
        <v>7</v>
      </c>
      <c r="E51" s="293">
        <v>0</v>
      </c>
      <c r="F51" s="293">
        <v>10</v>
      </c>
      <c r="G51" s="294">
        <f t="shared" si="1"/>
        <v>0.7</v>
      </c>
    </row>
    <row r="52" spans="1:7" s="279" customFormat="1" ht="15" customHeight="1" x14ac:dyDescent="0.2">
      <c r="A52"/>
      <c r="B52" s="246" t="s">
        <v>535</v>
      </c>
      <c r="C52" s="305"/>
      <c r="D52" s="306">
        <v>46</v>
      </c>
      <c r="E52" s="306">
        <v>0</v>
      </c>
      <c r="F52" s="306">
        <v>78</v>
      </c>
      <c r="G52" s="307">
        <f t="shared" si="1"/>
        <v>0.58974358974358976</v>
      </c>
    </row>
    <row r="53" spans="1:7" s="279" customFormat="1" ht="15" customHeight="1" x14ac:dyDescent="0.2">
      <c r="A53"/>
      <c r="B53" s="301" t="s">
        <v>528</v>
      </c>
      <c r="C53" s="302" t="s">
        <v>456</v>
      </c>
      <c r="D53" s="303">
        <v>9</v>
      </c>
      <c r="E53" s="303">
        <v>0</v>
      </c>
      <c r="F53" s="303">
        <v>14</v>
      </c>
      <c r="G53" s="304">
        <f t="shared" si="1"/>
        <v>0.6428571428571429</v>
      </c>
    </row>
    <row r="54" spans="1:7" s="279" customFormat="1" ht="15" customHeight="1" x14ac:dyDescent="0.2">
      <c r="A54"/>
      <c r="B54" s="300" t="s">
        <v>325</v>
      </c>
      <c r="C54" s="292" t="s">
        <v>447</v>
      </c>
      <c r="D54" s="293">
        <v>0</v>
      </c>
      <c r="E54" s="293">
        <v>0</v>
      </c>
      <c r="F54" s="293">
        <v>1</v>
      </c>
      <c r="G54" s="294">
        <f t="shared" si="1"/>
        <v>0</v>
      </c>
    </row>
    <row r="55" spans="1:7" s="279" customFormat="1" ht="15" customHeight="1" x14ac:dyDescent="0.2">
      <c r="A55"/>
      <c r="B55" s="300" t="s">
        <v>325</v>
      </c>
      <c r="C55" s="292" t="s">
        <v>465</v>
      </c>
      <c r="D55" s="293">
        <v>1</v>
      </c>
      <c r="E55" s="293">
        <v>0</v>
      </c>
      <c r="F55" s="293">
        <v>2</v>
      </c>
      <c r="G55" s="294">
        <f t="shared" si="1"/>
        <v>0.5</v>
      </c>
    </row>
    <row r="56" spans="1:7" s="279" customFormat="1" ht="15" customHeight="1" x14ac:dyDescent="0.2">
      <c r="A56"/>
      <c r="B56" s="300" t="s">
        <v>325</v>
      </c>
      <c r="C56" s="292" t="s">
        <v>466</v>
      </c>
      <c r="D56" s="293">
        <v>0</v>
      </c>
      <c r="E56" s="293">
        <v>0</v>
      </c>
      <c r="F56" s="293">
        <v>2</v>
      </c>
      <c r="G56" s="294">
        <f t="shared" si="1"/>
        <v>0</v>
      </c>
    </row>
    <row r="57" spans="1:7" s="279" customFormat="1" ht="15" customHeight="1" x14ac:dyDescent="0.2">
      <c r="A57"/>
      <c r="B57" s="300" t="s">
        <v>294</v>
      </c>
      <c r="C57" s="292" t="s">
        <v>449</v>
      </c>
      <c r="D57" s="293">
        <v>3</v>
      </c>
      <c r="E57" s="293">
        <v>0</v>
      </c>
      <c r="F57" s="293">
        <v>14</v>
      </c>
      <c r="G57" s="294">
        <f t="shared" si="1"/>
        <v>0.21428571428571427</v>
      </c>
    </row>
    <row r="58" spans="1:7" s="279" customFormat="1" ht="15" customHeight="1" x14ac:dyDescent="0.2">
      <c r="A58"/>
      <c r="B58" s="300" t="s">
        <v>294</v>
      </c>
      <c r="C58" s="292" t="s">
        <v>453</v>
      </c>
      <c r="D58" s="293">
        <v>7</v>
      </c>
      <c r="E58" s="293">
        <v>0</v>
      </c>
      <c r="F58" s="293">
        <v>20</v>
      </c>
      <c r="G58" s="294">
        <f t="shared" si="1"/>
        <v>0.35</v>
      </c>
    </row>
    <row r="59" spans="1:7" s="279" customFormat="1" ht="15" customHeight="1" x14ac:dyDescent="0.2">
      <c r="A59"/>
      <c r="B59" s="300" t="s">
        <v>294</v>
      </c>
      <c r="C59" s="292" t="s">
        <v>207</v>
      </c>
      <c r="D59" s="293">
        <v>17</v>
      </c>
      <c r="E59" s="293">
        <v>0</v>
      </c>
      <c r="F59" s="293">
        <v>38</v>
      </c>
      <c r="G59" s="294">
        <f t="shared" si="1"/>
        <v>0.44736842105263158</v>
      </c>
    </row>
    <row r="60" spans="1:7" s="279" customFormat="1" ht="15" customHeight="1" x14ac:dyDescent="0.2">
      <c r="A60"/>
      <c r="B60" s="246" t="s">
        <v>536</v>
      </c>
      <c r="C60" s="305"/>
      <c r="D60" s="306">
        <v>37</v>
      </c>
      <c r="E60" s="306">
        <v>0</v>
      </c>
      <c r="F60" s="306">
        <v>91</v>
      </c>
      <c r="G60" s="307">
        <f t="shared" si="1"/>
        <v>0.40659340659340659</v>
      </c>
    </row>
    <row r="61" spans="1:7" s="279" customFormat="1" ht="15" customHeight="1" x14ac:dyDescent="0.2">
      <c r="A61"/>
      <c r="B61" s="301" t="s">
        <v>528</v>
      </c>
      <c r="C61" s="302" t="s">
        <v>477</v>
      </c>
      <c r="D61" s="303">
        <v>2</v>
      </c>
      <c r="E61" s="303">
        <v>0</v>
      </c>
      <c r="F61" s="303">
        <v>12</v>
      </c>
      <c r="G61" s="304">
        <f t="shared" si="1"/>
        <v>0.16666666666666666</v>
      </c>
    </row>
    <row r="62" spans="1:7" s="279" customFormat="1" ht="15" customHeight="1" x14ac:dyDescent="0.2">
      <c r="A62"/>
      <c r="B62" s="300" t="s">
        <v>528</v>
      </c>
      <c r="C62" s="292" t="s">
        <v>479</v>
      </c>
      <c r="D62" s="293">
        <v>11</v>
      </c>
      <c r="E62" s="293">
        <v>0</v>
      </c>
      <c r="F62" s="293">
        <v>20</v>
      </c>
      <c r="G62" s="294">
        <f t="shared" si="1"/>
        <v>0.55000000000000004</v>
      </c>
    </row>
    <row r="63" spans="1:7" s="279" customFormat="1" ht="15" customHeight="1" x14ac:dyDescent="0.2">
      <c r="A63"/>
      <c r="B63" s="300" t="s">
        <v>178</v>
      </c>
      <c r="C63" s="292" t="s">
        <v>483</v>
      </c>
      <c r="D63" s="293">
        <v>37</v>
      </c>
      <c r="E63" s="293">
        <v>0</v>
      </c>
      <c r="F63" s="293">
        <v>59</v>
      </c>
      <c r="G63" s="294">
        <f t="shared" si="1"/>
        <v>0.6271186440677966</v>
      </c>
    </row>
    <row r="64" spans="1:7" s="279" customFormat="1" ht="15" customHeight="1" x14ac:dyDescent="0.2">
      <c r="A64"/>
      <c r="B64" s="246" t="s">
        <v>537</v>
      </c>
      <c r="C64" s="305"/>
      <c r="D64" s="306">
        <v>50</v>
      </c>
      <c r="E64" s="306">
        <v>0</v>
      </c>
      <c r="F64" s="306">
        <v>91</v>
      </c>
      <c r="G64" s="307">
        <f t="shared" si="1"/>
        <v>0.5494505494505495</v>
      </c>
    </row>
    <row r="65" spans="1:7" s="279" customFormat="1" ht="15" customHeight="1" x14ac:dyDescent="0.2">
      <c r="A65"/>
      <c r="B65" s="301" t="s">
        <v>528</v>
      </c>
      <c r="C65" s="302" t="s">
        <v>485</v>
      </c>
      <c r="D65" s="303">
        <v>6</v>
      </c>
      <c r="E65" s="303">
        <v>0</v>
      </c>
      <c r="F65" s="303">
        <v>15</v>
      </c>
      <c r="G65" s="304">
        <f t="shared" si="1"/>
        <v>0.4</v>
      </c>
    </row>
    <row r="66" spans="1:7" s="279" customFormat="1" ht="15" customHeight="1" x14ac:dyDescent="0.2">
      <c r="A66"/>
      <c r="B66" s="300" t="s">
        <v>528</v>
      </c>
      <c r="C66" s="292" t="s">
        <v>486</v>
      </c>
      <c r="D66" s="293">
        <v>7</v>
      </c>
      <c r="E66" s="293">
        <v>0</v>
      </c>
      <c r="F66" s="293">
        <v>17</v>
      </c>
      <c r="G66" s="294">
        <f t="shared" si="1"/>
        <v>0.41176470588235292</v>
      </c>
    </row>
    <row r="67" spans="1:7" s="279" customFormat="1" ht="15" customHeight="1" x14ac:dyDescent="0.2">
      <c r="A67"/>
      <c r="B67" s="300" t="s">
        <v>528</v>
      </c>
      <c r="C67" s="292" t="s">
        <v>495</v>
      </c>
      <c r="D67" s="293">
        <v>6</v>
      </c>
      <c r="E67" s="293">
        <v>0</v>
      </c>
      <c r="F67" s="293">
        <v>2</v>
      </c>
      <c r="G67" s="294">
        <f t="shared" si="1"/>
        <v>3</v>
      </c>
    </row>
    <row r="68" spans="1:7" s="279" customFormat="1" ht="15" customHeight="1" x14ac:dyDescent="0.2">
      <c r="A68"/>
      <c r="B68" s="300" t="s">
        <v>528</v>
      </c>
      <c r="C68" s="292" t="s">
        <v>496</v>
      </c>
      <c r="D68" s="293">
        <v>9</v>
      </c>
      <c r="E68" s="293">
        <v>0</v>
      </c>
      <c r="F68" s="293">
        <v>18</v>
      </c>
      <c r="G68" s="294">
        <f t="shared" si="1"/>
        <v>0.5</v>
      </c>
    </row>
    <row r="69" spans="1:7" s="279" customFormat="1" ht="15" customHeight="1" x14ac:dyDescent="0.2">
      <c r="A69"/>
      <c r="B69" s="300" t="s">
        <v>528</v>
      </c>
      <c r="C69" s="292" t="s">
        <v>543</v>
      </c>
      <c r="D69" s="293">
        <v>5</v>
      </c>
      <c r="E69" s="293">
        <v>0</v>
      </c>
      <c r="F69" s="293">
        <v>21</v>
      </c>
      <c r="G69" s="294">
        <f t="shared" si="1"/>
        <v>0.23809523809523808</v>
      </c>
    </row>
    <row r="70" spans="1:7" s="279" customFormat="1" ht="15" customHeight="1" x14ac:dyDescent="0.2">
      <c r="A70"/>
      <c r="B70" s="300" t="s">
        <v>528</v>
      </c>
      <c r="C70" s="292" t="s">
        <v>489</v>
      </c>
      <c r="D70" s="293">
        <v>16</v>
      </c>
      <c r="E70" s="293">
        <v>0</v>
      </c>
      <c r="F70" s="293">
        <v>40</v>
      </c>
      <c r="G70" s="294">
        <f t="shared" si="1"/>
        <v>0.4</v>
      </c>
    </row>
    <row r="71" spans="1:7" s="279" customFormat="1" ht="15" customHeight="1" x14ac:dyDescent="0.2">
      <c r="A71"/>
      <c r="B71" s="300" t="s">
        <v>528</v>
      </c>
      <c r="C71" s="292" t="s">
        <v>490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s="279" customFormat="1" ht="15" customHeight="1" x14ac:dyDescent="0.2">
      <c r="A72"/>
      <c r="B72" s="300" t="s">
        <v>294</v>
      </c>
      <c r="C72" s="292" t="s">
        <v>491</v>
      </c>
      <c r="D72" s="293">
        <v>11</v>
      </c>
      <c r="E72" s="293">
        <v>0</v>
      </c>
      <c r="F72" s="293">
        <v>10</v>
      </c>
      <c r="G72" s="294">
        <f t="shared" si="1"/>
        <v>1.1000000000000001</v>
      </c>
    </row>
    <row r="73" spans="1:7" s="279" customFormat="1" ht="15" customHeight="1" x14ac:dyDescent="0.2">
      <c r="A73"/>
      <c r="B73" s="246" t="s">
        <v>538</v>
      </c>
      <c r="C73" s="305"/>
      <c r="D73" s="306">
        <v>60</v>
      </c>
      <c r="E73" s="306">
        <v>0</v>
      </c>
      <c r="F73" s="306">
        <v>125</v>
      </c>
      <c r="G73" s="307">
        <f t="shared" ref="G73:G74" si="2">IF(F73=0,"-",(D73+E73)/F73)</f>
        <v>0.48</v>
      </c>
    </row>
    <row r="74" spans="1:7" s="279" customFormat="1" ht="15" customHeight="1" x14ac:dyDescent="0.2">
      <c r="A74"/>
      <c r="B74" s="246" t="s">
        <v>539</v>
      </c>
      <c r="C74" s="305"/>
      <c r="D74" s="306">
        <v>690</v>
      </c>
      <c r="E74" s="306">
        <v>0</v>
      </c>
      <c r="F74" s="306">
        <v>1117</v>
      </c>
      <c r="G74" s="307">
        <f t="shared" si="2"/>
        <v>0.61772605192479857</v>
      </c>
    </row>
    <row r="75" spans="1:7" s="279" customFormat="1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zoomScaleNormal="100" workbookViewId="0">
      <selection activeCell="D37" sqref="D37"/>
    </sheetView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septembre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88" t="s">
        <v>216</v>
      </c>
      <c r="C8" s="489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294</v>
      </c>
      <c r="C9" s="297" t="s">
        <v>305</v>
      </c>
      <c r="D9" s="298">
        <v>6</v>
      </c>
      <c r="E9" s="298">
        <v>0</v>
      </c>
      <c r="F9" s="298">
        <v>7</v>
      </c>
      <c r="G9" s="299">
        <f t="shared" ref="G9:G40" si="0">IF(F9=0,"-",(D9+E9)/F9)</f>
        <v>0.8571428571428571</v>
      </c>
    </row>
    <row r="10" spans="1:7" ht="15" customHeight="1" x14ac:dyDescent="0.2">
      <c r="A10"/>
      <c r="B10" s="300" t="s">
        <v>295</v>
      </c>
      <c r="C10" s="292" t="s">
        <v>315</v>
      </c>
      <c r="D10" s="293">
        <v>10</v>
      </c>
      <c r="E10" s="293">
        <v>0</v>
      </c>
      <c r="F10" s="293">
        <v>23</v>
      </c>
      <c r="G10" s="294">
        <f t="shared" si="0"/>
        <v>0.43478260869565216</v>
      </c>
    </row>
    <row r="11" spans="1:7" ht="15" customHeight="1" x14ac:dyDescent="0.2">
      <c r="A11"/>
      <c r="B11" s="300" t="s">
        <v>294</v>
      </c>
      <c r="C11" s="292" t="s">
        <v>308</v>
      </c>
      <c r="D11" s="293">
        <v>7</v>
      </c>
      <c r="E11" s="293">
        <v>0</v>
      </c>
      <c r="F11" s="293">
        <v>10</v>
      </c>
      <c r="G11" s="294">
        <f t="shared" si="0"/>
        <v>0.7</v>
      </c>
    </row>
    <row r="12" spans="1:7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0</v>
      </c>
      <c r="F12" s="293">
        <v>5</v>
      </c>
      <c r="G12" s="294">
        <f t="shared" si="0"/>
        <v>1</v>
      </c>
    </row>
    <row r="13" spans="1:7" ht="15" customHeight="1" x14ac:dyDescent="0.2">
      <c r="A13"/>
      <c r="B13" s="246" t="s">
        <v>529</v>
      </c>
      <c r="C13" s="305"/>
      <c r="D13" s="306">
        <v>28</v>
      </c>
      <c r="E13" s="306">
        <v>0</v>
      </c>
      <c r="F13" s="306">
        <v>45</v>
      </c>
      <c r="G13" s="307">
        <f t="shared" si="0"/>
        <v>0.62222222222222223</v>
      </c>
    </row>
    <row r="14" spans="1:7" ht="15" customHeight="1" x14ac:dyDescent="0.2">
      <c r="A14"/>
      <c r="B14" s="301" t="s">
        <v>294</v>
      </c>
      <c r="C14" s="302" t="s">
        <v>328</v>
      </c>
      <c r="D14" s="303">
        <v>0</v>
      </c>
      <c r="E14" s="303">
        <v>0</v>
      </c>
      <c r="F14" s="303">
        <v>4</v>
      </c>
      <c r="G14" s="304">
        <f t="shared" si="0"/>
        <v>0</v>
      </c>
    </row>
    <row r="15" spans="1:7" ht="15" customHeight="1" x14ac:dyDescent="0.2">
      <c r="A15"/>
      <c r="B15" s="300" t="s">
        <v>294</v>
      </c>
      <c r="C15" s="292" t="s">
        <v>332</v>
      </c>
      <c r="D15" s="293">
        <v>5</v>
      </c>
      <c r="E15" s="293">
        <v>0</v>
      </c>
      <c r="F15" s="293">
        <v>10</v>
      </c>
      <c r="G15" s="294">
        <f t="shared" si="0"/>
        <v>0.5</v>
      </c>
    </row>
    <row r="16" spans="1:7" ht="15" customHeight="1" x14ac:dyDescent="0.2">
      <c r="A16"/>
      <c r="B16" s="300" t="s">
        <v>294</v>
      </c>
      <c r="C16" s="292" t="s">
        <v>201</v>
      </c>
      <c r="D16" s="293">
        <v>9</v>
      </c>
      <c r="E16" s="293">
        <v>0</v>
      </c>
      <c r="F16" s="293">
        <v>11</v>
      </c>
      <c r="G16" s="294">
        <f t="shared" si="0"/>
        <v>0.81818181818181823</v>
      </c>
    </row>
    <row r="17" spans="1:7" ht="15" customHeight="1" x14ac:dyDescent="0.2">
      <c r="A17"/>
      <c r="B17" s="300" t="s">
        <v>294</v>
      </c>
      <c r="C17" s="292" t="s">
        <v>334</v>
      </c>
      <c r="D17" s="293">
        <v>2</v>
      </c>
      <c r="E17" s="293">
        <v>0</v>
      </c>
      <c r="F17" s="293">
        <v>6</v>
      </c>
      <c r="G17" s="294">
        <f t="shared" si="0"/>
        <v>0.33333333333333331</v>
      </c>
    </row>
    <row r="18" spans="1:7" ht="15" customHeight="1" x14ac:dyDescent="0.2">
      <c r="A18"/>
      <c r="B18" s="300" t="s">
        <v>294</v>
      </c>
      <c r="C18" s="292" t="s">
        <v>335</v>
      </c>
      <c r="D18" s="293">
        <v>6</v>
      </c>
      <c r="E18" s="293">
        <v>0</v>
      </c>
      <c r="F18" s="293">
        <v>10</v>
      </c>
      <c r="G18" s="294">
        <f t="shared" si="0"/>
        <v>0.6</v>
      </c>
    </row>
    <row r="19" spans="1:7" ht="15" customHeight="1" x14ac:dyDescent="0.2">
      <c r="A19"/>
      <c r="B19" s="300" t="s">
        <v>294</v>
      </c>
      <c r="C19" s="292" t="s">
        <v>336</v>
      </c>
      <c r="D19" s="293">
        <v>5</v>
      </c>
      <c r="E19" s="293">
        <v>0</v>
      </c>
      <c r="F19" s="293">
        <v>10</v>
      </c>
      <c r="G19" s="294">
        <f t="shared" si="0"/>
        <v>0.5</v>
      </c>
    </row>
    <row r="20" spans="1:7" ht="15" customHeight="1" x14ac:dyDescent="0.2">
      <c r="A20"/>
      <c r="B20" s="300" t="s">
        <v>295</v>
      </c>
      <c r="C20" s="292" t="s">
        <v>340</v>
      </c>
      <c r="D20" s="293">
        <v>5</v>
      </c>
      <c r="E20" s="293">
        <v>0</v>
      </c>
      <c r="F20" s="293">
        <v>15</v>
      </c>
      <c r="G20" s="294">
        <f t="shared" si="0"/>
        <v>0.33333333333333331</v>
      </c>
    </row>
    <row r="21" spans="1:7" ht="15" customHeight="1" x14ac:dyDescent="0.2">
      <c r="A21"/>
      <c r="B21" s="246" t="s">
        <v>530</v>
      </c>
      <c r="C21" s="305"/>
      <c r="D21" s="306">
        <v>32</v>
      </c>
      <c r="E21" s="306">
        <v>0</v>
      </c>
      <c r="F21" s="306">
        <v>66</v>
      </c>
      <c r="G21" s="307">
        <f t="shared" si="0"/>
        <v>0.48484848484848486</v>
      </c>
    </row>
    <row r="22" spans="1:7" ht="15" customHeight="1" x14ac:dyDescent="0.2">
      <c r="A22"/>
      <c r="B22" s="301" t="s">
        <v>295</v>
      </c>
      <c r="C22" s="302" t="s">
        <v>360</v>
      </c>
      <c r="D22" s="303">
        <v>12</v>
      </c>
      <c r="E22" s="303">
        <v>0</v>
      </c>
      <c r="F22" s="303">
        <v>15</v>
      </c>
      <c r="G22" s="304">
        <f t="shared" si="0"/>
        <v>0.8</v>
      </c>
    </row>
    <row r="23" spans="1:7" ht="15" customHeight="1" x14ac:dyDescent="0.2">
      <c r="A23"/>
      <c r="B23" s="300" t="s">
        <v>295</v>
      </c>
      <c r="C23" s="292" t="s">
        <v>361</v>
      </c>
      <c r="D23" s="293">
        <v>3</v>
      </c>
      <c r="E23" s="293">
        <v>0</v>
      </c>
      <c r="F23" s="293">
        <v>15</v>
      </c>
      <c r="G23" s="294">
        <f t="shared" si="0"/>
        <v>0.2</v>
      </c>
    </row>
    <row r="24" spans="1:7" ht="15" customHeight="1" x14ac:dyDescent="0.2">
      <c r="A24"/>
      <c r="B24" s="300" t="s">
        <v>295</v>
      </c>
      <c r="C24" s="292" t="s">
        <v>362</v>
      </c>
      <c r="D24" s="293">
        <v>11</v>
      </c>
      <c r="E24" s="293">
        <v>0</v>
      </c>
      <c r="F24" s="293">
        <v>20</v>
      </c>
      <c r="G24" s="294">
        <f t="shared" si="0"/>
        <v>0.55000000000000004</v>
      </c>
    </row>
    <row r="25" spans="1:7" ht="15" customHeight="1" x14ac:dyDescent="0.2">
      <c r="A25"/>
      <c r="B25" s="300" t="s">
        <v>295</v>
      </c>
      <c r="C25" s="292" t="s">
        <v>364</v>
      </c>
      <c r="D25" s="293">
        <v>10</v>
      </c>
      <c r="E25" s="293">
        <v>0</v>
      </c>
      <c r="F25" s="293">
        <v>22</v>
      </c>
      <c r="G25" s="294">
        <f t="shared" si="0"/>
        <v>0.45454545454545453</v>
      </c>
    </row>
    <row r="26" spans="1:7" ht="15" customHeight="1" x14ac:dyDescent="0.2">
      <c r="A26"/>
      <c r="B26" s="300" t="s">
        <v>178</v>
      </c>
      <c r="C26" s="292" t="s">
        <v>371</v>
      </c>
      <c r="D26" s="293">
        <v>44</v>
      </c>
      <c r="E26" s="293">
        <v>0</v>
      </c>
      <c r="F26" s="293">
        <v>60</v>
      </c>
      <c r="G26" s="294">
        <f t="shared" si="0"/>
        <v>0.73333333333333328</v>
      </c>
    </row>
    <row r="27" spans="1:7" ht="15" customHeight="1" x14ac:dyDescent="0.2">
      <c r="A27"/>
      <c r="B27" s="300" t="s">
        <v>294</v>
      </c>
      <c r="C27" s="292" t="s">
        <v>358</v>
      </c>
      <c r="D27" s="293">
        <v>11</v>
      </c>
      <c r="E27" s="293">
        <v>0</v>
      </c>
      <c r="F27" s="293">
        <v>32</v>
      </c>
      <c r="G27" s="294">
        <f t="shared" si="0"/>
        <v>0.34375</v>
      </c>
    </row>
    <row r="28" spans="1:7" ht="15" customHeight="1" x14ac:dyDescent="0.2">
      <c r="A28"/>
      <c r="B28" s="246" t="s">
        <v>531</v>
      </c>
      <c r="C28" s="305"/>
      <c r="D28" s="306">
        <v>91</v>
      </c>
      <c r="E28" s="306">
        <v>0</v>
      </c>
      <c r="F28" s="306">
        <v>164</v>
      </c>
      <c r="G28" s="307">
        <f t="shared" si="0"/>
        <v>0.55487804878048785</v>
      </c>
    </row>
    <row r="29" spans="1:7" ht="15" customHeight="1" x14ac:dyDescent="0.2">
      <c r="A29"/>
      <c r="B29" s="301" t="s">
        <v>294</v>
      </c>
      <c r="C29" s="302" t="s">
        <v>375</v>
      </c>
      <c r="D29" s="303">
        <v>6</v>
      </c>
      <c r="E29" s="303">
        <v>0</v>
      </c>
      <c r="F29" s="303">
        <v>18</v>
      </c>
      <c r="G29" s="304">
        <f t="shared" si="0"/>
        <v>0.33333333333333331</v>
      </c>
    </row>
    <row r="30" spans="1:7" ht="15" customHeight="1" x14ac:dyDescent="0.2">
      <c r="A30"/>
      <c r="B30" s="300" t="s">
        <v>294</v>
      </c>
      <c r="C30" s="292" t="s">
        <v>378</v>
      </c>
      <c r="D30" s="293">
        <v>11</v>
      </c>
      <c r="E30" s="293">
        <v>0</v>
      </c>
      <c r="F30" s="293">
        <v>20</v>
      </c>
      <c r="G30" s="294">
        <f t="shared" si="0"/>
        <v>0.55000000000000004</v>
      </c>
    </row>
    <row r="31" spans="1:7" ht="15" customHeight="1" x14ac:dyDescent="0.2">
      <c r="A31"/>
      <c r="B31" s="300" t="s">
        <v>295</v>
      </c>
      <c r="C31" s="292" t="s">
        <v>389</v>
      </c>
      <c r="D31" s="293">
        <v>5</v>
      </c>
      <c r="E31" s="293">
        <v>0</v>
      </c>
      <c r="F31" s="293">
        <v>8</v>
      </c>
      <c r="G31" s="294">
        <f t="shared" si="0"/>
        <v>0.625</v>
      </c>
    </row>
    <row r="32" spans="1:7" ht="15" customHeight="1" x14ac:dyDescent="0.2">
      <c r="A32"/>
      <c r="B32" s="300" t="s">
        <v>178</v>
      </c>
      <c r="C32" s="292" t="s">
        <v>392</v>
      </c>
      <c r="D32" s="293">
        <v>24</v>
      </c>
      <c r="E32" s="293">
        <v>0</v>
      </c>
      <c r="F32" s="293">
        <v>60</v>
      </c>
      <c r="G32" s="294">
        <f t="shared" si="0"/>
        <v>0.4</v>
      </c>
    </row>
    <row r="33" spans="1:7" ht="15" customHeight="1" x14ac:dyDescent="0.2">
      <c r="A33"/>
      <c r="B33" s="246" t="s">
        <v>532</v>
      </c>
      <c r="C33" s="305"/>
      <c r="D33" s="306">
        <v>46</v>
      </c>
      <c r="E33" s="306">
        <v>0</v>
      </c>
      <c r="F33" s="306">
        <v>106</v>
      </c>
      <c r="G33" s="307">
        <f t="shared" si="0"/>
        <v>0.43396226415094341</v>
      </c>
    </row>
    <row r="34" spans="1:7" ht="15" customHeight="1" x14ac:dyDescent="0.2">
      <c r="A34"/>
      <c r="B34" s="301" t="s">
        <v>295</v>
      </c>
      <c r="C34" s="302" t="s">
        <v>400</v>
      </c>
      <c r="D34" s="303">
        <v>19</v>
      </c>
      <c r="E34" s="303">
        <v>0</v>
      </c>
      <c r="F34" s="303">
        <v>20</v>
      </c>
      <c r="G34" s="304">
        <f t="shared" si="0"/>
        <v>0.95</v>
      </c>
    </row>
    <row r="35" spans="1:7" ht="15" customHeight="1" x14ac:dyDescent="0.2">
      <c r="A35"/>
      <c r="B35" s="300" t="s">
        <v>295</v>
      </c>
      <c r="C35" s="292" t="s">
        <v>401</v>
      </c>
      <c r="D35" s="293">
        <v>0</v>
      </c>
      <c r="E35" s="293">
        <v>0</v>
      </c>
      <c r="F35" s="293">
        <v>4</v>
      </c>
      <c r="G35" s="294">
        <f t="shared" si="0"/>
        <v>0</v>
      </c>
    </row>
    <row r="36" spans="1:7" ht="15" customHeight="1" x14ac:dyDescent="0.2">
      <c r="A36"/>
      <c r="B36" s="300" t="s">
        <v>294</v>
      </c>
      <c r="C36" s="292" t="s">
        <v>397</v>
      </c>
      <c r="D36" s="293">
        <v>30</v>
      </c>
      <c r="E36" s="293">
        <v>0</v>
      </c>
      <c r="F36" s="293">
        <v>31</v>
      </c>
      <c r="G36" s="294">
        <f t="shared" si="0"/>
        <v>0.967741935483871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56</v>
      </c>
      <c r="E37" s="293">
        <v>0</v>
      </c>
      <c r="F37" s="293">
        <v>59</v>
      </c>
      <c r="G37" s="294">
        <f t="shared" si="0"/>
        <v>0.94915254237288138</v>
      </c>
    </row>
    <row r="38" spans="1:7" ht="15" customHeight="1" x14ac:dyDescent="0.2">
      <c r="A38"/>
      <c r="B38" s="300" t="s">
        <v>295</v>
      </c>
      <c r="C38" s="292" t="s">
        <v>540</v>
      </c>
      <c r="D38" s="293">
        <v>10</v>
      </c>
      <c r="E38" s="293">
        <v>0</v>
      </c>
      <c r="F38" s="293">
        <v>5</v>
      </c>
      <c r="G38" s="294">
        <f t="shared" si="0"/>
        <v>2</v>
      </c>
    </row>
    <row r="39" spans="1:7" ht="15" customHeight="1" x14ac:dyDescent="0.2">
      <c r="A39"/>
      <c r="B39" s="300" t="s">
        <v>295</v>
      </c>
      <c r="C39" s="292" t="s">
        <v>403</v>
      </c>
      <c r="D39" s="293">
        <v>12</v>
      </c>
      <c r="E39" s="293">
        <v>0</v>
      </c>
      <c r="F39" s="293">
        <v>20</v>
      </c>
      <c r="G39" s="294">
        <f t="shared" si="0"/>
        <v>0.6</v>
      </c>
    </row>
    <row r="40" spans="1:7" ht="15" customHeight="1" x14ac:dyDescent="0.2">
      <c r="A40"/>
      <c r="B40" s="246" t="s">
        <v>533</v>
      </c>
      <c r="C40" s="305"/>
      <c r="D40" s="306">
        <v>127</v>
      </c>
      <c r="E40" s="306">
        <v>0</v>
      </c>
      <c r="F40" s="306">
        <v>139</v>
      </c>
      <c r="G40" s="307">
        <f t="shared" si="0"/>
        <v>0.91366906474820142</v>
      </c>
    </row>
    <row r="41" spans="1:7" ht="15" customHeight="1" x14ac:dyDescent="0.2">
      <c r="A41"/>
      <c r="B41" s="301" t="s">
        <v>294</v>
      </c>
      <c r="C41" s="302" t="s">
        <v>410</v>
      </c>
      <c r="D41" s="303">
        <v>83</v>
      </c>
      <c r="E41" s="303">
        <v>0</v>
      </c>
      <c r="F41" s="303">
        <v>94</v>
      </c>
      <c r="G41" s="304">
        <f t="shared" ref="G41:G72" si="1">IF(F41=0,"-",(D41+E41)/F41)</f>
        <v>0.88297872340425532</v>
      </c>
    </row>
    <row r="42" spans="1:7" ht="15" customHeight="1" x14ac:dyDescent="0.2">
      <c r="A42"/>
      <c r="B42" s="300" t="s">
        <v>295</v>
      </c>
      <c r="C42" s="292" t="s">
        <v>541</v>
      </c>
      <c r="D42" s="293">
        <v>0</v>
      </c>
      <c r="E42" s="293">
        <v>0</v>
      </c>
      <c r="F42" s="293">
        <v>0</v>
      </c>
      <c r="G42" s="294" t="str">
        <f t="shared" si="1"/>
        <v>-</v>
      </c>
    </row>
    <row r="43" spans="1:7" ht="15" customHeight="1" x14ac:dyDescent="0.2">
      <c r="A43"/>
      <c r="B43" s="300" t="s">
        <v>294</v>
      </c>
      <c r="C43" s="292" t="s">
        <v>411</v>
      </c>
      <c r="D43" s="293">
        <v>14</v>
      </c>
      <c r="E43" s="293">
        <v>0</v>
      </c>
      <c r="F43" s="293">
        <v>18</v>
      </c>
      <c r="G43" s="294">
        <f t="shared" si="1"/>
        <v>0.77777777777777779</v>
      </c>
    </row>
    <row r="44" spans="1:7" ht="15" customHeight="1" x14ac:dyDescent="0.2">
      <c r="A44"/>
      <c r="B44" s="300" t="s">
        <v>178</v>
      </c>
      <c r="C44" s="292" t="s">
        <v>424</v>
      </c>
      <c r="D44" s="293">
        <v>43</v>
      </c>
      <c r="E44" s="293">
        <v>0</v>
      </c>
      <c r="F44" s="293">
        <v>60</v>
      </c>
      <c r="G44" s="294">
        <f t="shared" si="1"/>
        <v>0.71666666666666667</v>
      </c>
    </row>
    <row r="45" spans="1:7" ht="15" customHeight="1" x14ac:dyDescent="0.2">
      <c r="A45"/>
      <c r="B45" s="300" t="s">
        <v>294</v>
      </c>
      <c r="C45" s="292" t="s">
        <v>542</v>
      </c>
      <c r="D45" s="293">
        <v>0</v>
      </c>
      <c r="E45" s="293">
        <v>0</v>
      </c>
      <c r="F45" s="293">
        <v>0</v>
      </c>
      <c r="G45" s="294" t="str">
        <f t="shared" si="1"/>
        <v>-</v>
      </c>
    </row>
    <row r="46" spans="1:7" ht="15" customHeight="1" x14ac:dyDescent="0.2">
      <c r="A46"/>
      <c r="B46" s="300" t="s">
        <v>294</v>
      </c>
      <c r="C46" s="292" t="s">
        <v>414</v>
      </c>
      <c r="D46" s="293">
        <v>33</v>
      </c>
      <c r="E46" s="293">
        <v>0</v>
      </c>
      <c r="F46" s="293">
        <v>40</v>
      </c>
      <c r="G46" s="294">
        <f t="shared" si="1"/>
        <v>0.82499999999999996</v>
      </c>
    </row>
    <row r="47" spans="1:7" ht="15" customHeight="1" x14ac:dyDescent="0.2">
      <c r="A47"/>
      <c r="B47" s="246" t="s">
        <v>534</v>
      </c>
      <c r="C47" s="305"/>
      <c r="D47" s="306">
        <v>173</v>
      </c>
      <c r="E47" s="306">
        <v>0</v>
      </c>
      <c r="F47" s="306">
        <v>212</v>
      </c>
      <c r="G47" s="307">
        <f t="shared" si="1"/>
        <v>0.81603773584905659</v>
      </c>
    </row>
    <row r="48" spans="1:7" ht="15" customHeight="1" x14ac:dyDescent="0.2">
      <c r="A48"/>
      <c r="B48" s="301" t="s">
        <v>294</v>
      </c>
      <c r="C48" s="302" t="s">
        <v>427</v>
      </c>
      <c r="D48" s="303">
        <v>5</v>
      </c>
      <c r="E48" s="303">
        <v>0</v>
      </c>
      <c r="F48" s="303">
        <v>10</v>
      </c>
      <c r="G48" s="304">
        <f t="shared" si="1"/>
        <v>0.5</v>
      </c>
    </row>
    <row r="49" spans="1:7" ht="15" customHeight="1" x14ac:dyDescent="0.2">
      <c r="A49"/>
      <c r="B49" s="300" t="s">
        <v>294</v>
      </c>
      <c r="C49" s="292" t="s">
        <v>428</v>
      </c>
      <c r="D49" s="293">
        <v>7</v>
      </c>
      <c r="E49" s="293">
        <v>0</v>
      </c>
      <c r="F49" s="293">
        <v>10</v>
      </c>
      <c r="G49" s="294">
        <f t="shared" si="1"/>
        <v>0.7</v>
      </c>
    </row>
    <row r="50" spans="1:7" ht="15" customHeight="1" x14ac:dyDescent="0.2">
      <c r="A50"/>
      <c r="B50" s="300" t="s">
        <v>178</v>
      </c>
      <c r="C50" s="292" t="s">
        <v>443</v>
      </c>
      <c r="D50" s="293">
        <v>28</v>
      </c>
      <c r="E50" s="293">
        <v>0</v>
      </c>
      <c r="F50" s="293">
        <v>55</v>
      </c>
      <c r="G50" s="294">
        <f t="shared" si="1"/>
        <v>0.50909090909090904</v>
      </c>
    </row>
    <row r="51" spans="1:7" ht="15" customHeight="1" x14ac:dyDescent="0.2">
      <c r="A51"/>
      <c r="B51" s="300" t="s">
        <v>295</v>
      </c>
      <c r="C51" s="292" t="s">
        <v>206</v>
      </c>
      <c r="D51" s="293">
        <v>6</v>
      </c>
      <c r="E51" s="293">
        <v>0</v>
      </c>
      <c r="F51" s="293">
        <v>3</v>
      </c>
      <c r="G51" s="294">
        <f t="shared" si="1"/>
        <v>2</v>
      </c>
    </row>
    <row r="52" spans="1:7" ht="15" customHeight="1" x14ac:dyDescent="0.2">
      <c r="A52"/>
      <c r="B52" s="246" t="s">
        <v>535</v>
      </c>
      <c r="C52" s="305"/>
      <c r="D52" s="306">
        <v>46</v>
      </c>
      <c r="E52" s="306">
        <v>0</v>
      </c>
      <c r="F52" s="306">
        <v>78</v>
      </c>
      <c r="G52" s="307">
        <f t="shared" si="1"/>
        <v>0.58974358974358976</v>
      </c>
    </row>
    <row r="53" spans="1:7" ht="15" customHeight="1" x14ac:dyDescent="0.2">
      <c r="A53"/>
      <c r="B53" s="301" t="s">
        <v>325</v>
      </c>
      <c r="C53" s="302" t="s">
        <v>447</v>
      </c>
      <c r="D53" s="303">
        <v>0</v>
      </c>
      <c r="E53" s="303">
        <v>0</v>
      </c>
      <c r="F53" s="303">
        <v>1</v>
      </c>
      <c r="G53" s="304">
        <f t="shared" si="1"/>
        <v>0</v>
      </c>
    </row>
    <row r="54" spans="1:7" ht="15" customHeight="1" x14ac:dyDescent="0.2">
      <c r="A54"/>
      <c r="B54" s="300" t="s">
        <v>294</v>
      </c>
      <c r="C54" s="292" t="s">
        <v>449</v>
      </c>
      <c r="D54" s="293">
        <v>3</v>
      </c>
      <c r="E54" s="293">
        <v>0</v>
      </c>
      <c r="F54" s="293">
        <v>14</v>
      </c>
      <c r="G54" s="294">
        <f t="shared" si="1"/>
        <v>0.21428571428571427</v>
      </c>
    </row>
    <row r="55" spans="1:7" ht="15" customHeight="1" x14ac:dyDescent="0.2">
      <c r="A55"/>
      <c r="B55" s="300" t="s">
        <v>325</v>
      </c>
      <c r="C55" s="292" t="s">
        <v>465</v>
      </c>
      <c r="D55" s="293">
        <v>1</v>
      </c>
      <c r="E55" s="293">
        <v>0</v>
      </c>
      <c r="F55" s="293">
        <v>2</v>
      </c>
      <c r="G55" s="294">
        <f t="shared" si="1"/>
        <v>0.5</v>
      </c>
    </row>
    <row r="56" spans="1:7" ht="15" customHeight="1" x14ac:dyDescent="0.2">
      <c r="A56"/>
      <c r="B56" s="300" t="s">
        <v>295</v>
      </c>
      <c r="C56" s="292" t="s">
        <v>456</v>
      </c>
      <c r="D56" s="293">
        <v>9</v>
      </c>
      <c r="E56" s="293">
        <v>0</v>
      </c>
      <c r="F56" s="293">
        <v>14</v>
      </c>
      <c r="G56" s="294">
        <f t="shared" si="1"/>
        <v>0.6428571428571429</v>
      </c>
    </row>
    <row r="57" spans="1:7" ht="15" customHeight="1" x14ac:dyDescent="0.2">
      <c r="A57"/>
      <c r="B57" s="300" t="s">
        <v>294</v>
      </c>
      <c r="C57" s="292" t="s">
        <v>453</v>
      </c>
      <c r="D57" s="293">
        <v>7</v>
      </c>
      <c r="E57" s="293">
        <v>0</v>
      </c>
      <c r="F57" s="293">
        <v>20</v>
      </c>
      <c r="G57" s="294">
        <f t="shared" si="1"/>
        <v>0.35</v>
      </c>
    </row>
    <row r="58" spans="1:7" ht="15" customHeight="1" x14ac:dyDescent="0.2">
      <c r="A58"/>
      <c r="B58" s="300" t="s">
        <v>325</v>
      </c>
      <c r="C58" s="292" t="s">
        <v>466</v>
      </c>
      <c r="D58" s="293">
        <v>0</v>
      </c>
      <c r="E58" s="293">
        <v>0</v>
      </c>
      <c r="F58" s="293">
        <v>2</v>
      </c>
      <c r="G58" s="294">
        <f t="shared" si="1"/>
        <v>0</v>
      </c>
    </row>
    <row r="59" spans="1:7" ht="15" customHeight="1" x14ac:dyDescent="0.2">
      <c r="A59"/>
      <c r="B59" s="300" t="s">
        <v>294</v>
      </c>
      <c r="C59" s="292" t="s">
        <v>207</v>
      </c>
      <c r="D59" s="293">
        <v>17</v>
      </c>
      <c r="E59" s="293">
        <v>0</v>
      </c>
      <c r="F59" s="293">
        <v>38</v>
      </c>
      <c r="G59" s="294">
        <f t="shared" si="1"/>
        <v>0.44736842105263158</v>
      </c>
    </row>
    <row r="60" spans="1:7" ht="15" customHeight="1" x14ac:dyDescent="0.2">
      <c r="A60"/>
      <c r="B60" s="246" t="s">
        <v>536</v>
      </c>
      <c r="C60" s="305"/>
      <c r="D60" s="306">
        <v>37</v>
      </c>
      <c r="E60" s="306">
        <v>0</v>
      </c>
      <c r="F60" s="306">
        <v>91</v>
      </c>
      <c r="G60" s="307">
        <f t="shared" si="1"/>
        <v>0.40659340659340659</v>
      </c>
    </row>
    <row r="61" spans="1:7" ht="15" customHeight="1" x14ac:dyDescent="0.2">
      <c r="A61"/>
      <c r="B61" s="301" t="s">
        <v>178</v>
      </c>
      <c r="C61" s="302" t="s">
        <v>483</v>
      </c>
      <c r="D61" s="303">
        <v>37</v>
      </c>
      <c r="E61" s="303">
        <v>0</v>
      </c>
      <c r="F61" s="303">
        <v>59</v>
      </c>
      <c r="G61" s="304">
        <f t="shared" si="1"/>
        <v>0.6271186440677966</v>
      </c>
    </row>
    <row r="62" spans="1:7" ht="15" customHeight="1" x14ac:dyDescent="0.2">
      <c r="A62"/>
      <c r="B62" s="300" t="s">
        <v>295</v>
      </c>
      <c r="C62" s="292" t="s">
        <v>477</v>
      </c>
      <c r="D62" s="293">
        <v>2</v>
      </c>
      <c r="E62" s="293">
        <v>0</v>
      </c>
      <c r="F62" s="293">
        <v>12</v>
      </c>
      <c r="G62" s="294">
        <f t="shared" si="1"/>
        <v>0.16666666666666666</v>
      </c>
    </row>
    <row r="63" spans="1:7" ht="15" customHeight="1" x14ac:dyDescent="0.2">
      <c r="A63"/>
      <c r="B63" s="300" t="s">
        <v>295</v>
      </c>
      <c r="C63" s="292" t="s">
        <v>479</v>
      </c>
      <c r="D63" s="293">
        <v>11</v>
      </c>
      <c r="E63" s="293">
        <v>0</v>
      </c>
      <c r="F63" s="293">
        <v>20</v>
      </c>
      <c r="G63" s="294">
        <f t="shared" si="1"/>
        <v>0.55000000000000004</v>
      </c>
    </row>
    <row r="64" spans="1:7" ht="15" customHeight="1" x14ac:dyDescent="0.2">
      <c r="A64"/>
      <c r="B64" s="246" t="s">
        <v>537</v>
      </c>
      <c r="C64" s="305"/>
      <c r="D64" s="306">
        <v>50</v>
      </c>
      <c r="E64" s="306">
        <v>0</v>
      </c>
      <c r="F64" s="306">
        <v>91</v>
      </c>
      <c r="G64" s="307">
        <f t="shared" si="1"/>
        <v>0.5494505494505495</v>
      </c>
    </row>
    <row r="65" spans="1:7" ht="15" customHeight="1" x14ac:dyDescent="0.2">
      <c r="A65"/>
      <c r="B65" s="301" t="s">
        <v>295</v>
      </c>
      <c r="C65" s="302" t="s">
        <v>485</v>
      </c>
      <c r="D65" s="303">
        <v>6</v>
      </c>
      <c r="E65" s="303">
        <v>0</v>
      </c>
      <c r="F65" s="303">
        <v>15</v>
      </c>
      <c r="G65" s="304">
        <f t="shared" si="1"/>
        <v>0.4</v>
      </c>
    </row>
    <row r="66" spans="1:7" ht="15" customHeight="1" x14ac:dyDescent="0.2">
      <c r="A66"/>
      <c r="B66" s="300" t="s">
        <v>295</v>
      </c>
      <c r="C66" s="292" t="s">
        <v>486</v>
      </c>
      <c r="D66" s="293">
        <v>7</v>
      </c>
      <c r="E66" s="293">
        <v>0</v>
      </c>
      <c r="F66" s="293">
        <v>17</v>
      </c>
      <c r="G66" s="294">
        <f t="shared" si="1"/>
        <v>0.41176470588235292</v>
      </c>
    </row>
    <row r="67" spans="1:7" ht="15" customHeight="1" x14ac:dyDescent="0.2">
      <c r="A67"/>
      <c r="B67" s="300" t="s">
        <v>295</v>
      </c>
      <c r="C67" s="292" t="s">
        <v>495</v>
      </c>
      <c r="D67" s="293">
        <v>6</v>
      </c>
      <c r="E67" s="293">
        <v>0</v>
      </c>
      <c r="F67" s="293">
        <v>2</v>
      </c>
      <c r="G67" s="294">
        <f t="shared" si="1"/>
        <v>3</v>
      </c>
    </row>
    <row r="68" spans="1:7" ht="15" customHeight="1" x14ac:dyDescent="0.2">
      <c r="A68"/>
      <c r="B68" s="300" t="s">
        <v>294</v>
      </c>
      <c r="C68" s="292" t="s">
        <v>491</v>
      </c>
      <c r="D68" s="293">
        <v>11</v>
      </c>
      <c r="E68" s="293">
        <v>0</v>
      </c>
      <c r="F68" s="293">
        <v>10</v>
      </c>
      <c r="G68" s="294">
        <f t="shared" si="1"/>
        <v>1.1000000000000001</v>
      </c>
    </row>
    <row r="69" spans="1:7" ht="15" customHeight="1" x14ac:dyDescent="0.2">
      <c r="A69"/>
      <c r="B69" s="300" t="s">
        <v>295</v>
      </c>
      <c r="C69" s="292" t="s">
        <v>496</v>
      </c>
      <c r="D69" s="293">
        <v>9</v>
      </c>
      <c r="E69" s="293">
        <v>0</v>
      </c>
      <c r="F69" s="293">
        <v>18</v>
      </c>
      <c r="G69" s="294">
        <f t="shared" si="1"/>
        <v>0.5</v>
      </c>
    </row>
    <row r="70" spans="1:7" ht="15" customHeight="1" x14ac:dyDescent="0.2">
      <c r="A70"/>
      <c r="B70" s="300" t="s">
        <v>295</v>
      </c>
      <c r="C70" s="292" t="s">
        <v>543</v>
      </c>
      <c r="D70" s="293">
        <v>5</v>
      </c>
      <c r="E70" s="293">
        <v>0</v>
      </c>
      <c r="F70" s="293">
        <v>21</v>
      </c>
      <c r="G70" s="294">
        <f t="shared" si="1"/>
        <v>0.23809523809523808</v>
      </c>
    </row>
    <row r="71" spans="1:7" ht="15" customHeight="1" x14ac:dyDescent="0.2">
      <c r="A71"/>
      <c r="B71" s="300" t="s">
        <v>295</v>
      </c>
      <c r="C71" s="292" t="s">
        <v>489</v>
      </c>
      <c r="D71" s="293">
        <v>16</v>
      </c>
      <c r="E71" s="293">
        <v>0</v>
      </c>
      <c r="F71" s="293">
        <v>40</v>
      </c>
      <c r="G71" s="294">
        <f t="shared" si="1"/>
        <v>0.4</v>
      </c>
    </row>
    <row r="72" spans="1:7" ht="15" customHeight="1" x14ac:dyDescent="0.2">
      <c r="A72"/>
      <c r="B72" s="300" t="s">
        <v>298</v>
      </c>
      <c r="C72" s="292" t="s">
        <v>490</v>
      </c>
      <c r="D72" s="293">
        <v>0</v>
      </c>
      <c r="E72" s="293">
        <v>0</v>
      </c>
      <c r="F72" s="293">
        <v>2</v>
      </c>
      <c r="G72" s="294">
        <f t="shared" si="1"/>
        <v>0</v>
      </c>
    </row>
    <row r="73" spans="1:7" ht="15" customHeight="1" x14ac:dyDescent="0.2">
      <c r="A73"/>
      <c r="B73" s="246" t="s">
        <v>538</v>
      </c>
      <c r="C73" s="305"/>
      <c r="D73" s="306">
        <v>60</v>
      </c>
      <c r="E73" s="306">
        <v>0</v>
      </c>
      <c r="F73" s="306">
        <v>125</v>
      </c>
      <c r="G73" s="307">
        <f t="shared" ref="G73:G74" si="2">IF(F73=0,"-",(D73+E73)/F73)</f>
        <v>0.48</v>
      </c>
    </row>
    <row r="74" spans="1:7" ht="15" customHeight="1" x14ac:dyDescent="0.2">
      <c r="A74"/>
      <c r="B74" s="246" t="s">
        <v>539</v>
      </c>
      <c r="C74" s="305"/>
      <c r="D74" s="306">
        <v>690</v>
      </c>
      <c r="E74" s="306">
        <v>0</v>
      </c>
      <c r="F74" s="306">
        <v>1117</v>
      </c>
      <c r="G74" s="307">
        <f t="shared" si="2"/>
        <v>0.61772605192479857</v>
      </c>
    </row>
    <row r="75" spans="1:7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8"/>
  <sheetViews>
    <sheetView zoomScaleNormal="100" workbookViewId="0">
      <selection activeCell="D19" sqref="D19"/>
    </sheetView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septembre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2632</v>
      </c>
      <c r="D11" s="226">
        <v>72650</v>
      </c>
      <c r="E11" s="187">
        <f>C11/D11*100</f>
        <v>3.6228492773571923</v>
      </c>
    </row>
    <row r="12" spans="1:6" s="29" customFormat="1" ht="21" customHeight="1" x14ac:dyDescent="0.2">
      <c r="B12" s="266" t="s">
        <v>137</v>
      </c>
      <c r="C12" s="226">
        <v>150</v>
      </c>
      <c r="D12" s="226">
        <v>4998</v>
      </c>
      <c r="E12" s="187">
        <f>C12/D12*100</f>
        <v>3.0012004801920766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2782</v>
      </c>
      <c r="D15" s="268">
        <f>SUM(D11:D13)</f>
        <v>77648</v>
      </c>
      <c r="E15" s="156">
        <f>C15/D15*100</f>
        <v>3.5828353595713991</v>
      </c>
    </row>
    <row r="16" spans="1:6" s="29" customFormat="1" ht="21" customHeight="1" x14ac:dyDescent="0.2">
      <c r="B16" s="309"/>
      <c r="C16" s="310"/>
      <c r="D16" s="310"/>
      <c r="E16" s="311"/>
    </row>
    <row r="17" spans="2:4" x14ac:dyDescent="0.2">
      <c r="B17" s="99" t="s">
        <v>225</v>
      </c>
      <c r="C17" s="238">
        <v>584</v>
      </c>
    </row>
    <row r="18" spans="2:4" x14ac:dyDescent="0.2">
      <c r="D18" s="238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septembre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4" t="s">
        <v>136</v>
      </c>
      <c r="D10" s="485"/>
      <c r="E10" s="484" t="s">
        <v>182</v>
      </c>
      <c r="F10" s="485"/>
      <c r="G10" s="484" t="s">
        <v>143</v>
      </c>
      <c r="H10" s="485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703</v>
      </c>
      <c r="D13" s="187">
        <f>C13/$C$16*100</f>
        <v>26.709726443769</v>
      </c>
      <c r="E13" s="226">
        <v>34</v>
      </c>
      <c r="F13" s="187">
        <f>E13/$E$16*100</f>
        <v>22.666666666666664</v>
      </c>
      <c r="G13" s="226">
        <f>C13+E13</f>
        <v>737</v>
      </c>
      <c r="H13" s="187">
        <f>G13/$G$16*100</f>
        <v>26.491732566498921</v>
      </c>
    </row>
    <row r="14" spans="1:8" ht="16.5" customHeight="1" x14ac:dyDescent="0.2">
      <c r="A14" s="99"/>
      <c r="B14" s="266" t="s">
        <v>227</v>
      </c>
      <c r="C14" s="226">
        <v>1929</v>
      </c>
      <c r="D14" s="187">
        <f>C14/$C$16*100</f>
        <v>73.290273556231</v>
      </c>
      <c r="E14" s="226">
        <v>116</v>
      </c>
      <c r="F14" s="187">
        <f>E14/$E$16*100</f>
        <v>77.333333333333329</v>
      </c>
      <c r="G14" s="226">
        <f>C14+E14</f>
        <v>2045</v>
      </c>
      <c r="H14" s="187">
        <f>G14/$G$16*100</f>
        <v>73.508267433501075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2632</v>
      </c>
      <c r="D16" s="156">
        <f t="shared" si="0"/>
        <v>100</v>
      </c>
      <c r="E16" s="268">
        <f t="shared" si="0"/>
        <v>150</v>
      </c>
      <c r="F16" s="156">
        <f t="shared" si="0"/>
        <v>100</v>
      </c>
      <c r="G16" s="268">
        <f t="shared" si="0"/>
        <v>2782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zoomScaleNormal="100" workbookViewId="0">
      <selection activeCell="G7" sqref="G7"/>
    </sheetView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septembre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503</v>
      </c>
      <c r="C9" s="312">
        <v>679</v>
      </c>
      <c r="D9" s="313">
        <v>2003</v>
      </c>
      <c r="E9" s="314">
        <v>2682</v>
      </c>
      <c r="F9" s="315">
        <v>-2.5436046511627897E-2</v>
      </c>
      <c r="G9" s="316"/>
    </row>
    <row r="10" spans="1:7" ht="14.25" customHeight="1" x14ac:dyDescent="0.2">
      <c r="B10" s="274" t="s">
        <v>504</v>
      </c>
      <c r="C10" s="312">
        <v>689</v>
      </c>
      <c r="D10" s="313">
        <v>2017</v>
      </c>
      <c r="E10" s="314">
        <v>2706</v>
      </c>
      <c r="F10" s="315">
        <v>8.9485458612974522E-3</v>
      </c>
      <c r="G10" s="316"/>
    </row>
    <row r="11" spans="1:7" ht="14.25" customHeight="1" x14ac:dyDescent="0.2">
      <c r="B11" s="274" t="s">
        <v>505</v>
      </c>
      <c r="C11" s="312">
        <v>731</v>
      </c>
      <c r="D11" s="313">
        <v>2028</v>
      </c>
      <c r="E11" s="314">
        <v>2759</v>
      </c>
      <c r="F11" s="315">
        <v>1.9586104951958561E-2</v>
      </c>
      <c r="G11" s="316"/>
    </row>
    <row r="12" spans="1:7" ht="14.25" customHeight="1" x14ac:dyDescent="0.2">
      <c r="B12" s="274" t="s">
        <v>506</v>
      </c>
      <c r="C12" s="312">
        <v>743</v>
      </c>
      <c r="D12" s="313">
        <v>2078</v>
      </c>
      <c r="E12" s="314">
        <v>2821</v>
      </c>
      <c r="F12" s="315">
        <v>2.2471910112359605E-2</v>
      </c>
      <c r="G12" s="316"/>
    </row>
    <row r="13" spans="1:7" ht="14.25" customHeight="1" x14ac:dyDescent="0.2">
      <c r="B13" s="274" t="s">
        <v>507</v>
      </c>
      <c r="C13" s="312">
        <v>708</v>
      </c>
      <c r="D13" s="313">
        <v>2023</v>
      </c>
      <c r="E13" s="314">
        <v>2731</v>
      </c>
      <c r="F13" s="315">
        <v>-3.190358029067708E-2</v>
      </c>
      <c r="G13" s="316"/>
    </row>
    <row r="14" spans="1:7" ht="14.25" customHeight="1" x14ac:dyDescent="0.2">
      <c r="B14" s="274" t="s">
        <v>508</v>
      </c>
      <c r="C14" s="312">
        <v>718</v>
      </c>
      <c r="D14" s="313">
        <v>2022</v>
      </c>
      <c r="E14" s="314">
        <v>2740</v>
      </c>
      <c r="F14" s="315">
        <v>3.2954961552544848E-3</v>
      </c>
      <c r="G14" s="316"/>
    </row>
    <row r="15" spans="1:7" ht="14.25" customHeight="1" x14ac:dyDescent="0.2">
      <c r="B15" s="274" t="s">
        <v>509</v>
      </c>
      <c r="C15" s="312">
        <v>707</v>
      </c>
      <c r="D15" s="313">
        <v>2088</v>
      </c>
      <c r="E15" s="314">
        <v>2795</v>
      </c>
      <c r="F15" s="315">
        <v>2.007299270072993E-2</v>
      </c>
      <c r="G15" s="316"/>
    </row>
    <row r="16" spans="1:7" ht="14.25" customHeight="1" x14ac:dyDescent="0.2">
      <c r="B16" s="274" t="s">
        <v>510</v>
      </c>
      <c r="C16" s="312">
        <v>707</v>
      </c>
      <c r="D16" s="313">
        <v>2085</v>
      </c>
      <c r="E16" s="314">
        <v>2792</v>
      </c>
      <c r="F16" s="315">
        <v>-1.0733452593917336E-3</v>
      </c>
      <c r="G16" s="316"/>
    </row>
    <row r="17" spans="2:7" ht="14.25" customHeight="1" x14ac:dyDescent="0.2">
      <c r="B17" s="274" t="s">
        <v>511</v>
      </c>
      <c r="C17" s="312">
        <v>678</v>
      </c>
      <c r="D17" s="313">
        <v>2123</v>
      </c>
      <c r="E17" s="314">
        <v>2801</v>
      </c>
      <c r="F17" s="315">
        <v>3.223495702005641E-3</v>
      </c>
      <c r="G17" s="316"/>
    </row>
    <row r="18" spans="2:7" ht="14.25" customHeight="1" x14ac:dyDescent="0.2">
      <c r="B18" s="274" t="s">
        <v>512</v>
      </c>
      <c r="C18" s="312">
        <v>682</v>
      </c>
      <c r="D18" s="313">
        <v>2128</v>
      </c>
      <c r="E18" s="314">
        <v>2810</v>
      </c>
      <c r="F18" s="315">
        <v>3.2131381649411761E-3</v>
      </c>
      <c r="G18" s="316"/>
    </row>
    <row r="19" spans="2:7" ht="14.25" customHeight="1" x14ac:dyDescent="0.2">
      <c r="B19" s="274" t="s">
        <v>513</v>
      </c>
      <c r="C19" s="312">
        <v>711</v>
      </c>
      <c r="D19" s="313">
        <v>2149</v>
      </c>
      <c r="E19" s="314">
        <v>2860</v>
      </c>
      <c r="F19" s="315">
        <v>1.7793594306049876E-2</v>
      </c>
      <c r="G19" s="316"/>
    </row>
    <row r="20" spans="2:7" ht="14.25" customHeight="1" x14ac:dyDescent="0.2">
      <c r="B20" s="274" t="s">
        <v>514</v>
      </c>
      <c r="C20" s="312">
        <v>683</v>
      </c>
      <c r="D20" s="313">
        <v>2134</v>
      </c>
      <c r="E20" s="314">
        <v>2817</v>
      </c>
      <c r="F20" s="315">
        <v>-1.5034965034965042E-2</v>
      </c>
      <c r="G20" s="316"/>
    </row>
    <row r="21" spans="2:7" ht="14.25" customHeight="1" x14ac:dyDescent="0.2">
      <c r="B21" s="274" t="s">
        <v>515</v>
      </c>
      <c r="C21" s="312">
        <v>708</v>
      </c>
      <c r="D21" s="313">
        <v>2028</v>
      </c>
      <c r="E21" s="314">
        <v>2736</v>
      </c>
      <c r="F21" s="315">
        <v>-2.8753993610223683E-2</v>
      </c>
      <c r="G21" s="316"/>
    </row>
    <row r="22" spans="2:7" ht="14.25" customHeight="1" x14ac:dyDescent="0.2">
      <c r="B22" s="274" t="s">
        <v>516</v>
      </c>
      <c r="C22" s="312">
        <v>698</v>
      </c>
      <c r="D22" s="313">
        <v>2026</v>
      </c>
      <c r="E22" s="314">
        <v>2724</v>
      </c>
      <c r="F22" s="315">
        <v>-4.3859649122807154E-3</v>
      </c>
      <c r="G22" s="316"/>
    </row>
    <row r="23" spans="2:7" ht="14.25" customHeight="1" x14ac:dyDescent="0.2">
      <c r="B23" s="274" t="s">
        <v>517</v>
      </c>
      <c r="C23" s="312">
        <v>714</v>
      </c>
      <c r="D23" s="313">
        <v>2030</v>
      </c>
      <c r="E23" s="314">
        <v>2744</v>
      </c>
      <c r="F23" s="315">
        <v>7.3421439060206151E-3</v>
      </c>
      <c r="G23" s="316"/>
    </row>
    <row r="24" spans="2:7" ht="14.25" customHeight="1" x14ac:dyDescent="0.2">
      <c r="B24" s="274" t="s">
        <v>518</v>
      </c>
      <c r="C24" s="312">
        <v>738</v>
      </c>
      <c r="D24" s="313">
        <v>1993</v>
      </c>
      <c r="E24" s="314">
        <v>2731</v>
      </c>
      <c r="F24" s="315">
        <v>-4.737609329446113E-3</v>
      </c>
      <c r="G24" s="316"/>
    </row>
    <row r="25" spans="2:7" ht="14.25" customHeight="1" x14ac:dyDescent="0.2">
      <c r="B25" s="274" t="s">
        <v>519</v>
      </c>
      <c r="C25" s="312">
        <v>707</v>
      </c>
      <c r="D25" s="313">
        <v>1983</v>
      </c>
      <c r="E25" s="314">
        <v>2690</v>
      </c>
      <c r="F25" s="315">
        <v>-1.5012815818381542E-2</v>
      </c>
      <c r="G25" s="316"/>
    </row>
    <row r="26" spans="2:7" ht="14.25" customHeight="1" x14ac:dyDescent="0.2">
      <c r="B26" s="274" t="s">
        <v>520</v>
      </c>
      <c r="C26" s="312">
        <v>764</v>
      </c>
      <c r="D26" s="313">
        <v>1966</v>
      </c>
      <c r="E26" s="314">
        <v>2730</v>
      </c>
      <c r="F26" s="315">
        <v>1.4869888475836479E-2</v>
      </c>
      <c r="G26" s="316"/>
    </row>
    <row r="27" spans="2:7" ht="14.25" customHeight="1" x14ac:dyDescent="0.2">
      <c r="B27" s="274" t="s">
        <v>521</v>
      </c>
      <c r="C27" s="312">
        <v>768</v>
      </c>
      <c r="D27" s="313">
        <v>1956</v>
      </c>
      <c r="E27" s="314">
        <v>2724</v>
      </c>
      <c r="F27" s="315">
        <v>-2.19780219780219E-3</v>
      </c>
      <c r="G27" s="316"/>
    </row>
    <row r="28" spans="2:7" ht="14.25" customHeight="1" x14ac:dyDescent="0.2">
      <c r="B28" s="274" t="s">
        <v>522</v>
      </c>
      <c r="C28" s="312">
        <v>786</v>
      </c>
      <c r="D28" s="313">
        <v>2034</v>
      </c>
      <c r="E28" s="314">
        <v>2820</v>
      </c>
      <c r="F28" s="315">
        <v>3.524229074889873E-2</v>
      </c>
      <c r="G28" s="316"/>
    </row>
    <row r="29" spans="2:7" ht="14.25" customHeight="1" x14ac:dyDescent="0.2">
      <c r="B29" s="274" t="s">
        <v>523</v>
      </c>
      <c r="C29" s="312">
        <v>794</v>
      </c>
      <c r="D29" s="313">
        <v>2057</v>
      </c>
      <c r="E29" s="314">
        <v>2851</v>
      </c>
      <c r="F29" s="315">
        <v>1.0992907801418372E-2</v>
      </c>
      <c r="G29" s="316"/>
    </row>
    <row r="30" spans="2:7" ht="14.25" customHeight="1" x14ac:dyDescent="0.2">
      <c r="B30" s="274" t="s">
        <v>524</v>
      </c>
      <c r="C30" s="312">
        <v>798</v>
      </c>
      <c r="D30" s="313">
        <v>2093</v>
      </c>
      <c r="E30" s="314">
        <v>2891</v>
      </c>
      <c r="F30" s="315">
        <v>1.4030164854436977E-2</v>
      </c>
      <c r="G30" s="316"/>
    </row>
    <row r="31" spans="2:7" ht="14.25" customHeight="1" x14ac:dyDescent="0.2">
      <c r="B31" s="274" t="s">
        <v>525</v>
      </c>
      <c r="C31" s="312">
        <v>807</v>
      </c>
      <c r="D31" s="313">
        <v>2128</v>
      </c>
      <c r="E31" s="314">
        <v>2935</v>
      </c>
      <c r="F31" s="315">
        <v>1.5219647180906293E-2</v>
      </c>
      <c r="G31" s="316"/>
    </row>
    <row r="32" spans="2:7" ht="14.25" customHeight="1" x14ac:dyDescent="0.2">
      <c r="B32" s="274" t="s">
        <v>526</v>
      </c>
      <c r="C32" s="312">
        <v>777</v>
      </c>
      <c r="D32" s="313">
        <v>2112</v>
      </c>
      <c r="E32" s="314">
        <v>2889</v>
      </c>
      <c r="F32" s="315">
        <v>-1.5672913117546816E-2</v>
      </c>
      <c r="G32" s="316"/>
    </row>
    <row r="33" spans="2:7" ht="14.25" customHeight="1" x14ac:dyDescent="0.2">
      <c r="B33" s="276" t="s">
        <v>527</v>
      </c>
      <c r="C33" s="317">
        <v>737</v>
      </c>
      <c r="D33" s="317">
        <v>2045</v>
      </c>
      <c r="E33" s="277">
        <v>2782</v>
      </c>
      <c r="F33" s="278">
        <v>-3.703703703703709E-2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workbookViewId="0">
      <selection activeCell="I18" sqref="I18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septembre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41883</v>
      </c>
      <c r="D6" s="36">
        <v>41518</v>
      </c>
      <c r="E6" s="37" t="s">
        <v>114</v>
      </c>
      <c r="I6" s="36">
        <v>41883</v>
      </c>
      <c r="J6" s="36">
        <v>41518</v>
      </c>
      <c r="K6" s="37" t="s">
        <v>114</v>
      </c>
    </row>
    <row r="7" spans="1:11" ht="25.5" customHeight="1" x14ac:dyDescent="0.2">
      <c r="A7" s="474" t="s">
        <v>115</v>
      </c>
      <c r="B7" s="474"/>
      <c r="C7" s="38">
        <v>77648</v>
      </c>
      <c r="D7" s="39">
        <v>78314</v>
      </c>
      <c r="E7" s="51">
        <f>IF(D7&gt;0,(C7/D7)-1,"-")</f>
        <v>-8.5042265750695512E-3</v>
      </c>
      <c r="G7" s="465" t="s">
        <v>115</v>
      </c>
      <c r="H7" s="465"/>
      <c r="I7" s="38">
        <f>I9+I10+I11</f>
        <v>12763</v>
      </c>
      <c r="J7" s="39">
        <f>J9+J10+J11</f>
        <v>12780</v>
      </c>
      <c r="K7" s="40">
        <f>(I7/J7)-1</f>
        <v>-1.3302034428794851E-3</v>
      </c>
    </row>
    <row r="8" spans="1:11" ht="15.75" x14ac:dyDescent="0.2">
      <c r="A8" s="41"/>
      <c r="B8" s="41"/>
      <c r="C8" s="42"/>
      <c r="D8" s="43"/>
      <c r="E8" s="460"/>
      <c r="I8" s="42"/>
      <c r="J8" s="43"/>
      <c r="K8" s="44"/>
    </row>
    <row r="9" spans="1:11" ht="25.5" customHeight="1" x14ac:dyDescent="0.2">
      <c r="A9" s="473" t="s">
        <v>116</v>
      </c>
      <c r="B9" s="473"/>
      <c r="C9" s="45">
        <v>11294</v>
      </c>
      <c r="D9" s="46">
        <v>11226</v>
      </c>
      <c r="E9" s="47">
        <f>IF(D9&gt;0,(C9/D9)-1,"-")</f>
        <v>6.0573668270087477E-3</v>
      </c>
      <c r="G9" s="470" t="s">
        <v>117</v>
      </c>
      <c r="H9" s="470"/>
      <c r="I9" s="48">
        <f>C16</f>
        <v>1714</v>
      </c>
      <c r="J9" s="46">
        <f>D16</f>
        <v>1813</v>
      </c>
      <c r="K9" s="47">
        <f>(I9/J9)-1</f>
        <v>-5.4605626034197496E-2</v>
      </c>
    </row>
    <row r="10" spans="1:11" ht="42" customHeight="1" x14ac:dyDescent="0.2">
      <c r="A10" s="464" t="s">
        <v>233</v>
      </c>
      <c r="B10" s="475"/>
      <c r="C10" s="49">
        <v>10098</v>
      </c>
      <c r="D10" s="50">
        <v>10013</v>
      </c>
      <c r="E10" s="51">
        <f>IF(D10&gt;0,(C10/D10)-1,"-")</f>
        <v>8.4889643463497144E-3</v>
      </c>
      <c r="G10" s="468" t="s">
        <v>233</v>
      </c>
      <c r="H10" s="469"/>
      <c r="I10" s="49">
        <f>C10</f>
        <v>10098</v>
      </c>
      <c r="J10" s="50">
        <f>D10</f>
        <v>10013</v>
      </c>
      <c r="K10" s="51">
        <f>(I10/J10)-1</f>
        <v>8.4889643463497144E-3</v>
      </c>
    </row>
    <row r="11" spans="1:11" ht="42" customHeight="1" x14ac:dyDescent="0.2">
      <c r="A11" s="464" t="s">
        <v>234</v>
      </c>
      <c r="B11" s="464"/>
      <c r="C11" s="49">
        <v>600</v>
      </c>
      <c r="D11" s="50">
        <v>633</v>
      </c>
      <c r="E11" s="51">
        <f>IF(D11&gt;0,(C11/D11)-1,"-")</f>
        <v>-5.2132701421800931E-2</v>
      </c>
      <c r="G11" s="464" t="s">
        <v>119</v>
      </c>
      <c r="H11" s="464"/>
      <c r="I11" s="49">
        <f>C12+C17</f>
        <v>951</v>
      </c>
      <c r="J11" s="50">
        <f>D12+D17</f>
        <v>954</v>
      </c>
      <c r="K11" s="51">
        <f>(I11/J11)-1</f>
        <v>-3.1446540880503138E-3</v>
      </c>
    </row>
    <row r="12" spans="1:11" ht="25.5" customHeight="1" x14ac:dyDescent="0.2">
      <c r="A12" s="464" t="s">
        <v>118</v>
      </c>
      <c r="B12" s="464"/>
      <c r="C12" s="49">
        <v>596</v>
      </c>
      <c r="D12" s="50">
        <v>580</v>
      </c>
      <c r="E12" s="51">
        <f>(C12/D12)-1</f>
        <v>2.7586206896551779E-2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71" t="s">
        <v>121</v>
      </c>
      <c r="H13" s="471"/>
      <c r="I13" s="466">
        <f>(I7*100)/(C18+C17+C16+C12+C10+C11)</f>
        <v>21.009745176795946</v>
      </c>
      <c r="J13" s="466">
        <f>(J7*100)/(D18+D17+D16+D12+D10+D11)</f>
        <v>20.709771511910549</v>
      </c>
      <c r="K13" s="55"/>
    </row>
    <row r="14" spans="1:11" ht="24.75" customHeight="1" x14ac:dyDescent="0.2">
      <c r="A14" s="473" t="s">
        <v>120</v>
      </c>
      <c r="B14" s="473"/>
      <c r="C14" s="45">
        <v>66354</v>
      </c>
      <c r="D14" s="46">
        <v>67088</v>
      </c>
      <c r="E14" s="47">
        <f>(C14/D14)-1</f>
        <v>-1.0940853803958928E-2</v>
      </c>
      <c r="G14" s="472"/>
      <c r="H14" s="472"/>
      <c r="I14" s="467"/>
      <c r="J14" s="467"/>
      <c r="K14" s="55"/>
    </row>
    <row r="15" spans="1:11" ht="25.5" customHeight="1" x14ac:dyDescent="0.2">
      <c r="A15" s="464" t="s">
        <v>122</v>
      </c>
      <c r="B15" s="464"/>
      <c r="C15" s="49">
        <v>16900</v>
      </c>
      <c r="D15" s="50">
        <v>16604</v>
      </c>
      <c r="E15" s="51">
        <f>(C15/D15)-1</f>
        <v>1.7827029631414026E-2</v>
      </c>
      <c r="I15" s="338"/>
    </row>
    <row r="16" spans="1:11" ht="25.5" customHeight="1" x14ac:dyDescent="0.2">
      <c r="A16" s="464" t="s">
        <v>117</v>
      </c>
      <c r="B16" s="464"/>
      <c r="C16" s="49">
        <v>1714</v>
      </c>
      <c r="D16" s="50">
        <v>1813</v>
      </c>
      <c r="E16" s="51">
        <f>(C16/D16)-1</f>
        <v>-5.4605626034197496E-2</v>
      </c>
    </row>
    <row r="17" spans="1:9" ht="25.5" customHeight="1" x14ac:dyDescent="0.2">
      <c r="A17" s="464" t="s">
        <v>123</v>
      </c>
      <c r="B17" s="464"/>
      <c r="C17" s="49">
        <v>355</v>
      </c>
      <c r="D17" s="50">
        <v>374</v>
      </c>
      <c r="E17" s="51">
        <f>(C17/D17)-1</f>
        <v>-5.0802139037433136E-2</v>
      </c>
      <c r="G17" s="35" t="s">
        <v>627</v>
      </c>
      <c r="I17" s="463">
        <v>1017</v>
      </c>
    </row>
    <row r="18" spans="1:9" ht="25.5" customHeight="1" x14ac:dyDescent="0.2">
      <c r="A18" s="464" t="s">
        <v>124</v>
      </c>
      <c r="B18" s="464"/>
      <c r="C18" s="49">
        <f>C14-C15-C16-C17</f>
        <v>47385</v>
      </c>
      <c r="D18" s="49">
        <f>D14-D15-D16-D17</f>
        <v>48297</v>
      </c>
      <c r="E18" s="51">
        <f>(C18/D18)-1</f>
        <v>-1.8883160444748137E-2</v>
      </c>
    </row>
    <row r="21" spans="1:9" x14ac:dyDescent="0.2">
      <c r="A21" s="35" t="s">
        <v>125</v>
      </c>
    </row>
    <row r="23" spans="1:9" x14ac:dyDescent="0.2">
      <c r="B23" s="56" t="s">
        <v>498</v>
      </c>
    </row>
    <row r="24" spans="1:9" x14ac:dyDescent="0.2">
      <c r="B24" s="57" t="s">
        <v>499</v>
      </c>
    </row>
    <row r="25" spans="1:9" x14ac:dyDescent="0.2">
      <c r="B25" s="56" t="s">
        <v>500</v>
      </c>
    </row>
    <row r="26" spans="1:9" x14ac:dyDescent="0.2">
      <c r="B26" s="56" t="s">
        <v>501</v>
      </c>
    </row>
    <row r="27" spans="1:9" x14ac:dyDescent="0.2">
      <c r="B27" s="56" t="s">
        <v>502</v>
      </c>
    </row>
    <row r="29" spans="1:9" x14ac:dyDescent="0.2">
      <c r="A29" s="58" t="s">
        <v>126</v>
      </c>
      <c r="B29" s="58"/>
      <c r="C29" s="58"/>
      <c r="D29" s="59">
        <f>'tab6 densité'!D16</f>
        <v>57520</v>
      </c>
      <c r="E29" s="60"/>
    </row>
  </sheetData>
  <mergeCells count="17">
    <mergeCell ref="A12:B12"/>
    <mergeCell ref="A11:B11"/>
    <mergeCell ref="G7:H7"/>
    <mergeCell ref="I13:I14"/>
    <mergeCell ref="J13:J14"/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7:B7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tabSelected="1" zoomScaleNormal="100" workbookViewId="0">
      <selection activeCell="F4" sqref="F4"/>
    </sheetView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284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septembre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6.42578125" style="361" customWidth="1"/>
    <col min="9" max="9" width="18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283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3.75" customHeight="1" x14ac:dyDescent="0.3">
      <c r="B9" s="371" t="s">
        <v>253</v>
      </c>
      <c r="C9" s="371" t="s">
        <v>281</v>
      </c>
      <c r="D9" s="490" t="s">
        <v>254</v>
      </c>
      <c r="E9" s="491"/>
      <c r="F9" s="492"/>
      <c r="G9" s="372" t="s">
        <v>255</v>
      </c>
      <c r="H9" s="373" t="s">
        <v>256</v>
      </c>
      <c r="I9" s="373" t="s">
        <v>257</v>
      </c>
      <c r="J9" s="374" t="s">
        <v>212</v>
      </c>
    </row>
    <row r="10" spans="1:10" x14ac:dyDescent="0.2">
      <c r="B10" s="375"/>
      <c r="C10" s="375"/>
      <c r="D10" s="376" t="s">
        <v>258</v>
      </c>
      <c r="E10" s="376" t="s">
        <v>259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41153</v>
      </c>
      <c r="C11" s="380">
        <v>9390</v>
      </c>
      <c r="D11" s="380">
        <v>406</v>
      </c>
      <c r="E11" s="380">
        <v>558</v>
      </c>
      <c r="F11" s="381">
        <f>D11+E11</f>
        <v>964</v>
      </c>
      <c r="G11" s="382">
        <v>1813</v>
      </c>
      <c r="H11" s="383">
        <v>12167</v>
      </c>
      <c r="I11" s="383">
        <v>59808</v>
      </c>
      <c r="J11" s="384">
        <f>H11/I11%</f>
        <v>20.343432316746924</v>
      </c>
    </row>
    <row r="12" spans="1:10" ht="15" x14ac:dyDescent="0.25">
      <c r="B12" s="379">
        <v>41183</v>
      </c>
      <c r="C12" s="380">
        <v>9105</v>
      </c>
      <c r="D12" s="380">
        <v>390</v>
      </c>
      <c r="E12" s="380">
        <v>598</v>
      </c>
      <c r="F12" s="381">
        <f t="shared" ref="F12:F35" si="0">D12+E12</f>
        <v>988</v>
      </c>
      <c r="G12" s="382">
        <v>1834</v>
      </c>
      <c r="H12" s="383">
        <v>11927</v>
      </c>
      <c r="I12" s="383">
        <v>59492</v>
      </c>
      <c r="J12" s="385">
        <f t="shared" ref="J12:J35" si="1">H12/I12%</f>
        <v>20.048073690580246</v>
      </c>
    </row>
    <row r="13" spans="1:10" ht="15" x14ac:dyDescent="0.25">
      <c r="B13" s="379">
        <v>41214</v>
      </c>
      <c r="C13" s="380">
        <v>9470</v>
      </c>
      <c r="D13" s="380">
        <v>368</v>
      </c>
      <c r="E13" s="380">
        <v>587</v>
      </c>
      <c r="F13" s="381">
        <f t="shared" si="0"/>
        <v>955</v>
      </c>
      <c r="G13" s="382">
        <v>1845</v>
      </c>
      <c r="H13" s="383">
        <v>12270</v>
      </c>
      <c r="I13" s="383">
        <v>60461</v>
      </c>
      <c r="J13" s="385">
        <f t="shared" si="1"/>
        <v>20.294073865797788</v>
      </c>
    </row>
    <row r="14" spans="1:10" ht="15" x14ac:dyDescent="0.25">
      <c r="B14" s="379">
        <v>41244</v>
      </c>
      <c r="C14" s="380">
        <v>9840</v>
      </c>
      <c r="D14" s="380">
        <v>416</v>
      </c>
      <c r="E14" s="380">
        <v>568</v>
      </c>
      <c r="F14" s="381">
        <f t="shared" si="0"/>
        <v>984</v>
      </c>
      <c r="G14" s="382">
        <v>1903</v>
      </c>
      <c r="H14" s="383">
        <v>12727</v>
      </c>
      <c r="I14" s="383">
        <v>61137</v>
      </c>
      <c r="J14" s="385">
        <f t="shared" si="1"/>
        <v>20.817181085103947</v>
      </c>
    </row>
    <row r="15" spans="1:10" ht="15" x14ac:dyDescent="0.25">
      <c r="B15" s="379">
        <v>41275</v>
      </c>
      <c r="C15" s="380">
        <v>9653</v>
      </c>
      <c r="D15" s="380">
        <v>403</v>
      </c>
      <c r="E15" s="380">
        <v>573</v>
      </c>
      <c r="F15" s="381">
        <f t="shared" si="0"/>
        <v>976</v>
      </c>
      <c r="G15" s="382">
        <v>1785</v>
      </c>
      <c r="H15" s="383">
        <v>12414</v>
      </c>
      <c r="I15" s="383">
        <v>60344</v>
      </c>
      <c r="J15" s="385">
        <f t="shared" si="1"/>
        <v>20.572053559591673</v>
      </c>
    </row>
    <row r="16" spans="1:10" ht="15" x14ac:dyDescent="0.25">
      <c r="B16" s="379">
        <v>41306</v>
      </c>
      <c r="C16" s="380">
        <v>10197</v>
      </c>
      <c r="D16" s="380">
        <v>405</v>
      </c>
      <c r="E16" s="380">
        <v>597</v>
      </c>
      <c r="F16" s="381">
        <f t="shared" si="0"/>
        <v>1002</v>
      </c>
      <c r="G16" s="382">
        <v>1867</v>
      </c>
      <c r="H16" s="383">
        <v>13066</v>
      </c>
      <c r="I16" s="383">
        <v>60786</v>
      </c>
      <c r="J16" s="385">
        <f t="shared" si="1"/>
        <v>21.495081104201624</v>
      </c>
    </row>
    <row r="17" spans="2:10" ht="15" x14ac:dyDescent="0.25">
      <c r="B17" s="379">
        <v>41334</v>
      </c>
      <c r="C17" s="380">
        <v>10615</v>
      </c>
      <c r="D17" s="380">
        <v>404</v>
      </c>
      <c r="E17" s="380">
        <v>598</v>
      </c>
      <c r="F17" s="381">
        <f t="shared" si="0"/>
        <v>1002</v>
      </c>
      <c r="G17" s="382">
        <v>1921</v>
      </c>
      <c r="H17" s="383">
        <v>13538</v>
      </c>
      <c r="I17" s="383">
        <v>61409</v>
      </c>
      <c r="J17" s="385">
        <f t="shared" si="1"/>
        <v>22.045628490937808</v>
      </c>
    </row>
    <row r="18" spans="2:10" ht="15" x14ac:dyDescent="0.25">
      <c r="B18" s="379">
        <v>41365</v>
      </c>
      <c r="C18" s="380">
        <v>10919</v>
      </c>
      <c r="D18" s="380">
        <v>442</v>
      </c>
      <c r="E18" s="380">
        <v>585</v>
      </c>
      <c r="F18" s="381">
        <f t="shared" si="0"/>
        <v>1027</v>
      </c>
      <c r="G18" s="382">
        <v>1942</v>
      </c>
      <c r="H18" s="383">
        <v>13888</v>
      </c>
      <c r="I18" s="383">
        <v>61831</v>
      </c>
      <c r="J18" s="385">
        <f t="shared" si="1"/>
        <v>22.461224951884979</v>
      </c>
    </row>
    <row r="19" spans="2:10" ht="15" x14ac:dyDescent="0.25">
      <c r="B19" s="379">
        <v>41395</v>
      </c>
      <c r="C19" s="380">
        <v>11438</v>
      </c>
      <c r="D19" s="380">
        <v>435</v>
      </c>
      <c r="E19" s="380">
        <v>635</v>
      </c>
      <c r="F19" s="381">
        <f t="shared" si="0"/>
        <v>1070</v>
      </c>
      <c r="G19" s="382">
        <v>2041</v>
      </c>
      <c r="H19" s="383">
        <v>14549</v>
      </c>
      <c r="I19" s="383">
        <v>62925</v>
      </c>
      <c r="J19" s="385">
        <f t="shared" si="1"/>
        <v>23.121176003178388</v>
      </c>
    </row>
    <row r="20" spans="2:10" ht="15" x14ac:dyDescent="0.25">
      <c r="B20" s="379">
        <v>41426</v>
      </c>
      <c r="C20" s="380">
        <v>11559</v>
      </c>
      <c r="D20" s="380">
        <v>416</v>
      </c>
      <c r="E20" s="380">
        <v>622</v>
      </c>
      <c r="F20" s="381">
        <f t="shared" si="0"/>
        <v>1038</v>
      </c>
      <c r="G20" s="382">
        <v>2000</v>
      </c>
      <c r="H20" s="383">
        <v>14597</v>
      </c>
      <c r="I20" s="383">
        <v>62963</v>
      </c>
      <c r="J20" s="385">
        <f t="shared" si="1"/>
        <v>23.183456950907676</v>
      </c>
    </row>
    <row r="21" spans="2:10" ht="15" x14ac:dyDescent="0.25">
      <c r="B21" s="379">
        <v>41456</v>
      </c>
      <c r="C21" s="380">
        <v>11475</v>
      </c>
      <c r="D21" s="380">
        <v>405</v>
      </c>
      <c r="E21" s="380">
        <v>656</v>
      </c>
      <c r="F21" s="381">
        <f t="shared" si="0"/>
        <v>1061</v>
      </c>
      <c r="G21" s="382">
        <v>1993</v>
      </c>
      <c r="H21" s="383">
        <v>14529</v>
      </c>
      <c r="I21" s="383">
        <v>63382</v>
      </c>
      <c r="J21" s="385">
        <f t="shared" si="1"/>
        <v>22.922911867722696</v>
      </c>
    </row>
    <row r="22" spans="2:10" ht="15" x14ac:dyDescent="0.25">
      <c r="B22" s="379">
        <v>41487</v>
      </c>
      <c r="C22" s="380">
        <v>11465</v>
      </c>
      <c r="D22" s="380">
        <v>380</v>
      </c>
      <c r="E22" s="380">
        <v>619</v>
      </c>
      <c r="F22" s="381">
        <f t="shared" si="0"/>
        <v>999</v>
      </c>
      <c r="G22" s="382">
        <v>1939</v>
      </c>
      <c r="H22" s="383">
        <v>14403</v>
      </c>
      <c r="I22" s="383">
        <v>63313</v>
      </c>
      <c r="J22" s="385">
        <f t="shared" si="1"/>
        <v>22.748882535972076</v>
      </c>
    </row>
    <row r="23" spans="2:10" ht="15" x14ac:dyDescent="0.25">
      <c r="B23" s="379">
        <v>41518</v>
      </c>
      <c r="C23" s="380">
        <v>10646</v>
      </c>
      <c r="D23" s="380">
        <v>374</v>
      </c>
      <c r="E23" s="380">
        <v>580</v>
      </c>
      <c r="F23" s="381">
        <f t="shared" si="0"/>
        <v>954</v>
      </c>
      <c r="G23" s="382">
        <v>1813</v>
      </c>
      <c r="H23" s="383">
        <v>13413</v>
      </c>
      <c r="I23" s="383">
        <v>61710</v>
      </c>
      <c r="J23" s="385">
        <f t="shared" si="1"/>
        <v>21.735537190082646</v>
      </c>
    </row>
    <row r="24" spans="2:10" ht="15" x14ac:dyDescent="0.25">
      <c r="B24" s="379">
        <v>41548</v>
      </c>
      <c r="C24" s="380">
        <v>10451</v>
      </c>
      <c r="D24" s="380">
        <v>391</v>
      </c>
      <c r="E24" s="380">
        <v>602</v>
      </c>
      <c r="F24" s="381">
        <f t="shared" si="0"/>
        <v>993</v>
      </c>
      <c r="G24" s="382">
        <v>1860</v>
      </c>
      <c r="H24" s="383">
        <v>13304</v>
      </c>
      <c r="I24" s="383">
        <v>61568</v>
      </c>
      <c r="J24" s="385">
        <f t="shared" si="1"/>
        <v>21.608627858627859</v>
      </c>
    </row>
    <row r="25" spans="2:10" ht="15" x14ac:dyDescent="0.25">
      <c r="B25" s="379">
        <v>41579</v>
      </c>
      <c r="C25" s="380">
        <v>10560</v>
      </c>
      <c r="D25" s="380">
        <v>371</v>
      </c>
      <c r="E25" s="380">
        <v>642</v>
      </c>
      <c r="F25" s="386">
        <f t="shared" si="0"/>
        <v>1013</v>
      </c>
      <c r="G25" s="382">
        <v>1842</v>
      </c>
      <c r="H25" s="383">
        <v>13415</v>
      </c>
      <c r="I25" s="383">
        <v>61195</v>
      </c>
      <c r="J25" s="385">
        <f t="shared" si="1"/>
        <v>21.921725631179015</v>
      </c>
    </row>
    <row r="26" spans="2:10" ht="15" x14ac:dyDescent="0.25">
      <c r="B26" s="379">
        <v>41609</v>
      </c>
      <c r="C26" s="380">
        <v>10482</v>
      </c>
      <c r="D26" s="380">
        <v>373</v>
      </c>
      <c r="E26" s="380">
        <v>664</v>
      </c>
      <c r="F26" s="386">
        <f t="shared" si="0"/>
        <v>1037</v>
      </c>
      <c r="G26" s="382">
        <v>1838</v>
      </c>
      <c r="H26" s="383">
        <v>13357</v>
      </c>
      <c r="I26" s="383">
        <v>61692</v>
      </c>
      <c r="J26" s="385">
        <f t="shared" si="1"/>
        <v>21.651105491797967</v>
      </c>
    </row>
    <row r="27" spans="2:10" ht="15" x14ac:dyDescent="0.25">
      <c r="B27" s="379">
        <v>41640</v>
      </c>
      <c r="C27" s="380">
        <v>10161</v>
      </c>
      <c r="D27" s="380">
        <v>375</v>
      </c>
      <c r="E27" s="380">
        <v>647</v>
      </c>
      <c r="F27" s="386">
        <f t="shared" si="0"/>
        <v>1022</v>
      </c>
      <c r="G27" s="382">
        <v>1765</v>
      </c>
      <c r="H27" s="383">
        <v>12948</v>
      </c>
      <c r="I27" s="383">
        <v>61261</v>
      </c>
      <c r="J27" s="385">
        <f t="shared" si="1"/>
        <v>21.135796020306557</v>
      </c>
    </row>
    <row r="28" spans="2:10" ht="15" x14ac:dyDescent="0.25">
      <c r="B28" s="379">
        <v>41671</v>
      </c>
      <c r="C28" s="380">
        <v>10296</v>
      </c>
      <c r="D28" s="380">
        <v>386</v>
      </c>
      <c r="E28" s="380">
        <v>621</v>
      </c>
      <c r="F28" s="386">
        <f t="shared" si="0"/>
        <v>1007</v>
      </c>
      <c r="G28" s="382">
        <v>1838</v>
      </c>
      <c r="H28" s="383">
        <v>13141</v>
      </c>
      <c r="I28" s="383">
        <v>61374</v>
      </c>
      <c r="J28" s="385">
        <f t="shared" si="1"/>
        <v>21.411346824388175</v>
      </c>
    </row>
    <row r="29" spans="2:10" ht="15" x14ac:dyDescent="0.25">
      <c r="B29" s="379">
        <v>41699</v>
      </c>
      <c r="C29" s="380">
        <v>10452</v>
      </c>
      <c r="D29" s="380">
        <v>422</v>
      </c>
      <c r="E29" s="380">
        <v>649</v>
      </c>
      <c r="F29" s="386">
        <f t="shared" si="0"/>
        <v>1071</v>
      </c>
      <c r="G29" s="382">
        <v>1920</v>
      </c>
      <c r="H29" s="383">
        <v>13443</v>
      </c>
      <c r="I29" s="383">
        <v>61932</v>
      </c>
      <c r="J29" s="385">
        <f t="shared" si="1"/>
        <v>21.706064716140283</v>
      </c>
    </row>
    <row r="30" spans="2:10" ht="15" x14ac:dyDescent="0.25">
      <c r="B30" s="379">
        <v>41730</v>
      </c>
      <c r="C30" s="380">
        <v>11234</v>
      </c>
      <c r="D30" s="380">
        <v>403</v>
      </c>
      <c r="E30" s="380">
        <v>647</v>
      </c>
      <c r="F30" s="386">
        <f t="shared" si="0"/>
        <v>1050</v>
      </c>
      <c r="G30" s="382">
        <v>1942</v>
      </c>
      <c r="H30" s="383">
        <v>14226</v>
      </c>
      <c r="I30" s="383">
        <v>62894</v>
      </c>
      <c r="J30" s="385">
        <f t="shared" si="1"/>
        <v>22.619009762457466</v>
      </c>
    </row>
    <row r="31" spans="2:10" ht="15" x14ac:dyDescent="0.25">
      <c r="B31" s="379">
        <v>41760</v>
      </c>
      <c r="C31" s="380">
        <v>11755</v>
      </c>
      <c r="D31" s="380">
        <v>409</v>
      </c>
      <c r="E31" s="380">
        <v>653</v>
      </c>
      <c r="F31" s="386">
        <f t="shared" si="0"/>
        <v>1062</v>
      </c>
      <c r="G31" s="382">
        <v>1937</v>
      </c>
      <c r="H31" s="383">
        <v>14754</v>
      </c>
      <c r="I31" s="383">
        <v>63556</v>
      </c>
      <c r="J31" s="385">
        <f t="shared" si="1"/>
        <v>23.21417332745925</v>
      </c>
    </row>
    <row r="32" spans="2:10" ht="15" x14ac:dyDescent="0.25">
      <c r="B32" s="379">
        <v>41791</v>
      </c>
      <c r="C32" s="380">
        <v>11586</v>
      </c>
      <c r="D32" s="380">
        <v>365</v>
      </c>
      <c r="E32" s="380">
        <v>640</v>
      </c>
      <c r="F32" s="386">
        <f t="shared" si="0"/>
        <v>1005</v>
      </c>
      <c r="G32" s="382">
        <v>1912</v>
      </c>
      <c r="H32" s="383">
        <v>14503</v>
      </c>
      <c r="I32" s="383">
        <v>63197</v>
      </c>
      <c r="J32" s="385">
        <f t="shared" si="1"/>
        <v>22.948874155418768</v>
      </c>
    </row>
    <row r="33" spans="2:10" ht="15" x14ac:dyDescent="0.25">
      <c r="B33" s="379">
        <v>41821</v>
      </c>
      <c r="C33" s="380">
        <v>11763</v>
      </c>
      <c r="D33" s="380">
        <v>406</v>
      </c>
      <c r="E33" s="380">
        <v>662</v>
      </c>
      <c r="F33" s="386">
        <f t="shared" si="0"/>
        <v>1068</v>
      </c>
      <c r="G33" s="382">
        <v>1951</v>
      </c>
      <c r="H33" s="383">
        <v>14782</v>
      </c>
      <c r="I33" s="383">
        <v>62947</v>
      </c>
      <c r="J33" s="385">
        <f t="shared" si="1"/>
        <v>23.483247811651072</v>
      </c>
    </row>
    <row r="34" spans="2:10" ht="15" x14ac:dyDescent="0.25">
      <c r="B34" s="379">
        <v>41852</v>
      </c>
      <c r="C34" s="380">
        <v>11447</v>
      </c>
      <c r="D34" s="380">
        <v>366</v>
      </c>
      <c r="E34" s="380">
        <v>626</v>
      </c>
      <c r="F34" s="386">
        <f t="shared" si="0"/>
        <v>992</v>
      </c>
      <c r="G34" s="382">
        <v>1820</v>
      </c>
      <c r="H34" s="383">
        <v>14259</v>
      </c>
      <c r="I34" s="383">
        <v>62205</v>
      </c>
      <c r="J34" s="385">
        <f t="shared" si="1"/>
        <v>22.922594646732581</v>
      </c>
    </row>
    <row r="35" spans="2:10" ht="15" x14ac:dyDescent="0.25">
      <c r="B35" s="387">
        <v>41883</v>
      </c>
      <c r="C35" s="388">
        <v>10698</v>
      </c>
      <c r="D35" s="388">
        <v>355</v>
      </c>
      <c r="E35" s="388">
        <v>596</v>
      </c>
      <c r="F35" s="389">
        <f t="shared" si="0"/>
        <v>951</v>
      </c>
      <c r="G35" s="390">
        <v>1714</v>
      </c>
      <c r="H35" s="391">
        <v>13363</v>
      </c>
      <c r="I35" s="391">
        <v>60748</v>
      </c>
      <c r="J35" s="392">
        <f t="shared" si="1"/>
        <v>21.997432014222689</v>
      </c>
    </row>
    <row r="36" spans="2:10" ht="15" x14ac:dyDescent="0.25">
      <c r="B36" s="393" t="s">
        <v>282</v>
      </c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workbookViewId="0">
      <selection activeCell="G7" sqref="G7"/>
    </sheetView>
  </sheetViews>
  <sheetFormatPr baseColWidth="10" defaultRowHeight="12.75" x14ac:dyDescent="0.2"/>
  <cols>
    <col min="1" max="16384" width="11.42578125" style="361"/>
  </cols>
  <sheetData>
    <row r="1" spans="1:10" ht="18.75" x14ac:dyDescent="0.2">
      <c r="A1" s="358"/>
      <c r="B1" s="359" t="s">
        <v>245</v>
      </c>
    </row>
    <row r="2" spans="1:10" ht="18.75" x14ac:dyDescent="0.2">
      <c r="A2" s="358"/>
      <c r="B2" s="359" t="s">
        <v>246</v>
      </c>
    </row>
    <row r="3" spans="1:10" ht="15" x14ac:dyDescent="0.2">
      <c r="A3" s="358"/>
      <c r="B3" s="358"/>
    </row>
    <row r="4" spans="1:10" ht="15" x14ac:dyDescent="0.2">
      <c r="A4" s="363" t="s">
        <v>129</v>
      </c>
      <c r="B4" s="364" t="s">
        <v>260</v>
      </c>
      <c r="C4" s="399"/>
      <c r="D4" s="399"/>
      <c r="E4" s="399"/>
      <c r="F4" s="399"/>
      <c r="G4" s="399"/>
      <c r="H4" s="399"/>
    </row>
    <row r="5" spans="1:10" ht="15" x14ac:dyDescent="0.2">
      <c r="A5" s="366" t="s">
        <v>131</v>
      </c>
      <c r="B5" s="367" t="s">
        <v>283</v>
      </c>
      <c r="C5" s="400"/>
      <c r="D5" s="400"/>
      <c r="E5" s="400"/>
      <c r="F5" s="400"/>
      <c r="G5" s="400"/>
      <c r="H5" s="400"/>
      <c r="I5" s="400"/>
      <c r="J5" s="400"/>
    </row>
    <row r="6" spans="1:10" ht="15" x14ac:dyDescent="0.2">
      <c r="A6" s="366" t="s">
        <v>132</v>
      </c>
      <c r="B6" s="367" t="s">
        <v>133</v>
      </c>
      <c r="C6" s="400"/>
      <c r="D6" s="400"/>
      <c r="E6" s="400"/>
      <c r="F6" s="400"/>
      <c r="G6" s="400"/>
      <c r="H6" s="400"/>
      <c r="I6" s="400"/>
      <c r="J6" s="400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1"/>
      <c r="C3" s="358"/>
      <c r="D3" s="358"/>
      <c r="E3" s="358"/>
      <c r="F3" s="358"/>
    </row>
    <row r="4" spans="1:14" ht="13.5" x14ac:dyDescent="0.2">
      <c r="A4" s="402" t="s">
        <v>129</v>
      </c>
      <c r="B4" s="403" t="s">
        <v>260</v>
      </c>
      <c r="C4" s="404"/>
      <c r="D4" s="404"/>
      <c r="E4" s="404"/>
      <c r="F4" s="404"/>
    </row>
    <row r="5" spans="1:14" ht="13.5" x14ac:dyDescent="0.2">
      <c r="A5" s="402" t="s">
        <v>131</v>
      </c>
      <c r="B5" s="405" t="s">
        <v>283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3.5" x14ac:dyDescent="0.2">
      <c r="A6" s="407" t="s">
        <v>132</v>
      </c>
      <c r="B6" s="405" t="s">
        <v>133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3.5" thickBot="1" x14ac:dyDescent="0.25"/>
    <row r="8" spans="1:14" ht="76.5" customHeight="1" thickBot="1" x14ac:dyDescent="0.25">
      <c r="B8" s="408" t="s">
        <v>140</v>
      </c>
      <c r="C8" s="409" t="s">
        <v>141</v>
      </c>
      <c r="D8" s="410" t="s">
        <v>261</v>
      </c>
      <c r="E8" s="411" t="s">
        <v>262</v>
      </c>
      <c r="F8" s="412" t="s">
        <v>263</v>
      </c>
      <c r="G8" s="410" t="s">
        <v>264</v>
      </c>
      <c r="H8" s="413" t="s">
        <v>265</v>
      </c>
      <c r="I8" s="414"/>
      <c r="J8" s="408" t="s">
        <v>266</v>
      </c>
      <c r="K8" s="412" t="s">
        <v>267</v>
      </c>
      <c r="L8" s="415" t="s">
        <v>268</v>
      </c>
      <c r="M8" s="413" t="s">
        <v>269</v>
      </c>
      <c r="N8" s="410" t="s">
        <v>270</v>
      </c>
    </row>
    <row r="9" spans="1:14" x14ac:dyDescent="0.2">
      <c r="B9" s="416">
        <v>40787</v>
      </c>
      <c r="C9" s="417">
        <v>16056</v>
      </c>
      <c r="D9" s="418">
        <v>47546</v>
      </c>
      <c r="E9" s="419">
        <v>1781</v>
      </c>
      <c r="F9" s="420">
        <v>397</v>
      </c>
      <c r="G9" s="421">
        <v>63602</v>
      </c>
      <c r="H9" s="422">
        <v>-0.70410441353254694</v>
      </c>
      <c r="I9" s="423"/>
      <c r="J9" s="424">
        <v>8140</v>
      </c>
      <c r="K9" s="425">
        <v>7564</v>
      </c>
      <c r="L9" s="426">
        <v>576</v>
      </c>
      <c r="M9" s="422">
        <v>-4.9176498072655122</v>
      </c>
      <c r="N9" s="427">
        <f>J9+G9</f>
        <v>71742</v>
      </c>
    </row>
    <row r="10" spans="1:14" x14ac:dyDescent="0.2">
      <c r="B10" s="416">
        <v>40817</v>
      </c>
      <c r="C10" s="417">
        <v>16457</v>
      </c>
      <c r="D10" s="418">
        <v>47690</v>
      </c>
      <c r="E10" s="419">
        <v>1867</v>
      </c>
      <c r="F10" s="420">
        <v>413</v>
      </c>
      <c r="G10" s="421">
        <v>64147</v>
      </c>
      <c r="H10" s="422">
        <v>0.85689129272663589</v>
      </c>
      <c r="I10" s="423"/>
      <c r="J10" s="424">
        <v>8179</v>
      </c>
      <c r="K10" s="425">
        <v>7605</v>
      </c>
      <c r="L10" s="426">
        <v>574</v>
      </c>
      <c r="M10" s="422">
        <v>0.47911547911547725</v>
      </c>
      <c r="N10" s="427">
        <f t="shared" ref="N10:N45" si="0">J10+G10</f>
        <v>72326</v>
      </c>
    </row>
    <row r="11" spans="1:14" x14ac:dyDescent="0.2">
      <c r="B11" s="416">
        <v>40848</v>
      </c>
      <c r="C11" s="417">
        <v>16456</v>
      </c>
      <c r="D11" s="418">
        <v>48255</v>
      </c>
      <c r="E11" s="419">
        <v>1917</v>
      </c>
      <c r="F11" s="420">
        <v>382</v>
      </c>
      <c r="G11" s="421">
        <v>64711</v>
      </c>
      <c r="H11" s="422">
        <v>0.87923051740532721</v>
      </c>
      <c r="I11" s="423"/>
      <c r="J11" s="424">
        <v>8438</v>
      </c>
      <c r="K11" s="425">
        <v>7886</v>
      </c>
      <c r="L11" s="426">
        <v>552</v>
      </c>
      <c r="M11" s="422">
        <v>3.1666462892774083</v>
      </c>
      <c r="N11" s="427">
        <f t="shared" si="0"/>
        <v>73149</v>
      </c>
    </row>
    <row r="12" spans="1:14" x14ac:dyDescent="0.2">
      <c r="B12" s="416">
        <v>40878</v>
      </c>
      <c r="C12" s="417">
        <v>16587</v>
      </c>
      <c r="D12" s="418">
        <v>48675</v>
      </c>
      <c r="E12" s="419">
        <v>1908</v>
      </c>
      <c r="F12" s="420">
        <v>410</v>
      </c>
      <c r="G12" s="421">
        <v>65262</v>
      </c>
      <c r="H12" s="422">
        <v>0.85147811036763166</v>
      </c>
      <c r="I12" s="423"/>
      <c r="J12" s="424">
        <v>8846</v>
      </c>
      <c r="K12" s="425">
        <v>8267</v>
      </c>
      <c r="L12" s="426">
        <v>579</v>
      </c>
      <c r="M12" s="422">
        <v>4.8352690210950566</v>
      </c>
      <c r="N12" s="427">
        <f t="shared" si="0"/>
        <v>74108</v>
      </c>
    </row>
    <row r="13" spans="1:14" x14ac:dyDescent="0.2">
      <c r="B13" s="416">
        <v>40909</v>
      </c>
      <c r="C13" s="417">
        <v>16279</v>
      </c>
      <c r="D13" s="418">
        <v>48508</v>
      </c>
      <c r="E13" s="419">
        <v>1857</v>
      </c>
      <c r="F13" s="420">
        <v>371</v>
      </c>
      <c r="G13" s="421">
        <v>64787</v>
      </c>
      <c r="H13" s="422">
        <v>-0.72783549385553314</v>
      </c>
      <c r="I13" s="423"/>
      <c r="J13" s="424">
        <v>8993</v>
      </c>
      <c r="K13" s="425">
        <v>8417</v>
      </c>
      <c r="L13" s="426">
        <v>576</v>
      </c>
      <c r="M13" s="422">
        <v>1.6617680307483562</v>
      </c>
      <c r="N13" s="427">
        <f t="shared" si="0"/>
        <v>73780</v>
      </c>
    </row>
    <row r="14" spans="1:14" x14ac:dyDescent="0.2">
      <c r="B14" s="416">
        <v>40940</v>
      </c>
      <c r="C14" s="417">
        <v>16463</v>
      </c>
      <c r="D14" s="418">
        <v>49236</v>
      </c>
      <c r="E14" s="419">
        <v>1954</v>
      </c>
      <c r="F14" s="420">
        <v>337</v>
      </c>
      <c r="G14" s="421">
        <v>65699</v>
      </c>
      <c r="H14" s="422">
        <v>1.4076898143146055</v>
      </c>
      <c r="I14" s="423"/>
      <c r="J14" s="424">
        <v>9523</v>
      </c>
      <c r="K14" s="425">
        <v>8924</v>
      </c>
      <c r="L14" s="426">
        <v>599</v>
      </c>
      <c r="M14" s="422">
        <v>5.8934727009896548</v>
      </c>
      <c r="N14" s="427">
        <f t="shared" si="0"/>
        <v>75222</v>
      </c>
    </row>
    <row r="15" spans="1:14" x14ac:dyDescent="0.2">
      <c r="B15" s="416">
        <v>40969</v>
      </c>
      <c r="C15" s="417">
        <v>16512</v>
      </c>
      <c r="D15" s="418">
        <v>49933</v>
      </c>
      <c r="E15" s="419">
        <v>2036</v>
      </c>
      <c r="F15" s="420">
        <v>376</v>
      </c>
      <c r="G15" s="421">
        <v>66445</v>
      </c>
      <c r="H15" s="422">
        <v>1.1354815141783048</v>
      </c>
      <c r="I15" s="423"/>
      <c r="J15" s="424">
        <v>9983</v>
      </c>
      <c r="K15" s="425">
        <v>9370</v>
      </c>
      <c r="L15" s="426">
        <v>613</v>
      </c>
      <c r="M15" s="422">
        <v>4.8304105848997247</v>
      </c>
      <c r="N15" s="427">
        <f t="shared" si="0"/>
        <v>76428</v>
      </c>
    </row>
    <row r="16" spans="1:14" x14ac:dyDescent="0.2">
      <c r="B16" s="416">
        <v>41000</v>
      </c>
      <c r="C16" s="417">
        <v>17027</v>
      </c>
      <c r="D16" s="418">
        <v>50134</v>
      </c>
      <c r="E16" s="419">
        <v>2020</v>
      </c>
      <c r="F16" s="420">
        <v>401</v>
      </c>
      <c r="G16" s="421">
        <v>67161</v>
      </c>
      <c r="H16" s="422">
        <v>1.0775829633531409</v>
      </c>
      <c r="I16" s="423"/>
      <c r="J16" s="424">
        <v>10427</v>
      </c>
      <c r="K16" s="425">
        <v>9774</v>
      </c>
      <c r="L16" s="426">
        <v>653</v>
      </c>
      <c r="M16" s="422">
        <v>4.4475608534508604</v>
      </c>
      <c r="N16" s="427">
        <f t="shared" si="0"/>
        <v>77588</v>
      </c>
    </row>
    <row r="17" spans="2:14" x14ac:dyDescent="0.2">
      <c r="B17" s="416">
        <v>41030</v>
      </c>
      <c r="C17" s="417">
        <v>16773</v>
      </c>
      <c r="D17" s="418">
        <v>50300</v>
      </c>
      <c r="E17" s="419">
        <v>2064</v>
      </c>
      <c r="F17" s="420">
        <v>405</v>
      </c>
      <c r="G17" s="421">
        <v>67073</v>
      </c>
      <c r="H17" s="422">
        <v>-0.13102842423430294</v>
      </c>
      <c r="I17" s="423"/>
      <c r="J17" s="424">
        <v>10679</v>
      </c>
      <c r="K17" s="425">
        <v>10036</v>
      </c>
      <c r="L17" s="426">
        <v>643</v>
      </c>
      <c r="M17" s="422">
        <v>2.4168025318883624</v>
      </c>
      <c r="N17" s="427">
        <f t="shared" si="0"/>
        <v>77752</v>
      </c>
    </row>
    <row r="18" spans="2:14" x14ac:dyDescent="0.2">
      <c r="B18" s="416">
        <v>41061</v>
      </c>
      <c r="C18" s="417">
        <v>16756</v>
      </c>
      <c r="D18" s="418">
        <v>50159</v>
      </c>
      <c r="E18" s="419">
        <v>2060</v>
      </c>
      <c r="F18" s="420">
        <v>413</v>
      </c>
      <c r="G18" s="421">
        <v>66915</v>
      </c>
      <c r="H18" s="422">
        <v>-0.23556423598168896</v>
      </c>
      <c r="I18" s="423"/>
      <c r="J18" s="424">
        <v>10759</v>
      </c>
      <c r="K18" s="425">
        <v>10111</v>
      </c>
      <c r="L18" s="426">
        <v>648</v>
      </c>
      <c r="M18" s="422">
        <v>0.74913381402752499</v>
      </c>
      <c r="N18" s="427">
        <f t="shared" si="0"/>
        <v>77674</v>
      </c>
    </row>
    <row r="19" spans="2:14" x14ac:dyDescent="0.2">
      <c r="B19" s="416">
        <v>41091</v>
      </c>
      <c r="C19" s="417">
        <v>17138</v>
      </c>
      <c r="D19" s="418">
        <v>50235</v>
      </c>
      <c r="E19" s="419">
        <v>1993</v>
      </c>
      <c r="F19" s="420">
        <v>344</v>
      </c>
      <c r="G19" s="421">
        <v>67373</v>
      </c>
      <c r="H19" s="422">
        <v>0.68445042217739616</v>
      </c>
      <c r="I19" s="423"/>
      <c r="J19" s="424">
        <v>10889</v>
      </c>
      <c r="K19" s="425">
        <v>10244</v>
      </c>
      <c r="L19" s="426">
        <v>645</v>
      </c>
      <c r="M19" s="422">
        <v>1.2082907333395232</v>
      </c>
      <c r="N19" s="427">
        <f t="shared" si="0"/>
        <v>78262</v>
      </c>
    </row>
    <row r="20" spans="2:14" x14ac:dyDescent="0.2">
      <c r="B20" s="416">
        <v>41122</v>
      </c>
      <c r="C20" s="417">
        <v>16467</v>
      </c>
      <c r="D20" s="418">
        <v>50281</v>
      </c>
      <c r="E20" s="419">
        <v>1916</v>
      </c>
      <c r="F20" s="420">
        <v>397</v>
      </c>
      <c r="G20" s="421">
        <v>66748</v>
      </c>
      <c r="H20" s="422">
        <v>-0.92767132233980698</v>
      </c>
      <c r="I20" s="423"/>
      <c r="J20" s="424">
        <v>10737</v>
      </c>
      <c r="K20" s="425">
        <v>10104</v>
      </c>
      <c r="L20" s="426">
        <v>633</v>
      </c>
      <c r="M20" s="422">
        <v>-1.3959041234273162</v>
      </c>
      <c r="N20" s="427">
        <f t="shared" si="0"/>
        <v>77485</v>
      </c>
    </row>
    <row r="21" spans="2:14" x14ac:dyDescent="0.2">
      <c r="B21" s="416">
        <v>41153</v>
      </c>
      <c r="C21" s="417">
        <v>16266</v>
      </c>
      <c r="D21" s="418">
        <v>49860</v>
      </c>
      <c r="E21" s="419">
        <v>1813</v>
      </c>
      <c r="F21" s="420">
        <v>406</v>
      </c>
      <c r="G21" s="421">
        <v>66126</v>
      </c>
      <c r="H21" s="422">
        <v>-0.93186312698507745</v>
      </c>
      <c r="I21" s="423"/>
      <c r="J21" s="424">
        <v>9948</v>
      </c>
      <c r="K21" s="425">
        <v>9390</v>
      </c>
      <c r="L21" s="426">
        <v>558</v>
      </c>
      <c r="M21" s="422">
        <v>-7.3484213467449049</v>
      </c>
      <c r="N21" s="427">
        <f t="shared" si="0"/>
        <v>76074</v>
      </c>
    </row>
    <row r="22" spans="2:14" x14ac:dyDescent="0.2">
      <c r="B22" s="416">
        <v>41183</v>
      </c>
      <c r="C22" s="417">
        <v>16915</v>
      </c>
      <c r="D22" s="418">
        <v>49789</v>
      </c>
      <c r="E22" s="419">
        <v>1834</v>
      </c>
      <c r="F22" s="420">
        <v>390</v>
      </c>
      <c r="G22" s="421">
        <v>66704</v>
      </c>
      <c r="H22" s="422">
        <v>0.87408886065996061</v>
      </c>
      <c r="I22" s="423"/>
      <c r="J22" s="424">
        <v>9703</v>
      </c>
      <c r="K22" s="425">
        <v>9105</v>
      </c>
      <c r="L22" s="426">
        <v>598</v>
      </c>
      <c r="M22" s="422">
        <v>-2.4628065942903121</v>
      </c>
      <c r="N22" s="427">
        <f t="shared" si="0"/>
        <v>76407</v>
      </c>
    </row>
    <row r="23" spans="2:14" x14ac:dyDescent="0.2">
      <c r="B23" s="416">
        <v>41214</v>
      </c>
      <c r="C23" s="417">
        <v>16821</v>
      </c>
      <c r="D23" s="418">
        <v>50404</v>
      </c>
      <c r="E23" s="419">
        <v>1845</v>
      </c>
      <c r="F23" s="420">
        <v>368</v>
      </c>
      <c r="G23" s="421">
        <v>67225</v>
      </c>
      <c r="H23" s="422">
        <v>0.78106260494124058</v>
      </c>
      <c r="I23" s="423"/>
      <c r="J23" s="424">
        <v>10057</v>
      </c>
      <c r="K23" s="425">
        <v>9470</v>
      </c>
      <c r="L23" s="426">
        <v>587</v>
      </c>
      <c r="M23" s="422">
        <v>3.6483561785014995</v>
      </c>
      <c r="N23" s="427">
        <f t="shared" si="0"/>
        <v>77282</v>
      </c>
    </row>
    <row r="24" spans="2:14" x14ac:dyDescent="0.2">
      <c r="B24" s="416">
        <v>41244</v>
      </c>
      <c r="C24" s="417">
        <v>16945</v>
      </c>
      <c r="D24" s="418">
        <v>50729</v>
      </c>
      <c r="E24" s="419">
        <v>1903</v>
      </c>
      <c r="F24" s="420">
        <v>416</v>
      </c>
      <c r="G24" s="421">
        <v>67674</v>
      </c>
      <c r="H24" s="422">
        <v>0.6679062848642614</v>
      </c>
      <c r="I24" s="423"/>
      <c r="J24" s="424">
        <v>10408</v>
      </c>
      <c r="K24" s="425">
        <v>9840</v>
      </c>
      <c r="L24" s="426">
        <v>568</v>
      </c>
      <c r="M24" s="422">
        <v>3.4901063935567356</v>
      </c>
      <c r="N24" s="427">
        <f t="shared" si="0"/>
        <v>78082</v>
      </c>
    </row>
    <row r="25" spans="2:14" x14ac:dyDescent="0.2">
      <c r="B25" s="416">
        <v>41275</v>
      </c>
      <c r="C25" s="417">
        <v>16454</v>
      </c>
      <c r="D25" s="418">
        <v>50118</v>
      </c>
      <c r="E25" s="419">
        <v>1785</v>
      </c>
      <c r="F25" s="420">
        <v>403</v>
      </c>
      <c r="G25" s="421">
        <v>66572</v>
      </c>
      <c r="H25" s="422">
        <v>-1.6283949522711838</v>
      </c>
      <c r="I25" s="423"/>
      <c r="J25" s="424">
        <v>10226</v>
      </c>
      <c r="K25" s="425">
        <v>9653</v>
      </c>
      <c r="L25" s="426">
        <v>573</v>
      </c>
      <c r="M25" s="422">
        <v>-1.7486548808608782</v>
      </c>
      <c r="N25" s="427">
        <f t="shared" si="0"/>
        <v>76798</v>
      </c>
    </row>
    <row r="26" spans="2:14" x14ac:dyDescent="0.2">
      <c r="B26" s="416">
        <v>41306</v>
      </c>
      <c r="C26" s="417">
        <v>16754</v>
      </c>
      <c r="D26" s="418">
        <v>49992</v>
      </c>
      <c r="E26" s="419">
        <v>1867</v>
      </c>
      <c r="F26" s="420">
        <v>405</v>
      </c>
      <c r="G26" s="421">
        <v>66746</v>
      </c>
      <c r="H26" s="422">
        <v>0.26137114702877717</v>
      </c>
      <c r="I26" s="423"/>
      <c r="J26" s="424">
        <v>10794</v>
      </c>
      <c r="K26" s="425">
        <v>10197</v>
      </c>
      <c r="L26" s="426">
        <v>597</v>
      </c>
      <c r="M26" s="422">
        <v>5.554469000586737</v>
      </c>
      <c r="N26" s="427">
        <f t="shared" si="0"/>
        <v>77540</v>
      </c>
    </row>
    <row r="27" spans="2:14" x14ac:dyDescent="0.2">
      <c r="B27" s="416">
        <v>41334</v>
      </c>
      <c r="C27" s="418">
        <v>16799</v>
      </c>
      <c r="D27" s="428">
        <v>50196</v>
      </c>
      <c r="E27" s="419">
        <v>1921</v>
      </c>
      <c r="F27" s="420">
        <v>404</v>
      </c>
      <c r="G27" s="421">
        <v>66995</v>
      </c>
      <c r="H27" s="422">
        <v>0.37305606328468244</v>
      </c>
      <c r="I27" s="423"/>
      <c r="J27" s="424">
        <v>11213</v>
      </c>
      <c r="K27" s="425">
        <v>10615</v>
      </c>
      <c r="L27" s="426">
        <v>598</v>
      </c>
      <c r="M27" s="422">
        <v>3.8817861775060303</v>
      </c>
      <c r="N27" s="427">
        <f t="shared" si="0"/>
        <v>78208</v>
      </c>
    </row>
    <row r="28" spans="2:14" x14ac:dyDescent="0.2">
      <c r="B28" s="416">
        <v>41365</v>
      </c>
      <c r="C28" s="418">
        <v>17166</v>
      </c>
      <c r="D28" s="428">
        <v>50327</v>
      </c>
      <c r="E28" s="419">
        <v>1942</v>
      </c>
      <c r="F28" s="420">
        <v>442</v>
      </c>
      <c r="G28" s="421">
        <v>67493</v>
      </c>
      <c r="H28" s="422">
        <v>0.74333905515338028</v>
      </c>
      <c r="I28" s="423"/>
      <c r="J28" s="424">
        <v>11504</v>
      </c>
      <c r="K28" s="425">
        <v>10919</v>
      </c>
      <c r="L28" s="426">
        <v>585</v>
      </c>
      <c r="M28" s="422">
        <v>2.5952019976812624</v>
      </c>
      <c r="N28" s="427">
        <f t="shared" si="0"/>
        <v>78997</v>
      </c>
    </row>
    <row r="29" spans="2:14" x14ac:dyDescent="0.2">
      <c r="B29" s="416">
        <v>41395</v>
      </c>
      <c r="C29" s="418">
        <v>16987</v>
      </c>
      <c r="D29" s="428">
        <v>50852</v>
      </c>
      <c r="E29" s="419">
        <v>2041</v>
      </c>
      <c r="F29" s="420">
        <v>435</v>
      </c>
      <c r="G29" s="421">
        <v>67839</v>
      </c>
      <c r="H29" s="422">
        <v>0.51264575585616701</v>
      </c>
      <c r="I29" s="423"/>
      <c r="J29" s="424">
        <v>12073</v>
      </c>
      <c r="K29" s="425">
        <v>11438</v>
      </c>
      <c r="L29" s="426">
        <v>635</v>
      </c>
      <c r="M29" s="422">
        <v>4.9461057023644006</v>
      </c>
      <c r="N29" s="427">
        <f t="shared" si="0"/>
        <v>79912</v>
      </c>
    </row>
    <row r="30" spans="2:14" x14ac:dyDescent="0.2">
      <c r="B30" s="416">
        <v>41426</v>
      </c>
      <c r="C30" s="418">
        <v>17195</v>
      </c>
      <c r="D30" s="428">
        <v>50782</v>
      </c>
      <c r="E30" s="419">
        <v>2000</v>
      </c>
      <c r="F30" s="420">
        <v>416</v>
      </c>
      <c r="G30" s="421">
        <v>67977</v>
      </c>
      <c r="H30" s="422">
        <v>0.20342280988812078</v>
      </c>
      <c r="I30" s="423"/>
      <c r="J30" s="424">
        <v>12181</v>
      </c>
      <c r="K30" s="425">
        <v>11559</v>
      </c>
      <c r="L30" s="426">
        <v>622</v>
      </c>
      <c r="M30" s="422">
        <v>0.89455810486209764</v>
      </c>
      <c r="N30" s="427">
        <f t="shared" si="0"/>
        <v>80158</v>
      </c>
    </row>
    <row r="31" spans="2:14" x14ac:dyDescent="0.2">
      <c r="B31" s="416">
        <v>41456</v>
      </c>
      <c r="C31" s="418">
        <v>17318</v>
      </c>
      <c r="D31" s="428">
        <v>51251</v>
      </c>
      <c r="E31" s="419">
        <v>1993</v>
      </c>
      <c r="F31" s="420">
        <v>405</v>
      </c>
      <c r="G31" s="421">
        <v>68569</v>
      </c>
      <c r="H31" s="422">
        <v>0.87088279859364182</v>
      </c>
      <c r="I31" s="423"/>
      <c r="J31" s="424">
        <v>12131</v>
      </c>
      <c r="K31" s="425">
        <v>11475</v>
      </c>
      <c r="L31" s="426">
        <v>656</v>
      </c>
      <c r="M31" s="422">
        <v>-0.41047533043263584</v>
      </c>
      <c r="N31" s="427">
        <f t="shared" si="0"/>
        <v>80700</v>
      </c>
    </row>
    <row r="32" spans="2:14" x14ac:dyDescent="0.2">
      <c r="B32" s="416">
        <v>41487</v>
      </c>
      <c r="C32" s="418">
        <v>16454</v>
      </c>
      <c r="D32" s="428">
        <v>51229</v>
      </c>
      <c r="E32" s="419">
        <v>1939</v>
      </c>
      <c r="F32" s="420">
        <v>380</v>
      </c>
      <c r="G32" s="421">
        <v>67683</v>
      </c>
      <c r="H32" s="422">
        <v>-1.2921290962388254</v>
      </c>
      <c r="I32" s="423"/>
      <c r="J32" s="424">
        <v>12084</v>
      </c>
      <c r="K32" s="425">
        <v>11465</v>
      </c>
      <c r="L32" s="426">
        <v>619</v>
      </c>
      <c r="M32" s="422">
        <v>-0.38743714450580891</v>
      </c>
      <c r="N32" s="427">
        <f t="shared" si="0"/>
        <v>79767</v>
      </c>
    </row>
    <row r="33" spans="2:14" x14ac:dyDescent="0.2">
      <c r="B33" s="416">
        <v>41518</v>
      </c>
      <c r="C33" s="418">
        <v>16604</v>
      </c>
      <c r="D33" s="428">
        <v>50484</v>
      </c>
      <c r="E33" s="419">
        <v>1813</v>
      </c>
      <c r="F33" s="420">
        <v>374</v>
      </c>
      <c r="G33" s="421">
        <v>67088</v>
      </c>
      <c r="H33" s="422">
        <v>-0.8790981487227234</v>
      </c>
      <c r="I33" s="423"/>
      <c r="J33" s="424">
        <v>11226</v>
      </c>
      <c r="K33" s="425">
        <v>10646</v>
      </c>
      <c r="L33" s="426">
        <v>580</v>
      </c>
      <c r="M33" s="422">
        <v>-7.1002979145978191</v>
      </c>
      <c r="N33" s="427">
        <f t="shared" si="0"/>
        <v>78314</v>
      </c>
    </row>
    <row r="34" spans="2:14" x14ac:dyDescent="0.2">
      <c r="B34" s="416">
        <v>41548</v>
      </c>
      <c r="C34" s="418">
        <v>16795</v>
      </c>
      <c r="D34" s="428">
        <v>50515</v>
      </c>
      <c r="E34" s="419">
        <v>1860</v>
      </c>
      <c r="F34" s="420">
        <v>391</v>
      </c>
      <c r="G34" s="421">
        <v>67310</v>
      </c>
      <c r="H34" s="422">
        <v>0.33090865728595542</v>
      </c>
      <c r="I34" s="423"/>
      <c r="J34" s="424">
        <v>11053</v>
      </c>
      <c r="K34" s="425">
        <v>10451</v>
      </c>
      <c r="L34" s="426">
        <v>602</v>
      </c>
      <c r="M34" s="422">
        <v>-1.5410653839301625</v>
      </c>
      <c r="N34" s="427">
        <f t="shared" si="0"/>
        <v>78363</v>
      </c>
    </row>
    <row r="35" spans="2:14" x14ac:dyDescent="0.2">
      <c r="B35" s="416">
        <v>41579</v>
      </c>
      <c r="C35" s="418">
        <v>17057</v>
      </c>
      <c r="D35" s="428">
        <v>49993</v>
      </c>
      <c r="E35" s="419">
        <v>1842</v>
      </c>
      <c r="F35" s="420">
        <v>371</v>
      </c>
      <c r="G35" s="421">
        <v>67050</v>
      </c>
      <c r="H35" s="422">
        <v>-0.38627247065814441</v>
      </c>
      <c r="I35" s="423"/>
      <c r="J35" s="424">
        <v>11202</v>
      </c>
      <c r="K35" s="425">
        <v>10560</v>
      </c>
      <c r="L35" s="426">
        <v>642</v>
      </c>
      <c r="M35" s="422">
        <v>1.3480503030851354</v>
      </c>
      <c r="N35" s="427">
        <f t="shared" si="0"/>
        <v>78252</v>
      </c>
    </row>
    <row r="36" spans="2:14" x14ac:dyDescent="0.2">
      <c r="B36" s="416">
        <v>41609</v>
      </c>
      <c r="C36" s="418">
        <v>17192</v>
      </c>
      <c r="D36" s="428">
        <v>50546</v>
      </c>
      <c r="E36" s="419">
        <v>1838</v>
      </c>
      <c r="F36" s="420">
        <v>373</v>
      </c>
      <c r="G36" s="421">
        <v>67738</v>
      </c>
      <c r="H36" s="422">
        <v>1.0260999254287917</v>
      </c>
      <c r="I36" s="423"/>
      <c r="J36" s="424">
        <v>11146</v>
      </c>
      <c r="K36" s="425">
        <v>10482</v>
      </c>
      <c r="L36" s="426">
        <v>664</v>
      </c>
      <c r="M36" s="422">
        <v>-0.49991073022674914</v>
      </c>
      <c r="N36" s="427">
        <f t="shared" si="0"/>
        <v>78884</v>
      </c>
    </row>
    <row r="37" spans="2:14" x14ac:dyDescent="0.2">
      <c r="B37" s="416">
        <v>41640</v>
      </c>
      <c r="C37" s="418">
        <v>16622</v>
      </c>
      <c r="D37" s="428">
        <v>50453</v>
      </c>
      <c r="E37" s="419">
        <v>1765</v>
      </c>
      <c r="F37" s="420">
        <v>375</v>
      </c>
      <c r="G37" s="421">
        <v>67075</v>
      </c>
      <c r="H37" s="422">
        <v>-0.97877114765715367</v>
      </c>
      <c r="I37" s="423"/>
      <c r="J37" s="424">
        <v>10808</v>
      </c>
      <c r="K37" s="425">
        <v>10161</v>
      </c>
      <c r="L37" s="426">
        <v>647</v>
      </c>
      <c r="M37" s="422">
        <v>-3.0324780190202794</v>
      </c>
      <c r="N37" s="427">
        <f t="shared" si="0"/>
        <v>77883</v>
      </c>
    </row>
    <row r="38" spans="2:14" x14ac:dyDescent="0.2">
      <c r="B38" s="416">
        <v>41671</v>
      </c>
      <c r="C38" s="418">
        <v>17363</v>
      </c>
      <c r="D38" s="428">
        <v>50457</v>
      </c>
      <c r="E38" s="419">
        <v>1838</v>
      </c>
      <c r="F38" s="420">
        <v>386</v>
      </c>
      <c r="G38" s="421">
        <v>67820</v>
      </c>
      <c r="H38" s="422">
        <v>1.1106969809914213</v>
      </c>
      <c r="I38" s="423"/>
      <c r="J38" s="424">
        <v>10917</v>
      </c>
      <c r="K38" s="425">
        <v>10296</v>
      </c>
      <c r="L38" s="426">
        <v>621</v>
      </c>
      <c r="M38" s="422">
        <v>1.0085122131754165</v>
      </c>
      <c r="N38" s="427">
        <f t="shared" si="0"/>
        <v>78737</v>
      </c>
    </row>
    <row r="39" spans="2:14" x14ac:dyDescent="0.2">
      <c r="B39" s="416">
        <v>41699</v>
      </c>
      <c r="C39" s="418">
        <v>17589</v>
      </c>
      <c r="D39" s="428">
        <v>50831</v>
      </c>
      <c r="E39" s="419">
        <v>1920</v>
      </c>
      <c r="F39" s="420">
        <v>422</v>
      </c>
      <c r="G39" s="421">
        <v>68420</v>
      </c>
      <c r="H39" s="422">
        <v>0.88469478030079873</v>
      </c>
      <c r="I39" s="423"/>
      <c r="J39" s="424">
        <v>11101</v>
      </c>
      <c r="K39" s="425">
        <v>10452</v>
      </c>
      <c r="L39" s="426">
        <v>649</v>
      </c>
      <c r="M39" s="422">
        <v>1.6854447192452104</v>
      </c>
      <c r="N39" s="427">
        <f t="shared" si="0"/>
        <v>79521</v>
      </c>
    </row>
    <row r="40" spans="2:14" x14ac:dyDescent="0.2">
      <c r="B40" s="416">
        <v>41730</v>
      </c>
      <c r="C40" s="418">
        <v>17846</v>
      </c>
      <c r="D40" s="428">
        <v>51013</v>
      </c>
      <c r="E40" s="419">
        <v>1942</v>
      </c>
      <c r="F40" s="420">
        <v>403</v>
      </c>
      <c r="G40" s="421">
        <v>68859</v>
      </c>
      <c r="H40" s="422">
        <v>0.64162525577315943</v>
      </c>
      <c r="I40" s="423"/>
      <c r="J40" s="424">
        <v>11881</v>
      </c>
      <c r="K40" s="425">
        <v>11234</v>
      </c>
      <c r="L40" s="426">
        <v>647</v>
      </c>
      <c r="M40" s="422">
        <v>7.0263940185568918</v>
      </c>
      <c r="N40" s="427">
        <f t="shared" si="0"/>
        <v>80740</v>
      </c>
    </row>
    <row r="41" spans="2:14" x14ac:dyDescent="0.2">
      <c r="B41" s="416">
        <v>41760</v>
      </c>
      <c r="C41" s="418">
        <v>17495</v>
      </c>
      <c r="D41" s="428">
        <v>51148</v>
      </c>
      <c r="E41" s="419">
        <v>1937</v>
      </c>
      <c r="F41" s="420">
        <v>409</v>
      </c>
      <c r="G41" s="421">
        <v>68643</v>
      </c>
      <c r="H41" s="422">
        <v>-0.31368448568814822</v>
      </c>
      <c r="I41" s="423"/>
      <c r="J41" s="424">
        <v>12408</v>
      </c>
      <c r="K41" s="425">
        <v>11755</v>
      </c>
      <c r="L41" s="426">
        <v>653</v>
      </c>
      <c r="M41" s="422">
        <v>4.4356535645147632</v>
      </c>
      <c r="N41" s="427">
        <f t="shared" si="0"/>
        <v>81051</v>
      </c>
    </row>
    <row r="42" spans="2:14" x14ac:dyDescent="0.2">
      <c r="B42" s="416">
        <v>41791</v>
      </c>
      <c r="C42" s="418">
        <v>17677</v>
      </c>
      <c r="D42" s="428">
        <v>50971</v>
      </c>
      <c r="E42" s="419">
        <v>1912</v>
      </c>
      <c r="F42" s="420">
        <v>365</v>
      </c>
      <c r="G42" s="421">
        <v>68648</v>
      </c>
      <c r="H42" s="422">
        <v>7.2840639249394101E-3</v>
      </c>
      <c r="I42" s="423"/>
      <c r="J42" s="424">
        <v>12226</v>
      </c>
      <c r="K42" s="425">
        <v>11586</v>
      </c>
      <c r="L42" s="426">
        <v>640</v>
      </c>
      <c r="M42" s="422">
        <v>-1.4667956157317863</v>
      </c>
      <c r="N42" s="427">
        <f t="shared" si="0"/>
        <v>80874</v>
      </c>
    </row>
    <row r="43" spans="2:14" x14ac:dyDescent="0.2">
      <c r="B43" s="416">
        <v>41821</v>
      </c>
      <c r="C43" s="418">
        <v>17773</v>
      </c>
      <c r="D43" s="428">
        <v>50522</v>
      </c>
      <c r="E43" s="419">
        <v>1951</v>
      </c>
      <c r="F43" s="420">
        <v>406</v>
      </c>
      <c r="G43" s="421">
        <v>68295</v>
      </c>
      <c r="H43" s="422">
        <v>-0.51421745717282752</v>
      </c>
      <c r="I43" s="423"/>
      <c r="J43" s="424">
        <v>12425</v>
      </c>
      <c r="K43" s="425">
        <v>11763</v>
      </c>
      <c r="L43" s="426">
        <v>662</v>
      </c>
      <c r="M43" s="422">
        <v>1.6276787174873242</v>
      </c>
      <c r="N43" s="427">
        <f t="shared" si="0"/>
        <v>80720</v>
      </c>
    </row>
    <row r="44" spans="2:14" x14ac:dyDescent="0.2">
      <c r="B44" s="416">
        <v>41852</v>
      </c>
      <c r="C44" s="418">
        <v>16938</v>
      </c>
      <c r="D44" s="428">
        <v>50132</v>
      </c>
      <c r="E44" s="419">
        <v>1820</v>
      </c>
      <c r="F44" s="420">
        <v>366</v>
      </c>
      <c r="G44" s="421">
        <v>67070</v>
      </c>
      <c r="H44" s="422">
        <v>-1.7936891426898027</v>
      </c>
      <c r="I44" s="423"/>
      <c r="J44" s="424">
        <v>12073</v>
      </c>
      <c r="K44" s="425">
        <v>11447</v>
      </c>
      <c r="L44" s="426">
        <v>626</v>
      </c>
      <c r="M44" s="422">
        <v>-2.8329979879275657</v>
      </c>
      <c r="N44" s="427">
        <f t="shared" si="0"/>
        <v>79143</v>
      </c>
    </row>
    <row r="45" spans="2:14" ht="13.5" thickBot="1" x14ac:dyDescent="0.25">
      <c r="B45" s="429">
        <v>41883</v>
      </c>
      <c r="C45" s="430">
        <v>16900</v>
      </c>
      <c r="D45" s="431">
        <v>49454</v>
      </c>
      <c r="E45" s="432">
        <v>1714</v>
      </c>
      <c r="F45" s="433">
        <v>355</v>
      </c>
      <c r="G45" s="434">
        <v>66354</v>
      </c>
      <c r="H45" s="435">
        <v>-1.0675413746831675</v>
      </c>
      <c r="I45" s="436"/>
      <c r="J45" s="437">
        <v>11294</v>
      </c>
      <c r="K45" s="438">
        <v>10698</v>
      </c>
      <c r="L45" s="439">
        <v>596</v>
      </c>
      <c r="M45" s="435">
        <v>-6.4524144785885866</v>
      </c>
      <c r="N45" s="440">
        <f t="shared" si="0"/>
        <v>77648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97"/>
  <sheetViews>
    <sheetView zoomScale="85" zoomScaleNormal="85" workbookViewId="0">
      <selection activeCell="E100" sqref="E100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1"/>
      <c r="F3" s="358"/>
    </row>
    <row r="4" spans="1:36" ht="15" x14ac:dyDescent="0.2">
      <c r="A4" s="363" t="s">
        <v>129</v>
      </c>
      <c r="B4" s="364" t="s">
        <v>260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283</v>
      </c>
      <c r="C5" s="368"/>
      <c r="D5" s="368"/>
      <c r="E5" s="368"/>
      <c r="F5" s="368"/>
      <c r="G5" s="400"/>
      <c r="H5" s="400"/>
      <c r="I5" s="400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400"/>
      <c r="H6" s="400"/>
      <c r="I6" s="400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2" t="s">
        <v>151</v>
      </c>
      <c r="B7" s="367" t="s">
        <v>283</v>
      </c>
      <c r="C7" s="368"/>
      <c r="D7" s="368"/>
      <c r="E7" s="368"/>
      <c r="F7" s="368"/>
      <c r="G7" s="400"/>
      <c r="H7" s="400"/>
      <c r="I7" s="400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3" t="s">
        <v>170</v>
      </c>
      <c r="C8" s="360"/>
      <c r="D8" s="360"/>
      <c r="E8" s="444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3"/>
      <c r="C9" s="360"/>
      <c r="D9" s="360"/>
      <c r="E9" s="444"/>
      <c r="F9" s="360"/>
    </row>
    <row r="10" spans="1:36" ht="27" x14ac:dyDescent="0.2">
      <c r="C10" s="445" t="s">
        <v>271</v>
      </c>
      <c r="D10" s="445" t="s">
        <v>272</v>
      </c>
      <c r="E10" s="445" t="s">
        <v>273</v>
      </c>
      <c r="F10" s="445" t="s">
        <v>274</v>
      </c>
      <c r="G10" s="445" t="s">
        <v>275</v>
      </c>
      <c r="H10" s="446" t="s">
        <v>276</v>
      </c>
      <c r="I10" s="445" t="s">
        <v>277</v>
      </c>
      <c r="J10" s="447"/>
    </row>
    <row r="11" spans="1:36" x14ac:dyDescent="0.2">
      <c r="C11" s="448" t="s">
        <v>200</v>
      </c>
      <c r="D11" s="449" t="s">
        <v>294</v>
      </c>
      <c r="E11" s="449" t="s">
        <v>306</v>
      </c>
      <c r="F11" s="447" t="s">
        <v>544</v>
      </c>
      <c r="G11" s="447" t="s">
        <v>544</v>
      </c>
      <c r="H11" s="447">
        <v>103</v>
      </c>
      <c r="I11" s="450">
        <f t="shared" ref="I11:I74" si="0">H11/G11</f>
        <v>1.3733333333333333</v>
      </c>
      <c r="J11" s="451">
        <v>85</v>
      </c>
      <c r="K11" s="451">
        <v>35556</v>
      </c>
    </row>
    <row r="12" spans="1:36" x14ac:dyDescent="0.2">
      <c r="C12" s="448" t="s">
        <v>200</v>
      </c>
      <c r="D12" s="449" t="s">
        <v>295</v>
      </c>
      <c r="E12" s="449" t="s">
        <v>315</v>
      </c>
      <c r="F12" s="447" t="s">
        <v>545</v>
      </c>
      <c r="G12" s="447" t="s">
        <v>546</v>
      </c>
      <c r="H12" s="447">
        <v>580</v>
      </c>
      <c r="I12" s="450">
        <f t="shared" si="0"/>
        <v>1.5890410958904109</v>
      </c>
    </row>
    <row r="13" spans="1:36" x14ac:dyDescent="0.2">
      <c r="C13" s="448" t="s">
        <v>200</v>
      </c>
      <c r="D13" s="449" t="s">
        <v>294</v>
      </c>
      <c r="E13" s="449" t="s">
        <v>308</v>
      </c>
      <c r="F13" s="447" t="s">
        <v>547</v>
      </c>
      <c r="G13" s="447" t="s">
        <v>547</v>
      </c>
      <c r="H13" s="447">
        <v>118</v>
      </c>
      <c r="I13" s="450">
        <f t="shared" si="0"/>
        <v>1.4047619047619047</v>
      </c>
    </row>
    <row r="14" spans="1:36" x14ac:dyDescent="0.2">
      <c r="C14" s="448" t="s">
        <v>200</v>
      </c>
      <c r="D14" s="449" t="s">
        <v>294</v>
      </c>
      <c r="E14" s="449" t="s">
        <v>312</v>
      </c>
      <c r="F14" s="447" t="s">
        <v>548</v>
      </c>
      <c r="G14" s="447" t="s">
        <v>548</v>
      </c>
      <c r="H14" s="447">
        <v>68</v>
      </c>
      <c r="I14" s="450">
        <f t="shared" si="0"/>
        <v>1.3333333333333333</v>
      </c>
    </row>
    <row r="15" spans="1:36" x14ac:dyDescent="0.2">
      <c r="C15" s="448" t="s">
        <v>200</v>
      </c>
      <c r="D15" s="449" t="s">
        <v>294</v>
      </c>
      <c r="E15" s="449" t="s">
        <v>314</v>
      </c>
      <c r="F15" s="447" t="s">
        <v>549</v>
      </c>
      <c r="G15" s="447" t="s">
        <v>549</v>
      </c>
      <c r="H15" s="447">
        <v>63</v>
      </c>
      <c r="I15" s="450">
        <f t="shared" si="0"/>
        <v>1.3404255319148937</v>
      </c>
    </row>
    <row r="16" spans="1:36" x14ac:dyDescent="0.2">
      <c r="C16" s="452" t="s">
        <v>201</v>
      </c>
      <c r="D16" s="453" t="s">
        <v>294</v>
      </c>
      <c r="E16" s="453" t="s">
        <v>326</v>
      </c>
      <c r="F16" s="454" t="s">
        <v>550</v>
      </c>
      <c r="G16" s="454" t="s">
        <v>550</v>
      </c>
      <c r="H16" s="454">
        <v>149</v>
      </c>
      <c r="I16" s="455">
        <f t="shared" si="0"/>
        <v>1.6931818181818181</v>
      </c>
    </row>
    <row r="17" spans="3:9" x14ac:dyDescent="0.2">
      <c r="C17" s="452" t="s">
        <v>201</v>
      </c>
      <c r="D17" s="453" t="s">
        <v>294</v>
      </c>
      <c r="E17" s="453" t="s">
        <v>332</v>
      </c>
      <c r="F17" s="454" t="s">
        <v>551</v>
      </c>
      <c r="G17" s="454" t="s">
        <v>551</v>
      </c>
      <c r="H17" s="454">
        <v>99</v>
      </c>
      <c r="I17" s="455">
        <f t="shared" si="0"/>
        <v>1.2692307692307692</v>
      </c>
    </row>
    <row r="18" spans="3:9" x14ac:dyDescent="0.2">
      <c r="C18" s="452" t="s">
        <v>201</v>
      </c>
      <c r="D18" s="453" t="s">
        <v>294</v>
      </c>
      <c r="E18" s="453" t="s">
        <v>201</v>
      </c>
      <c r="F18" s="454" t="s">
        <v>552</v>
      </c>
      <c r="G18" s="454" t="s">
        <v>552</v>
      </c>
      <c r="H18" s="454">
        <v>254</v>
      </c>
      <c r="I18" s="455">
        <f t="shared" si="0"/>
        <v>1.3729729729729729</v>
      </c>
    </row>
    <row r="19" spans="3:9" x14ac:dyDescent="0.2">
      <c r="C19" s="452" t="s">
        <v>201</v>
      </c>
      <c r="D19" s="453" t="s">
        <v>294</v>
      </c>
      <c r="E19" s="453" t="s">
        <v>334</v>
      </c>
      <c r="F19" s="454" t="s">
        <v>553</v>
      </c>
      <c r="G19" s="454" t="s">
        <v>553</v>
      </c>
      <c r="H19" s="454">
        <v>263</v>
      </c>
      <c r="I19" s="455">
        <f t="shared" si="0"/>
        <v>2.5047619047619047</v>
      </c>
    </row>
    <row r="20" spans="3:9" x14ac:dyDescent="0.2">
      <c r="C20" s="452" t="s">
        <v>201</v>
      </c>
      <c r="D20" s="453" t="s">
        <v>294</v>
      </c>
      <c r="E20" s="453" t="s">
        <v>336</v>
      </c>
      <c r="F20" s="454" t="s">
        <v>554</v>
      </c>
      <c r="G20" s="454" t="s">
        <v>554</v>
      </c>
      <c r="H20" s="454">
        <v>201</v>
      </c>
      <c r="I20" s="455">
        <f t="shared" si="0"/>
        <v>1.3862068965517242</v>
      </c>
    </row>
    <row r="21" spans="3:9" x14ac:dyDescent="0.2">
      <c r="C21" s="452" t="s">
        <v>201</v>
      </c>
      <c r="D21" s="453" t="s">
        <v>294</v>
      </c>
      <c r="E21" s="453" t="s">
        <v>337</v>
      </c>
      <c r="F21" s="454" t="s">
        <v>555</v>
      </c>
      <c r="G21" s="454" t="s">
        <v>555</v>
      </c>
      <c r="H21" s="454">
        <v>168</v>
      </c>
      <c r="I21" s="455">
        <f t="shared" si="0"/>
        <v>1.4482758620689655</v>
      </c>
    </row>
    <row r="22" spans="3:9" x14ac:dyDescent="0.2">
      <c r="C22" s="452" t="s">
        <v>201</v>
      </c>
      <c r="D22" s="453" t="s">
        <v>295</v>
      </c>
      <c r="E22" s="453" t="s">
        <v>340</v>
      </c>
      <c r="F22" s="454" t="s">
        <v>556</v>
      </c>
      <c r="G22" s="454" t="s">
        <v>556</v>
      </c>
      <c r="H22" s="454">
        <v>251</v>
      </c>
      <c r="I22" s="455">
        <f t="shared" si="0"/>
        <v>1.3005181347150259</v>
      </c>
    </row>
    <row r="23" spans="3:9" x14ac:dyDescent="0.2">
      <c r="C23" s="448" t="s">
        <v>202</v>
      </c>
      <c r="D23" s="449" t="s">
        <v>294</v>
      </c>
      <c r="E23" s="449" t="s">
        <v>350</v>
      </c>
      <c r="F23" s="447" t="s">
        <v>557</v>
      </c>
      <c r="G23" s="447" t="s">
        <v>557</v>
      </c>
      <c r="H23" s="447">
        <v>457</v>
      </c>
      <c r="I23" s="450">
        <f t="shared" si="0"/>
        <v>1.4885993485342019</v>
      </c>
    </row>
    <row r="24" spans="3:9" x14ac:dyDescent="0.2">
      <c r="C24" s="448" t="s">
        <v>202</v>
      </c>
      <c r="D24" s="449" t="s">
        <v>294</v>
      </c>
      <c r="E24" s="449" t="s">
        <v>351</v>
      </c>
      <c r="F24" s="447" t="s">
        <v>558</v>
      </c>
      <c r="G24" s="447" t="s">
        <v>558</v>
      </c>
      <c r="H24" s="447">
        <v>276</v>
      </c>
      <c r="I24" s="450">
        <f t="shared" si="0"/>
        <v>1.3663366336633664</v>
      </c>
    </row>
    <row r="25" spans="3:9" x14ac:dyDescent="0.2">
      <c r="C25" s="448" t="s">
        <v>202</v>
      </c>
      <c r="D25" s="449" t="s">
        <v>294</v>
      </c>
      <c r="E25" s="449" t="s">
        <v>352</v>
      </c>
      <c r="F25" s="447" t="s">
        <v>559</v>
      </c>
      <c r="G25" s="447" t="s">
        <v>559</v>
      </c>
      <c r="H25" s="447">
        <v>148</v>
      </c>
      <c r="I25" s="450">
        <f t="shared" si="0"/>
        <v>1.2649572649572649</v>
      </c>
    </row>
    <row r="26" spans="3:9" x14ac:dyDescent="0.2">
      <c r="C26" s="448" t="s">
        <v>202</v>
      </c>
      <c r="D26" s="449" t="s">
        <v>294</v>
      </c>
      <c r="E26" s="449" t="s">
        <v>353</v>
      </c>
      <c r="F26" s="447" t="s">
        <v>560</v>
      </c>
      <c r="G26" s="447" t="s">
        <v>561</v>
      </c>
      <c r="H26" s="447">
        <v>360</v>
      </c>
      <c r="I26" s="450">
        <f t="shared" si="0"/>
        <v>2.1556886227544911</v>
      </c>
    </row>
    <row r="27" spans="3:9" x14ac:dyDescent="0.2">
      <c r="C27" s="448" t="s">
        <v>202</v>
      </c>
      <c r="D27" s="449" t="s">
        <v>294</v>
      </c>
      <c r="E27" s="449" t="s">
        <v>355</v>
      </c>
      <c r="F27" s="447" t="s">
        <v>562</v>
      </c>
      <c r="G27" s="447" t="s">
        <v>562</v>
      </c>
      <c r="H27" s="447">
        <v>518</v>
      </c>
      <c r="I27" s="450">
        <f t="shared" si="0"/>
        <v>1.3454545454545455</v>
      </c>
    </row>
    <row r="28" spans="3:9" x14ac:dyDescent="0.2">
      <c r="C28" s="448" t="s">
        <v>202</v>
      </c>
      <c r="D28" s="449" t="s">
        <v>294</v>
      </c>
      <c r="E28" s="449" t="s">
        <v>357</v>
      </c>
      <c r="F28" s="447" t="s">
        <v>563</v>
      </c>
      <c r="G28" s="447" t="s">
        <v>563</v>
      </c>
      <c r="H28" s="447">
        <v>237</v>
      </c>
      <c r="I28" s="450">
        <f t="shared" si="0"/>
        <v>1.462962962962963</v>
      </c>
    </row>
    <row r="29" spans="3:9" x14ac:dyDescent="0.2">
      <c r="C29" s="448" t="s">
        <v>202</v>
      </c>
      <c r="D29" s="449" t="s">
        <v>295</v>
      </c>
      <c r="E29" s="449" t="s">
        <v>360</v>
      </c>
      <c r="F29" s="447" t="s">
        <v>564</v>
      </c>
      <c r="G29" s="447" t="s">
        <v>564</v>
      </c>
      <c r="H29" s="447">
        <v>296</v>
      </c>
      <c r="I29" s="450">
        <f t="shared" si="0"/>
        <v>1.5179487179487179</v>
      </c>
    </row>
    <row r="30" spans="3:9" x14ac:dyDescent="0.2">
      <c r="C30" s="448" t="s">
        <v>202</v>
      </c>
      <c r="D30" s="449" t="s">
        <v>295</v>
      </c>
      <c r="E30" s="449" t="s">
        <v>362</v>
      </c>
      <c r="F30" s="447" t="s">
        <v>565</v>
      </c>
      <c r="G30" s="447" t="s">
        <v>565</v>
      </c>
      <c r="H30" s="447">
        <v>325</v>
      </c>
      <c r="I30" s="450">
        <f t="shared" si="0"/>
        <v>1.4069264069264069</v>
      </c>
    </row>
    <row r="31" spans="3:9" x14ac:dyDescent="0.2">
      <c r="C31" s="448" t="s">
        <v>202</v>
      </c>
      <c r="D31" s="449" t="s">
        <v>295</v>
      </c>
      <c r="E31" s="449" t="s">
        <v>366</v>
      </c>
      <c r="F31" s="447" t="s">
        <v>566</v>
      </c>
      <c r="G31" s="447" t="s">
        <v>566</v>
      </c>
      <c r="H31" s="447">
        <v>855</v>
      </c>
      <c r="I31" s="450">
        <f t="shared" si="0"/>
        <v>1.4640410958904109</v>
      </c>
    </row>
    <row r="32" spans="3:9" x14ac:dyDescent="0.2">
      <c r="C32" s="448" t="s">
        <v>202</v>
      </c>
      <c r="D32" s="449" t="s">
        <v>295</v>
      </c>
      <c r="E32" s="449" t="s">
        <v>364</v>
      </c>
      <c r="F32" s="447" t="s">
        <v>567</v>
      </c>
      <c r="G32" s="447" t="s">
        <v>564</v>
      </c>
      <c r="H32" s="447">
        <v>334</v>
      </c>
      <c r="I32" s="450">
        <f t="shared" si="0"/>
        <v>1.7128205128205127</v>
      </c>
    </row>
    <row r="33" spans="3:9" x14ac:dyDescent="0.2">
      <c r="C33" s="448" t="s">
        <v>202</v>
      </c>
      <c r="D33" s="449" t="s">
        <v>294</v>
      </c>
      <c r="E33" s="449" t="s">
        <v>359</v>
      </c>
      <c r="F33" s="447" t="s">
        <v>568</v>
      </c>
      <c r="G33" s="447" t="s">
        <v>568</v>
      </c>
      <c r="H33" s="447">
        <v>371</v>
      </c>
      <c r="I33" s="450">
        <f t="shared" si="0"/>
        <v>1.6711711711711712</v>
      </c>
    </row>
    <row r="34" spans="3:9" x14ac:dyDescent="0.2">
      <c r="C34" s="452" t="s">
        <v>203</v>
      </c>
      <c r="D34" s="453" t="s">
        <v>294</v>
      </c>
      <c r="E34" s="453" t="s">
        <v>375</v>
      </c>
      <c r="F34" s="454" t="s">
        <v>569</v>
      </c>
      <c r="G34" s="454" t="s">
        <v>569</v>
      </c>
      <c r="H34" s="454">
        <v>228</v>
      </c>
      <c r="I34" s="455">
        <f t="shared" si="0"/>
        <v>1.2192513368983957</v>
      </c>
    </row>
    <row r="35" spans="3:9" x14ac:dyDescent="0.2">
      <c r="C35" s="452" t="s">
        <v>203</v>
      </c>
      <c r="D35" s="453" t="s">
        <v>294</v>
      </c>
      <c r="E35" s="453" t="s">
        <v>378</v>
      </c>
      <c r="F35" s="454" t="s">
        <v>570</v>
      </c>
      <c r="G35" s="454" t="s">
        <v>570</v>
      </c>
      <c r="H35" s="454">
        <v>297</v>
      </c>
      <c r="I35" s="455">
        <f t="shared" si="0"/>
        <v>1.2801724137931034</v>
      </c>
    </row>
    <row r="36" spans="3:9" x14ac:dyDescent="0.2">
      <c r="C36" s="452" t="s">
        <v>203</v>
      </c>
      <c r="D36" s="453" t="s">
        <v>294</v>
      </c>
      <c r="E36" s="453" t="s">
        <v>379</v>
      </c>
      <c r="F36" s="454" t="s">
        <v>571</v>
      </c>
      <c r="G36" s="454" t="s">
        <v>571</v>
      </c>
      <c r="H36" s="454">
        <v>63</v>
      </c>
      <c r="I36" s="455">
        <f t="shared" si="0"/>
        <v>1.75</v>
      </c>
    </row>
    <row r="37" spans="3:9" x14ac:dyDescent="0.2">
      <c r="C37" s="452" t="s">
        <v>203</v>
      </c>
      <c r="D37" s="453" t="s">
        <v>294</v>
      </c>
      <c r="E37" s="453" t="s">
        <v>380</v>
      </c>
      <c r="F37" s="454" t="s">
        <v>572</v>
      </c>
      <c r="G37" s="454" t="s">
        <v>572</v>
      </c>
      <c r="H37" s="454">
        <v>879</v>
      </c>
      <c r="I37" s="455">
        <f t="shared" si="0"/>
        <v>1.2776162790697674</v>
      </c>
    </row>
    <row r="38" spans="3:9" x14ac:dyDescent="0.2">
      <c r="C38" s="452" t="s">
        <v>203</v>
      </c>
      <c r="D38" s="453" t="s">
        <v>294</v>
      </c>
      <c r="E38" s="453" t="s">
        <v>381</v>
      </c>
      <c r="F38" s="454" t="s">
        <v>573</v>
      </c>
      <c r="G38" s="454" t="s">
        <v>573</v>
      </c>
      <c r="H38" s="454">
        <v>32</v>
      </c>
      <c r="I38" s="455">
        <f t="shared" si="0"/>
        <v>1.5238095238095237</v>
      </c>
    </row>
    <row r="39" spans="3:9" x14ac:dyDescent="0.2">
      <c r="C39" s="452" t="s">
        <v>203</v>
      </c>
      <c r="D39" s="453" t="s">
        <v>294</v>
      </c>
      <c r="E39" s="453" t="s">
        <v>385</v>
      </c>
      <c r="F39" s="454" t="s">
        <v>574</v>
      </c>
      <c r="G39" s="454" t="s">
        <v>574</v>
      </c>
      <c r="H39" s="454">
        <v>165</v>
      </c>
      <c r="I39" s="455">
        <f t="shared" si="0"/>
        <v>1.2043795620437956</v>
      </c>
    </row>
    <row r="40" spans="3:9" x14ac:dyDescent="0.2">
      <c r="C40" s="448" t="s">
        <v>204</v>
      </c>
      <c r="D40" s="449" t="s">
        <v>295</v>
      </c>
      <c r="E40" s="449" t="s">
        <v>399</v>
      </c>
      <c r="F40" s="447" t="s">
        <v>575</v>
      </c>
      <c r="G40" s="447" t="s">
        <v>575</v>
      </c>
      <c r="H40" s="447">
        <v>954</v>
      </c>
      <c r="I40" s="450">
        <f t="shared" si="0"/>
        <v>1.5588235294117647</v>
      </c>
    </row>
    <row r="41" spans="3:9" x14ac:dyDescent="0.2">
      <c r="C41" s="448" t="s">
        <v>204</v>
      </c>
      <c r="D41" s="449" t="s">
        <v>294</v>
      </c>
      <c r="E41" s="449" t="s">
        <v>394</v>
      </c>
      <c r="F41" s="447" t="s">
        <v>576</v>
      </c>
      <c r="G41" s="447" t="s">
        <v>576</v>
      </c>
      <c r="H41" s="447">
        <v>66</v>
      </c>
      <c r="I41" s="450">
        <f t="shared" si="0"/>
        <v>1.2452830188679245</v>
      </c>
    </row>
    <row r="42" spans="3:9" x14ac:dyDescent="0.2">
      <c r="C42" s="448" t="s">
        <v>204</v>
      </c>
      <c r="D42" s="449" t="s">
        <v>295</v>
      </c>
      <c r="E42" s="449" t="s">
        <v>400</v>
      </c>
      <c r="F42" s="447" t="s">
        <v>577</v>
      </c>
      <c r="G42" s="447" t="s">
        <v>577</v>
      </c>
      <c r="H42" s="447">
        <v>570</v>
      </c>
      <c r="I42" s="450">
        <f t="shared" si="0"/>
        <v>1.3571428571428572</v>
      </c>
    </row>
    <row r="43" spans="3:9" x14ac:dyDescent="0.2">
      <c r="C43" s="448" t="s">
        <v>204</v>
      </c>
      <c r="D43" s="449" t="s">
        <v>294</v>
      </c>
      <c r="E43" s="449" t="s">
        <v>395</v>
      </c>
      <c r="F43" s="447" t="s">
        <v>578</v>
      </c>
      <c r="G43" s="447" t="s">
        <v>578</v>
      </c>
      <c r="H43" s="447">
        <v>43</v>
      </c>
      <c r="I43" s="450">
        <f t="shared" si="0"/>
        <v>1.2285714285714286</v>
      </c>
    </row>
    <row r="44" spans="3:9" x14ac:dyDescent="0.2">
      <c r="C44" s="448" t="s">
        <v>204</v>
      </c>
      <c r="D44" s="449" t="s">
        <v>294</v>
      </c>
      <c r="E44" s="449" t="s">
        <v>397</v>
      </c>
      <c r="F44" s="447" t="s">
        <v>579</v>
      </c>
      <c r="G44" s="447" t="s">
        <v>579</v>
      </c>
      <c r="H44" s="447">
        <v>774</v>
      </c>
      <c r="I44" s="450">
        <f t="shared" si="0"/>
        <v>1.3507853403141361</v>
      </c>
    </row>
    <row r="45" spans="3:9" x14ac:dyDescent="0.2">
      <c r="C45" s="448" t="s">
        <v>204</v>
      </c>
      <c r="D45" s="449" t="s">
        <v>295</v>
      </c>
      <c r="E45" s="449" t="s">
        <v>402</v>
      </c>
      <c r="F45" s="447" t="s">
        <v>580</v>
      </c>
      <c r="G45" s="447" t="s">
        <v>580</v>
      </c>
      <c r="H45" s="447">
        <v>1894</v>
      </c>
      <c r="I45" s="450">
        <f t="shared" si="0"/>
        <v>1.5822890559732665</v>
      </c>
    </row>
    <row r="46" spans="3:9" x14ac:dyDescent="0.2">
      <c r="C46" s="448" t="s">
        <v>204</v>
      </c>
      <c r="D46" s="449" t="s">
        <v>294</v>
      </c>
      <c r="E46" s="449" t="s">
        <v>398</v>
      </c>
      <c r="F46" s="447" t="s">
        <v>581</v>
      </c>
      <c r="G46" s="447" t="s">
        <v>581</v>
      </c>
      <c r="H46" s="447">
        <v>613</v>
      </c>
      <c r="I46" s="450">
        <f t="shared" si="0"/>
        <v>1.6887052341597797</v>
      </c>
    </row>
    <row r="47" spans="3:9" x14ac:dyDescent="0.2">
      <c r="C47" s="448" t="s">
        <v>204</v>
      </c>
      <c r="D47" s="449" t="s">
        <v>295</v>
      </c>
      <c r="E47" s="449" t="s">
        <v>403</v>
      </c>
      <c r="F47" s="447" t="s">
        <v>582</v>
      </c>
      <c r="G47" s="447" t="s">
        <v>582</v>
      </c>
      <c r="H47" s="447">
        <v>684</v>
      </c>
      <c r="I47" s="450">
        <f t="shared" si="0"/>
        <v>1.6247030878859858</v>
      </c>
    </row>
    <row r="48" spans="3:9" x14ac:dyDescent="0.2">
      <c r="C48" s="452" t="s">
        <v>205</v>
      </c>
      <c r="D48" s="453" t="s">
        <v>294</v>
      </c>
      <c r="E48" s="453" t="s">
        <v>409</v>
      </c>
      <c r="F48" s="454" t="s">
        <v>583</v>
      </c>
      <c r="G48" s="454" t="s">
        <v>583</v>
      </c>
      <c r="H48" s="454">
        <v>787</v>
      </c>
      <c r="I48" s="455">
        <f t="shared" si="0"/>
        <v>1.5740000000000001</v>
      </c>
    </row>
    <row r="49" spans="3:9" x14ac:dyDescent="0.2">
      <c r="C49" s="452" t="s">
        <v>205</v>
      </c>
      <c r="D49" s="453" t="s">
        <v>294</v>
      </c>
      <c r="E49" s="453" t="s">
        <v>410</v>
      </c>
      <c r="F49" s="454" t="s">
        <v>584</v>
      </c>
      <c r="G49" s="454" t="s">
        <v>584</v>
      </c>
      <c r="H49" s="454">
        <v>3875</v>
      </c>
      <c r="I49" s="455">
        <f t="shared" si="0"/>
        <v>1.3563178158907945</v>
      </c>
    </row>
    <row r="50" spans="3:9" x14ac:dyDescent="0.2">
      <c r="C50" s="452" t="s">
        <v>205</v>
      </c>
      <c r="D50" s="453" t="s">
        <v>295</v>
      </c>
      <c r="E50" s="453" t="s">
        <v>415</v>
      </c>
      <c r="F50" s="454" t="s">
        <v>585</v>
      </c>
      <c r="G50" s="454" t="s">
        <v>585</v>
      </c>
      <c r="H50" s="454">
        <v>2230</v>
      </c>
      <c r="I50" s="455">
        <f t="shared" si="0"/>
        <v>1.5883190883190883</v>
      </c>
    </row>
    <row r="51" spans="3:9" x14ac:dyDescent="0.2">
      <c r="C51" s="452" t="s">
        <v>205</v>
      </c>
      <c r="D51" s="453" t="s">
        <v>325</v>
      </c>
      <c r="E51" s="453" t="s">
        <v>422</v>
      </c>
      <c r="F51" s="454" t="s">
        <v>586</v>
      </c>
      <c r="G51" s="454" t="s">
        <v>586</v>
      </c>
      <c r="H51" s="454">
        <v>93</v>
      </c>
      <c r="I51" s="455">
        <f t="shared" si="0"/>
        <v>1.9375</v>
      </c>
    </row>
    <row r="52" spans="3:9" x14ac:dyDescent="0.2">
      <c r="C52" s="452" t="s">
        <v>205</v>
      </c>
      <c r="D52" s="453" t="s">
        <v>295</v>
      </c>
      <c r="E52" s="453" t="s">
        <v>416</v>
      </c>
      <c r="F52" s="454" t="s">
        <v>562</v>
      </c>
      <c r="G52" s="454" t="s">
        <v>562</v>
      </c>
      <c r="H52" s="454">
        <v>640</v>
      </c>
      <c r="I52" s="455">
        <f t="shared" si="0"/>
        <v>1.6623376623376624</v>
      </c>
    </row>
    <row r="53" spans="3:9" x14ac:dyDescent="0.2">
      <c r="C53" s="452" t="s">
        <v>205</v>
      </c>
      <c r="D53" s="453" t="s">
        <v>325</v>
      </c>
      <c r="E53" s="453" t="s">
        <v>417</v>
      </c>
      <c r="F53" s="454" t="s">
        <v>587</v>
      </c>
      <c r="G53" s="454" t="s">
        <v>587</v>
      </c>
      <c r="H53" s="454">
        <v>52</v>
      </c>
      <c r="I53" s="455">
        <f t="shared" si="0"/>
        <v>1.2093023255813953</v>
      </c>
    </row>
    <row r="54" spans="3:9" x14ac:dyDescent="0.2">
      <c r="C54" s="452" t="s">
        <v>205</v>
      </c>
      <c r="D54" s="453" t="s">
        <v>294</v>
      </c>
      <c r="E54" s="453" t="s">
        <v>411</v>
      </c>
      <c r="F54" s="454" t="s">
        <v>588</v>
      </c>
      <c r="G54" s="454" t="s">
        <v>588</v>
      </c>
      <c r="H54" s="454">
        <v>999</v>
      </c>
      <c r="I54" s="455">
        <f t="shared" si="0"/>
        <v>1.6875</v>
      </c>
    </row>
    <row r="55" spans="3:9" x14ac:dyDescent="0.2">
      <c r="C55" s="452" t="s">
        <v>205</v>
      </c>
      <c r="D55" s="453" t="s">
        <v>294</v>
      </c>
      <c r="E55" s="453" t="s">
        <v>412</v>
      </c>
      <c r="F55" s="454" t="s">
        <v>589</v>
      </c>
      <c r="G55" s="454" t="s">
        <v>589</v>
      </c>
      <c r="H55" s="454">
        <v>854</v>
      </c>
      <c r="I55" s="455">
        <f t="shared" si="0"/>
        <v>1.4749568221070812</v>
      </c>
    </row>
    <row r="56" spans="3:9" x14ac:dyDescent="0.2">
      <c r="C56" s="452" t="s">
        <v>205</v>
      </c>
      <c r="D56" s="453" t="s">
        <v>325</v>
      </c>
      <c r="E56" s="453" t="s">
        <v>423</v>
      </c>
      <c r="F56" s="454" t="s">
        <v>590</v>
      </c>
      <c r="G56" s="454" t="s">
        <v>590</v>
      </c>
      <c r="H56" s="454">
        <v>84</v>
      </c>
      <c r="I56" s="455">
        <f t="shared" si="0"/>
        <v>1.68</v>
      </c>
    </row>
    <row r="57" spans="3:9" x14ac:dyDescent="0.2">
      <c r="C57" s="452" t="s">
        <v>205</v>
      </c>
      <c r="D57" s="453" t="s">
        <v>294</v>
      </c>
      <c r="E57" s="453" t="s">
        <v>414</v>
      </c>
      <c r="F57" s="454" t="s">
        <v>591</v>
      </c>
      <c r="G57" s="454" t="s">
        <v>591</v>
      </c>
      <c r="H57" s="454">
        <v>963</v>
      </c>
      <c r="I57" s="455">
        <f t="shared" si="0"/>
        <v>1.6405451448040886</v>
      </c>
    </row>
    <row r="58" spans="3:9" x14ac:dyDescent="0.2">
      <c r="C58" s="448" t="s">
        <v>206</v>
      </c>
      <c r="D58" s="449" t="s">
        <v>294</v>
      </c>
      <c r="E58" s="449" t="s">
        <v>426</v>
      </c>
      <c r="F58" s="447" t="s">
        <v>592</v>
      </c>
      <c r="G58" s="447" t="s">
        <v>592</v>
      </c>
      <c r="H58" s="447">
        <v>369</v>
      </c>
      <c r="I58" s="450">
        <f t="shared" si="0"/>
        <v>1.387218045112782</v>
      </c>
    </row>
    <row r="59" spans="3:9" x14ac:dyDescent="0.2">
      <c r="C59" s="448" t="s">
        <v>206</v>
      </c>
      <c r="D59" s="449" t="s">
        <v>294</v>
      </c>
      <c r="E59" s="449" t="s">
        <v>427</v>
      </c>
      <c r="F59" s="447" t="s">
        <v>593</v>
      </c>
      <c r="G59" s="447" t="s">
        <v>593</v>
      </c>
      <c r="H59" s="447">
        <v>343</v>
      </c>
      <c r="I59" s="450">
        <f t="shared" si="0"/>
        <v>1.3503937007874016</v>
      </c>
    </row>
    <row r="60" spans="3:9" x14ac:dyDescent="0.2">
      <c r="C60" s="448" t="s">
        <v>206</v>
      </c>
      <c r="D60" s="449" t="s">
        <v>294</v>
      </c>
      <c r="E60" s="449" t="s">
        <v>428</v>
      </c>
      <c r="F60" s="447" t="s">
        <v>594</v>
      </c>
      <c r="G60" s="447" t="s">
        <v>594</v>
      </c>
      <c r="H60" s="447">
        <v>391</v>
      </c>
      <c r="I60" s="450">
        <f t="shared" si="0"/>
        <v>1.4535315985130111</v>
      </c>
    </row>
    <row r="61" spans="3:9" x14ac:dyDescent="0.2">
      <c r="C61" s="448" t="s">
        <v>206</v>
      </c>
      <c r="D61" s="449" t="s">
        <v>294</v>
      </c>
      <c r="E61" s="449" t="s">
        <v>429</v>
      </c>
      <c r="F61" s="447" t="s">
        <v>595</v>
      </c>
      <c r="G61" s="447" t="s">
        <v>595</v>
      </c>
      <c r="H61" s="447">
        <v>82</v>
      </c>
      <c r="I61" s="450">
        <f t="shared" si="0"/>
        <v>1.7826086956521738</v>
      </c>
    </row>
    <row r="62" spans="3:9" x14ac:dyDescent="0.2">
      <c r="C62" s="448" t="s">
        <v>206</v>
      </c>
      <c r="D62" s="449" t="s">
        <v>294</v>
      </c>
      <c r="E62" s="449" t="s">
        <v>430</v>
      </c>
      <c r="F62" s="447" t="s">
        <v>586</v>
      </c>
      <c r="G62" s="447" t="s">
        <v>586</v>
      </c>
      <c r="H62" s="447">
        <v>83</v>
      </c>
      <c r="I62" s="450">
        <f t="shared" si="0"/>
        <v>1.7291666666666667</v>
      </c>
    </row>
    <row r="63" spans="3:9" x14ac:dyDescent="0.2">
      <c r="C63" s="448" t="s">
        <v>206</v>
      </c>
      <c r="D63" s="449" t="s">
        <v>294</v>
      </c>
      <c r="E63" s="449" t="s">
        <v>431</v>
      </c>
      <c r="F63" s="447" t="s">
        <v>596</v>
      </c>
      <c r="G63" s="447" t="s">
        <v>596</v>
      </c>
      <c r="H63" s="447">
        <v>86</v>
      </c>
      <c r="I63" s="450">
        <f t="shared" si="0"/>
        <v>2.2051282051282053</v>
      </c>
    </row>
    <row r="64" spans="3:9" x14ac:dyDescent="0.2">
      <c r="C64" s="448" t="s">
        <v>206</v>
      </c>
      <c r="D64" s="449" t="s">
        <v>294</v>
      </c>
      <c r="E64" s="449" t="s">
        <v>432</v>
      </c>
      <c r="F64" s="447" t="s">
        <v>596</v>
      </c>
      <c r="G64" s="447" t="s">
        <v>596</v>
      </c>
      <c r="H64" s="447">
        <v>85</v>
      </c>
      <c r="I64" s="450">
        <f t="shared" si="0"/>
        <v>2.1794871794871793</v>
      </c>
    </row>
    <row r="65" spans="3:10" x14ac:dyDescent="0.2">
      <c r="C65" s="448" t="s">
        <v>206</v>
      </c>
      <c r="D65" s="449" t="s">
        <v>294</v>
      </c>
      <c r="E65" s="449" t="s">
        <v>433</v>
      </c>
      <c r="F65" s="447" t="s">
        <v>597</v>
      </c>
      <c r="G65" s="447" t="s">
        <v>597</v>
      </c>
      <c r="H65" s="447">
        <v>113</v>
      </c>
      <c r="I65" s="450">
        <f t="shared" si="0"/>
        <v>1.591549295774648</v>
      </c>
    </row>
    <row r="66" spans="3:10" x14ac:dyDescent="0.2">
      <c r="C66" s="448" t="s">
        <v>206</v>
      </c>
      <c r="D66" s="449" t="s">
        <v>295</v>
      </c>
      <c r="E66" s="449" t="s">
        <v>438</v>
      </c>
      <c r="F66" s="447" t="s">
        <v>598</v>
      </c>
      <c r="G66" s="447" t="s">
        <v>598</v>
      </c>
      <c r="H66" s="447">
        <v>268</v>
      </c>
      <c r="I66" s="450">
        <f t="shared" si="0"/>
        <v>1.3535353535353536</v>
      </c>
    </row>
    <row r="67" spans="3:10" x14ac:dyDescent="0.2">
      <c r="C67" s="448" t="s">
        <v>206</v>
      </c>
      <c r="D67" s="449" t="s">
        <v>295</v>
      </c>
      <c r="E67" s="449" t="s">
        <v>440</v>
      </c>
      <c r="F67" s="447" t="s">
        <v>599</v>
      </c>
      <c r="G67" s="447" t="s">
        <v>599</v>
      </c>
      <c r="H67" s="447">
        <v>619</v>
      </c>
      <c r="I67" s="450">
        <f t="shared" si="0"/>
        <v>1.2895833333333333</v>
      </c>
    </row>
    <row r="68" spans="3:10" x14ac:dyDescent="0.2">
      <c r="C68" s="448" t="s">
        <v>206</v>
      </c>
      <c r="D68" s="449" t="s">
        <v>294</v>
      </c>
      <c r="E68" s="449" t="s">
        <v>436</v>
      </c>
      <c r="F68" s="447" t="s">
        <v>600</v>
      </c>
      <c r="G68" s="447" t="s">
        <v>600</v>
      </c>
      <c r="H68" s="447">
        <v>162</v>
      </c>
      <c r="I68" s="450">
        <f t="shared" si="0"/>
        <v>1.9058823529411764</v>
      </c>
    </row>
    <row r="69" spans="3:10" x14ac:dyDescent="0.2">
      <c r="C69" s="448" t="s">
        <v>206</v>
      </c>
      <c r="D69" s="449" t="s">
        <v>294</v>
      </c>
      <c r="E69" s="449" t="s">
        <v>437</v>
      </c>
      <c r="F69" s="447" t="s">
        <v>601</v>
      </c>
      <c r="G69" s="447" t="s">
        <v>601</v>
      </c>
      <c r="H69" s="447">
        <v>84</v>
      </c>
      <c r="I69" s="450">
        <f t="shared" si="0"/>
        <v>1.6153846153846154</v>
      </c>
    </row>
    <row r="70" spans="3:10" x14ac:dyDescent="0.2">
      <c r="C70" s="452" t="s">
        <v>207</v>
      </c>
      <c r="D70" s="453" t="s">
        <v>294</v>
      </c>
      <c r="E70" s="453" t="s">
        <v>448</v>
      </c>
      <c r="F70" s="454" t="s">
        <v>602</v>
      </c>
      <c r="G70" s="454" t="s">
        <v>602</v>
      </c>
      <c r="H70" s="454">
        <v>157</v>
      </c>
      <c r="I70" s="455">
        <f t="shared" si="0"/>
        <v>1.3083333333333333</v>
      </c>
    </row>
    <row r="71" spans="3:10" x14ac:dyDescent="0.2">
      <c r="C71" s="452" t="s">
        <v>207</v>
      </c>
      <c r="D71" s="453" t="s">
        <v>294</v>
      </c>
      <c r="E71" s="453" t="s">
        <v>450</v>
      </c>
      <c r="F71" s="454" t="s">
        <v>596</v>
      </c>
      <c r="G71" s="454" t="s">
        <v>596</v>
      </c>
      <c r="H71" s="454">
        <v>47</v>
      </c>
      <c r="I71" s="455">
        <f t="shared" si="0"/>
        <v>1.2051282051282051</v>
      </c>
    </row>
    <row r="72" spans="3:10" x14ac:dyDescent="0.2">
      <c r="C72" s="452" t="s">
        <v>207</v>
      </c>
      <c r="D72" s="453" t="s">
        <v>295</v>
      </c>
      <c r="E72" s="453" t="s">
        <v>456</v>
      </c>
      <c r="F72" s="454" t="s">
        <v>603</v>
      </c>
      <c r="G72" s="454" t="s">
        <v>603</v>
      </c>
      <c r="H72" s="454">
        <v>536</v>
      </c>
      <c r="I72" s="455">
        <f t="shared" si="0"/>
        <v>1.3267326732673268</v>
      </c>
    </row>
    <row r="73" spans="3:10" x14ac:dyDescent="0.2">
      <c r="C73" s="452" t="s">
        <v>207</v>
      </c>
      <c r="D73" s="453" t="s">
        <v>294</v>
      </c>
      <c r="E73" s="453" t="s">
        <v>453</v>
      </c>
      <c r="F73" s="454" t="s">
        <v>604</v>
      </c>
      <c r="G73" s="454" t="s">
        <v>604</v>
      </c>
      <c r="H73" s="454">
        <v>350</v>
      </c>
      <c r="I73" s="455">
        <f t="shared" si="0"/>
        <v>1.2367491166077738</v>
      </c>
    </row>
    <row r="74" spans="3:10" x14ac:dyDescent="0.2">
      <c r="C74" s="452" t="s">
        <v>207</v>
      </c>
      <c r="D74" s="453" t="s">
        <v>295</v>
      </c>
      <c r="E74" s="453" t="s">
        <v>457</v>
      </c>
      <c r="F74" s="454" t="s">
        <v>605</v>
      </c>
      <c r="G74" s="454" t="s">
        <v>605</v>
      </c>
      <c r="H74" s="454">
        <v>631</v>
      </c>
      <c r="I74" s="455">
        <f t="shared" si="0"/>
        <v>1.3960176991150441</v>
      </c>
    </row>
    <row r="75" spans="3:10" x14ac:dyDescent="0.2">
      <c r="C75" s="452" t="s">
        <v>207</v>
      </c>
      <c r="D75" s="453" t="s">
        <v>294</v>
      </c>
      <c r="E75" s="453" t="s">
        <v>454</v>
      </c>
      <c r="F75" s="454" t="s">
        <v>597</v>
      </c>
      <c r="G75" s="454" t="s">
        <v>606</v>
      </c>
      <c r="H75" s="454">
        <v>103</v>
      </c>
      <c r="I75" s="455">
        <f t="shared" ref="I75:I95" si="1">H75/G75</f>
        <v>1.5373134328358209</v>
      </c>
    </row>
    <row r="76" spans="3:10" x14ac:dyDescent="0.2">
      <c r="C76" s="452" t="s">
        <v>207</v>
      </c>
      <c r="D76" s="453" t="s">
        <v>294</v>
      </c>
      <c r="E76" s="453" t="s">
        <v>207</v>
      </c>
      <c r="F76" s="454" t="s">
        <v>607</v>
      </c>
      <c r="G76" s="454" t="s">
        <v>607</v>
      </c>
      <c r="H76" s="454">
        <v>715</v>
      </c>
      <c r="I76" s="455">
        <f t="shared" si="1"/>
        <v>1.6067415730337078</v>
      </c>
    </row>
    <row r="77" spans="3:10" x14ac:dyDescent="0.2">
      <c r="C77" s="448" t="s">
        <v>208</v>
      </c>
      <c r="D77" s="449" t="s">
        <v>294</v>
      </c>
      <c r="E77" s="449" t="s">
        <v>468</v>
      </c>
      <c r="F77" s="447" t="s">
        <v>553</v>
      </c>
      <c r="G77" s="447" t="s">
        <v>553</v>
      </c>
      <c r="H77" s="447">
        <v>128</v>
      </c>
      <c r="I77" s="450">
        <f t="shared" si="1"/>
        <v>1.2190476190476192</v>
      </c>
    </row>
    <row r="78" spans="3:10" x14ac:dyDescent="0.2">
      <c r="C78" s="448" t="s">
        <v>208</v>
      </c>
      <c r="D78" s="449" t="s">
        <v>295</v>
      </c>
      <c r="E78" s="449" t="s">
        <v>476</v>
      </c>
      <c r="F78" s="447" t="s">
        <v>608</v>
      </c>
      <c r="G78" s="447" t="s">
        <v>608</v>
      </c>
      <c r="H78" s="447">
        <v>517</v>
      </c>
      <c r="I78" s="450">
        <f t="shared" si="1"/>
        <v>1.2427884615384615</v>
      </c>
    </row>
    <row r="79" spans="3:10" x14ac:dyDescent="0.2">
      <c r="C79" s="448" t="s">
        <v>208</v>
      </c>
      <c r="D79" s="449" t="s">
        <v>294</v>
      </c>
      <c r="E79" s="449" t="s">
        <v>469</v>
      </c>
      <c r="F79" s="447" t="s">
        <v>609</v>
      </c>
      <c r="G79" s="447" t="s">
        <v>609</v>
      </c>
      <c r="H79" s="447">
        <v>104</v>
      </c>
      <c r="I79" s="450">
        <f t="shared" si="1"/>
        <v>1.5757575757575757</v>
      </c>
    </row>
    <row r="80" spans="3:10" x14ac:dyDescent="0.2">
      <c r="C80" s="448" t="s">
        <v>208</v>
      </c>
      <c r="D80" s="449" t="s">
        <v>294</v>
      </c>
      <c r="E80" s="449" t="s">
        <v>470</v>
      </c>
      <c r="F80" s="447" t="s">
        <v>609</v>
      </c>
      <c r="G80" s="447" t="s">
        <v>610</v>
      </c>
      <c r="H80" s="447">
        <v>95</v>
      </c>
      <c r="I80" s="450">
        <f t="shared" si="1"/>
        <v>1.484375</v>
      </c>
      <c r="J80" s="456"/>
    </row>
    <row r="81" spans="3:9" x14ac:dyDescent="0.2">
      <c r="C81" s="448" t="s">
        <v>208</v>
      </c>
      <c r="D81" s="449" t="s">
        <v>294</v>
      </c>
      <c r="E81" s="449" t="s">
        <v>472</v>
      </c>
      <c r="F81" s="447" t="s">
        <v>611</v>
      </c>
      <c r="G81" s="447" t="s">
        <v>611</v>
      </c>
      <c r="H81" s="447">
        <v>174</v>
      </c>
      <c r="I81" s="450">
        <f t="shared" si="1"/>
        <v>1.2083333333333333</v>
      </c>
    </row>
    <row r="82" spans="3:9" x14ac:dyDescent="0.2">
      <c r="C82" s="448" t="s">
        <v>208</v>
      </c>
      <c r="D82" s="449" t="s">
        <v>294</v>
      </c>
      <c r="E82" s="449" t="s">
        <v>473</v>
      </c>
      <c r="F82" s="447" t="s">
        <v>612</v>
      </c>
      <c r="G82" s="447" t="s">
        <v>612</v>
      </c>
      <c r="H82" s="447">
        <v>370</v>
      </c>
      <c r="I82" s="450">
        <f t="shared" si="1"/>
        <v>1.9270833333333333</v>
      </c>
    </row>
    <row r="83" spans="3:9" x14ac:dyDescent="0.2">
      <c r="C83" s="448" t="s">
        <v>208</v>
      </c>
      <c r="D83" s="449" t="s">
        <v>295</v>
      </c>
      <c r="E83" s="449" t="s">
        <v>477</v>
      </c>
      <c r="F83" s="447" t="s">
        <v>613</v>
      </c>
      <c r="G83" s="447" t="s">
        <v>613</v>
      </c>
      <c r="H83" s="447">
        <v>332</v>
      </c>
      <c r="I83" s="450">
        <f t="shared" si="1"/>
        <v>1.6274509803921569</v>
      </c>
    </row>
    <row r="84" spans="3:9" x14ac:dyDescent="0.2">
      <c r="C84" s="448" t="s">
        <v>208</v>
      </c>
      <c r="D84" s="449" t="s">
        <v>294</v>
      </c>
      <c r="E84" s="449" t="s">
        <v>475</v>
      </c>
      <c r="F84" s="447" t="s">
        <v>614</v>
      </c>
      <c r="G84" s="447" t="s">
        <v>614</v>
      </c>
      <c r="H84" s="447">
        <v>93</v>
      </c>
      <c r="I84" s="450">
        <f t="shared" si="1"/>
        <v>1.3478260869565217</v>
      </c>
    </row>
    <row r="85" spans="3:9" x14ac:dyDescent="0.2">
      <c r="C85" s="448" t="s">
        <v>208</v>
      </c>
      <c r="D85" s="449" t="s">
        <v>295</v>
      </c>
      <c r="E85" s="449" t="s">
        <v>478</v>
      </c>
      <c r="F85" s="447" t="s">
        <v>615</v>
      </c>
      <c r="G85" s="447" t="s">
        <v>615</v>
      </c>
      <c r="H85" s="447">
        <v>901</v>
      </c>
      <c r="I85" s="450">
        <f t="shared" si="1"/>
        <v>1.3840245775729647</v>
      </c>
    </row>
    <row r="86" spans="3:9" x14ac:dyDescent="0.2">
      <c r="C86" s="448" t="s">
        <v>208</v>
      </c>
      <c r="D86" s="449" t="s">
        <v>295</v>
      </c>
      <c r="E86" s="449" t="s">
        <v>479</v>
      </c>
      <c r="F86" s="447" t="s">
        <v>616</v>
      </c>
      <c r="G86" s="447" t="s">
        <v>616</v>
      </c>
      <c r="H86" s="447">
        <v>768</v>
      </c>
      <c r="I86" s="450">
        <f t="shared" si="1"/>
        <v>1.2951096121416525</v>
      </c>
    </row>
    <row r="87" spans="3:9" x14ac:dyDescent="0.2">
      <c r="C87" s="452" t="s">
        <v>617</v>
      </c>
      <c r="D87" s="453" t="s">
        <v>295</v>
      </c>
      <c r="E87" s="453" t="s">
        <v>485</v>
      </c>
      <c r="F87" s="454" t="s">
        <v>592</v>
      </c>
      <c r="G87" s="454" t="s">
        <v>592</v>
      </c>
      <c r="H87" s="454">
        <v>441</v>
      </c>
      <c r="I87" s="455">
        <f t="shared" si="1"/>
        <v>1.6578947368421053</v>
      </c>
    </row>
    <row r="88" spans="3:9" x14ac:dyDescent="0.2">
      <c r="C88" s="452" t="s">
        <v>617</v>
      </c>
      <c r="D88" s="453" t="s">
        <v>294</v>
      </c>
      <c r="E88" s="453" t="s">
        <v>484</v>
      </c>
      <c r="F88" s="454" t="s">
        <v>618</v>
      </c>
      <c r="G88" s="454" t="s">
        <v>618</v>
      </c>
      <c r="H88" s="454">
        <v>176</v>
      </c>
      <c r="I88" s="455">
        <f t="shared" si="1"/>
        <v>1.3538461538461539</v>
      </c>
    </row>
    <row r="89" spans="3:9" x14ac:dyDescent="0.2">
      <c r="C89" s="452" t="s">
        <v>617</v>
      </c>
      <c r="D89" s="453" t="s">
        <v>298</v>
      </c>
      <c r="E89" s="453" t="s">
        <v>486</v>
      </c>
      <c r="F89" s="454" t="s">
        <v>619</v>
      </c>
      <c r="G89" s="454" t="s">
        <v>619</v>
      </c>
      <c r="H89" s="454">
        <v>430</v>
      </c>
      <c r="I89" s="455">
        <f t="shared" si="1"/>
        <v>1.2011173184357542</v>
      </c>
    </row>
    <row r="90" spans="3:9" x14ac:dyDescent="0.2">
      <c r="C90" s="452" t="s">
        <v>617</v>
      </c>
      <c r="D90" s="453" t="s">
        <v>295</v>
      </c>
      <c r="E90" s="453" t="s">
        <v>486</v>
      </c>
      <c r="F90" s="454" t="s">
        <v>620</v>
      </c>
      <c r="G90" s="454" t="s">
        <v>620</v>
      </c>
      <c r="H90" s="454">
        <v>435</v>
      </c>
      <c r="I90" s="455">
        <f t="shared" si="1"/>
        <v>2.0616113744075828</v>
      </c>
    </row>
    <row r="91" spans="3:9" x14ac:dyDescent="0.2">
      <c r="C91" s="452" t="s">
        <v>617</v>
      </c>
      <c r="D91" s="453" t="s">
        <v>298</v>
      </c>
      <c r="E91" s="453" t="s">
        <v>495</v>
      </c>
      <c r="F91" s="454" t="s">
        <v>621</v>
      </c>
      <c r="G91" s="454" t="s">
        <v>621</v>
      </c>
      <c r="H91" s="454">
        <v>234</v>
      </c>
      <c r="I91" s="455">
        <f t="shared" si="1"/>
        <v>2.1081081081081079</v>
      </c>
    </row>
    <row r="92" spans="3:9" x14ac:dyDescent="0.2">
      <c r="C92" s="452" t="s">
        <v>617</v>
      </c>
      <c r="D92" s="453" t="s">
        <v>295</v>
      </c>
      <c r="E92" s="453" t="s">
        <v>495</v>
      </c>
      <c r="F92" s="454" t="s">
        <v>622</v>
      </c>
      <c r="G92" s="454" t="s">
        <v>622</v>
      </c>
      <c r="H92" s="454">
        <v>177</v>
      </c>
      <c r="I92" s="455">
        <f t="shared" si="1"/>
        <v>3.2777777777777777</v>
      </c>
    </row>
    <row r="93" spans="3:9" x14ac:dyDescent="0.2">
      <c r="C93" s="452" t="s">
        <v>617</v>
      </c>
      <c r="D93" s="453" t="s">
        <v>295</v>
      </c>
      <c r="E93" s="453" t="s">
        <v>487</v>
      </c>
      <c r="F93" s="454" t="s">
        <v>623</v>
      </c>
      <c r="G93" s="454" t="s">
        <v>623</v>
      </c>
      <c r="H93" s="454">
        <v>374</v>
      </c>
      <c r="I93" s="455">
        <f t="shared" si="1"/>
        <v>1.2064516129032259</v>
      </c>
    </row>
    <row r="94" spans="3:9" x14ac:dyDescent="0.2">
      <c r="C94" s="452" t="s">
        <v>617</v>
      </c>
      <c r="D94" s="453" t="s">
        <v>294</v>
      </c>
      <c r="E94" s="453" t="s">
        <v>492</v>
      </c>
      <c r="F94" s="454" t="s">
        <v>624</v>
      </c>
      <c r="G94" s="454" t="s">
        <v>624</v>
      </c>
      <c r="H94" s="454">
        <v>4</v>
      </c>
      <c r="I94" s="455">
        <f t="shared" si="1"/>
        <v>1.3333333333333333</v>
      </c>
    </row>
    <row r="95" spans="3:9" x14ac:dyDescent="0.2">
      <c r="C95" s="452" t="s">
        <v>617</v>
      </c>
      <c r="D95" s="453" t="s">
        <v>298</v>
      </c>
      <c r="E95" s="453" t="s">
        <v>496</v>
      </c>
      <c r="F95" s="454" t="s">
        <v>625</v>
      </c>
      <c r="G95" s="454" t="s">
        <v>625</v>
      </c>
      <c r="H95" s="454">
        <v>246</v>
      </c>
      <c r="I95" s="455">
        <f t="shared" si="1"/>
        <v>1.248730964467005</v>
      </c>
    </row>
    <row r="96" spans="3:9" x14ac:dyDescent="0.2">
      <c r="C96" s="457" t="s">
        <v>626</v>
      </c>
      <c r="D96" s="458"/>
      <c r="E96" s="458"/>
      <c r="F96" s="458"/>
      <c r="G96" s="458"/>
      <c r="H96" s="458"/>
      <c r="I96" s="458"/>
    </row>
    <row r="97" spans="3:3" x14ac:dyDescent="0.2">
      <c r="C97" s="459" t="s">
        <v>278</v>
      </c>
    </row>
  </sheetData>
  <pageMargins left="0.39370078740157483" right="0.39370078740157483" top="0.78740157480314965" bottom="0.59055118110236227" header="0.51181102362204722" footer="0.51181102362204722"/>
  <pageSetup paperSize="9" scale="57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>
      <selection activeCell="F19" sqref="F19"/>
    </sheetView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septembre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61882</v>
      </c>
      <c r="D12" s="83">
        <v>10768</v>
      </c>
      <c r="E12" s="84">
        <f>C12+D12</f>
        <v>72650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4472</v>
      </c>
      <c r="D14" s="90">
        <v>526</v>
      </c>
      <c r="E14" s="90">
        <f>C14+D14</f>
        <v>4998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66354</v>
      </c>
      <c r="D16" s="94">
        <f>SUM(D12:D14)</f>
        <v>11294</v>
      </c>
      <c r="E16" s="95">
        <f>C16+D16</f>
        <v>77648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>
      <selection activeCell="G7" sqref="G7"/>
    </sheetView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septembre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503</v>
      </c>
      <c r="C9" s="109">
        <v>16266</v>
      </c>
      <c r="D9" s="109">
        <v>49860</v>
      </c>
      <c r="E9" s="109">
        <v>66126</v>
      </c>
      <c r="F9" s="110">
        <v>-0.93186312698507745</v>
      </c>
    </row>
    <row r="10" spans="1:7" s="103" customFormat="1" ht="12.75" x14ac:dyDescent="0.2">
      <c r="B10" s="108" t="s">
        <v>504</v>
      </c>
      <c r="C10" s="109">
        <v>16915</v>
      </c>
      <c r="D10" s="109">
        <v>49789</v>
      </c>
      <c r="E10" s="109">
        <v>66704</v>
      </c>
      <c r="F10" s="110">
        <v>0.87408886065996061</v>
      </c>
    </row>
    <row r="11" spans="1:7" s="103" customFormat="1" ht="12.75" x14ac:dyDescent="0.2">
      <c r="B11" s="108" t="s">
        <v>505</v>
      </c>
      <c r="C11" s="109">
        <v>16821</v>
      </c>
      <c r="D11" s="109">
        <v>50404</v>
      </c>
      <c r="E11" s="109">
        <v>67225</v>
      </c>
      <c r="F11" s="110">
        <v>0.78106260494124058</v>
      </c>
    </row>
    <row r="12" spans="1:7" s="103" customFormat="1" ht="12.75" x14ac:dyDescent="0.2">
      <c r="B12" s="108" t="s">
        <v>506</v>
      </c>
      <c r="C12" s="109">
        <v>16945</v>
      </c>
      <c r="D12" s="109">
        <v>50729</v>
      </c>
      <c r="E12" s="109">
        <v>67674</v>
      </c>
      <c r="F12" s="110">
        <v>0.6679062848642614</v>
      </c>
    </row>
    <row r="13" spans="1:7" s="103" customFormat="1" ht="12.75" x14ac:dyDescent="0.2">
      <c r="B13" s="108" t="s">
        <v>507</v>
      </c>
      <c r="C13" s="109">
        <v>16454</v>
      </c>
      <c r="D13" s="109">
        <v>50118</v>
      </c>
      <c r="E13" s="109">
        <v>66572</v>
      </c>
      <c r="F13" s="110">
        <v>-1.6283949522711838</v>
      </c>
    </row>
    <row r="14" spans="1:7" s="103" customFormat="1" ht="12.75" x14ac:dyDescent="0.2">
      <c r="B14" s="108" t="s">
        <v>508</v>
      </c>
      <c r="C14" s="109">
        <v>16754</v>
      </c>
      <c r="D14" s="109">
        <v>49992</v>
      </c>
      <c r="E14" s="109">
        <v>66746</v>
      </c>
      <c r="F14" s="110">
        <v>0.26137114702877717</v>
      </c>
    </row>
    <row r="15" spans="1:7" s="103" customFormat="1" ht="12.75" x14ac:dyDescent="0.2">
      <c r="B15" s="108" t="s">
        <v>509</v>
      </c>
      <c r="C15" s="109">
        <v>16799</v>
      </c>
      <c r="D15" s="109">
        <v>50196</v>
      </c>
      <c r="E15" s="109">
        <v>66995</v>
      </c>
      <c r="F15" s="110">
        <v>0.37305606328468244</v>
      </c>
    </row>
    <row r="16" spans="1:7" s="103" customFormat="1" ht="12.75" x14ac:dyDescent="0.2">
      <c r="B16" s="108" t="s">
        <v>510</v>
      </c>
      <c r="C16" s="109">
        <v>17166</v>
      </c>
      <c r="D16" s="109">
        <v>50327</v>
      </c>
      <c r="E16" s="109">
        <v>67493</v>
      </c>
      <c r="F16" s="110">
        <v>0.74333905515338028</v>
      </c>
    </row>
    <row r="17" spans="2:6" s="103" customFormat="1" ht="12.75" x14ac:dyDescent="0.2">
      <c r="B17" s="108" t="s">
        <v>511</v>
      </c>
      <c r="C17" s="109">
        <v>16987</v>
      </c>
      <c r="D17" s="109">
        <v>50852</v>
      </c>
      <c r="E17" s="109">
        <v>67839</v>
      </c>
      <c r="F17" s="110">
        <v>0.51264575585616701</v>
      </c>
    </row>
    <row r="18" spans="2:6" s="103" customFormat="1" ht="12.75" x14ac:dyDescent="0.2">
      <c r="B18" s="108" t="s">
        <v>512</v>
      </c>
      <c r="C18" s="109">
        <v>17195</v>
      </c>
      <c r="D18" s="109">
        <v>50782</v>
      </c>
      <c r="E18" s="109">
        <v>67977</v>
      </c>
      <c r="F18" s="110">
        <v>0.20342280988812078</v>
      </c>
    </row>
    <row r="19" spans="2:6" s="103" customFormat="1" ht="12.75" x14ac:dyDescent="0.2">
      <c r="B19" s="108" t="s">
        <v>513</v>
      </c>
      <c r="C19" s="109">
        <v>17318</v>
      </c>
      <c r="D19" s="109">
        <v>51251</v>
      </c>
      <c r="E19" s="109">
        <v>68569</v>
      </c>
      <c r="F19" s="110">
        <v>0.87088279859364182</v>
      </c>
    </row>
    <row r="20" spans="2:6" s="103" customFormat="1" ht="12.75" x14ac:dyDescent="0.2">
      <c r="B20" s="108" t="s">
        <v>514</v>
      </c>
      <c r="C20" s="109">
        <v>16454</v>
      </c>
      <c r="D20" s="109">
        <v>51229</v>
      </c>
      <c r="E20" s="109">
        <v>67683</v>
      </c>
      <c r="F20" s="110">
        <v>-1.2921290962388254</v>
      </c>
    </row>
    <row r="21" spans="2:6" s="103" customFormat="1" ht="12.75" x14ac:dyDescent="0.2">
      <c r="B21" s="108" t="s">
        <v>515</v>
      </c>
      <c r="C21" s="109">
        <v>16604</v>
      </c>
      <c r="D21" s="109">
        <v>50484</v>
      </c>
      <c r="E21" s="109">
        <v>67088</v>
      </c>
      <c r="F21" s="110">
        <v>-0.8790981487227234</v>
      </c>
    </row>
    <row r="22" spans="2:6" s="103" customFormat="1" ht="12.75" x14ac:dyDescent="0.2">
      <c r="B22" s="108" t="s">
        <v>516</v>
      </c>
      <c r="C22" s="109">
        <v>16795</v>
      </c>
      <c r="D22" s="109">
        <v>50515</v>
      </c>
      <c r="E22" s="109">
        <v>67310</v>
      </c>
      <c r="F22" s="110">
        <v>0.33090865728595542</v>
      </c>
    </row>
    <row r="23" spans="2:6" s="103" customFormat="1" ht="12.75" x14ac:dyDescent="0.2">
      <c r="B23" s="108" t="s">
        <v>517</v>
      </c>
      <c r="C23" s="109">
        <v>17057</v>
      </c>
      <c r="D23" s="109">
        <v>49993</v>
      </c>
      <c r="E23" s="109">
        <v>67050</v>
      </c>
      <c r="F23" s="110">
        <v>-0.38627247065814441</v>
      </c>
    </row>
    <row r="24" spans="2:6" s="103" customFormat="1" ht="12.75" x14ac:dyDescent="0.2">
      <c r="B24" s="108" t="s">
        <v>518</v>
      </c>
      <c r="C24" s="109">
        <v>17192</v>
      </c>
      <c r="D24" s="109">
        <v>50546</v>
      </c>
      <c r="E24" s="109">
        <v>67738</v>
      </c>
      <c r="F24" s="110">
        <v>1.0260999254287917</v>
      </c>
    </row>
    <row r="25" spans="2:6" s="103" customFormat="1" ht="12.75" x14ac:dyDescent="0.2">
      <c r="B25" s="108" t="s">
        <v>519</v>
      </c>
      <c r="C25" s="109">
        <v>16622</v>
      </c>
      <c r="D25" s="109">
        <v>50453</v>
      </c>
      <c r="E25" s="109">
        <v>67075</v>
      </c>
      <c r="F25" s="110">
        <v>-0.97877114765715367</v>
      </c>
    </row>
    <row r="26" spans="2:6" s="103" customFormat="1" ht="12.75" x14ac:dyDescent="0.2">
      <c r="B26" s="108" t="s">
        <v>520</v>
      </c>
      <c r="C26" s="109">
        <v>17363</v>
      </c>
      <c r="D26" s="109">
        <v>50457</v>
      </c>
      <c r="E26" s="109">
        <v>67820</v>
      </c>
      <c r="F26" s="110">
        <v>1.1106969809914213</v>
      </c>
    </row>
    <row r="27" spans="2:6" s="103" customFormat="1" ht="12.75" x14ac:dyDescent="0.2">
      <c r="B27" s="108" t="s">
        <v>521</v>
      </c>
      <c r="C27" s="109">
        <v>17589</v>
      </c>
      <c r="D27" s="109">
        <v>50831</v>
      </c>
      <c r="E27" s="109">
        <v>68420</v>
      </c>
      <c r="F27" s="110">
        <v>0.88469478030079873</v>
      </c>
    </row>
    <row r="28" spans="2:6" s="103" customFormat="1" ht="12.75" x14ac:dyDescent="0.2">
      <c r="B28" s="108" t="s">
        <v>522</v>
      </c>
      <c r="C28" s="109">
        <v>17846</v>
      </c>
      <c r="D28" s="109">
        <v>51013</v>
      </c>
      <c r="E28" s="109">
        <v>68859</v>
      </c>
      <c r="F28" s="110">
        <v>0.64162525577315943</v>
      </c>
    </row>
    <row r="29" spans="2:6" s="103" customFormat="1" ht="12.75" x14ac:dyDescent="0.2">
      <c r="B29" s="108" t="s">
        <v>523</v>
      </c>
      <c r="C29" s="109">
        <v>17495</v>
      </c>
      <c r="D29" s="109">
        <v>51148</v>
      </c>
      <c r="E29" s="109">
        <v>68643</v>
      </c>
      <c r="F29" s="110">
        <v>-0.31368448568814822</v>
      </c>
    </row>
    <row r="30" spans="2:6" s="103" customFormat="1" ht="12.75" x14ac:dyDescent="0.2">
      <c r="B30" s="108" t="s">
        <v>524</v>
      </c>
      <c r="C30" s="109">
        <v>17677</v>
      </c>
      <c r="D30" s="109">
        <v>50971</v>
      </c>
      <c r="E30" s="109">
        <v>68648</v>
      </c>
      <c r="F30" s="110">
        <v>7.2840639249394101E-3</v>
      </c>
    </row>
    <row r="31" spans="2:6" s="103" customFormat="1" ht="12.75" x14ac:dyDescent="0.2">
      <c r="B31" s="108" t="s">
        <v>525</v>
      </c>
      <c r="C31" s="109">
        <v>17773</v>
      </c>
      <c r="D31" s="109">
        <v>50522</v>
      </c>
      <c r="E31" s="109">
        <v>68295</v>
      </c>
      <c r="F31" s="110">
        <v>-0.51421745717282752</v>
      </c>
    </row>
    <row r="32" spans="2:6" s="103" customFormat="1" ht="12.75" x14ac:dyDescent="0.2">
      <c r="B32" s="108" t="s">
        <v>526</v>
      </c>
      <c r="C32" s="109">
        <v>16938</v>
      </c>
      <c r="D32" s="109">
        <v>50132</v>
      </c>
      <c r="E32" s="109">
        <v>67070</v>
      </c>
      <c r="F32" s="110">
        <v>-1.7936891426898027</v>
      </c>
    </row>
    <row r="33" spans="2:7" s="103" customFormat="1" ht="12.75" x14ac:dyDescent="0.2">
      <c r="B33" s="111" t="s">
        <v>527</v>
      </c>
      <c r="C33" s="112">
        <v>16900</v>
      </c>
      <c r="D33" s="112">
        <v>49454</v>
      </c>
      <c r="E33" s="113">
        <v>66354</v>
      </c>
      <c r="F33" s="114">
        <v>-1.0675413746831675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>
      <selection activeCell="G7" sqref="G7"/>
    </sheetView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septembre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>
      <selection activeCell="G7" sqref="G7"/>
    </sheetView>
  </sheetViews>
  <sheetFormatPr baseColWidth="10" defaultRowHeight="12.75" x14ac:dyDescent="0.2"/>
  <cols>
    <col min="2" max="2" width="8.85546875" customWidth="1"/>
  </cols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288</v>
      </c>
    </row>
    <row r="3" spans="1:9" ht="14.25" customHeight="1" x14ac:dyDescent="0.2">
      <c r="A3" s="126" t="s">
        <v>289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septembre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>
      <selection activeCell="G7" sqref="G7"/>
    </sheetView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290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septembre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291</v>
      </c>
      <c r="F7" s="127" t="s">
        <v>292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29</vt:i4>
      </vt:variant>
    </vt:vector>
  </HeadingPairs>
  <TitlesOfParts>
    <vt:vector size="73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'tab38courbe-AmPeine'!Zone_d_impression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VIGOUREUX Manon</cp:lastModifiedBy>
  <cp:lastPrinted>2014-02-07T09:13:00Z</cp:lastPrinted>
  <dcterms:created xsi:type="dcterms:W3CDTF">2011-01-25T13:42:51Z</dcterms:created>
  <dcterms:modified xsi:type="dcterms:W3CDTF">2014-10-14T12:42:29Z</dcterms:modified>
</cp:coreProperties>
</file>