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576" windowHeight="11820"/>
  </bookViews>
  <sheets>
    <sheet name="Résultats complets" sheetId="1" r:id="rId1"/>
  </sheets>
  <definedNames>
    <definedName name="_xlnm.Print_Area" localSheetId="0">'Résultats complets'!$A$1:$D$918</definedName>
  </definedNames>
  <calcPr calcId="145621"/>
</workbook>
</file>

<file path=xl/calcChain.xml><?xml version="1.0" encoding="utf-8"?>
<calcChain xmlns="http://schemas.openxmlformats.org/spreadsheetml/2006/main">
  <c r="C918" i="1" l="1"/>
  <c r="F916" i="1"/>
  <c r="B916" i="1"/>
  <c r="F910" i="1"/>
  <c r="D910" i="1"/>
  <c r="B910" i="1"/>
  <c r="D909" i="1"/>
  <c r="D908" i="1"/>
  <c r="D907" i="1"/>
  <c r="B903" i="1"/>
  <c r="F897" i="1"/>
  <c r="B897" i="1"/>
  <c r="F886" i="1"/>
  <c r="B886" i="1"/>
  <c r="G878" i="1"/>
  <c r="F878" i="1"/>
  <c r="B878" i="1"/>
  <c r="F869" i="1"/>
  <c r="B869" i="1"/>
  <c r="E868" i="1"/>
  <c r="E867" i="1"/>
  <c r="F863" i="1"/>
  <c r="B862" i="1"/>
  <c r="B861" i="1"/>
  <c r="B863" i="1" s="1"/>
  <c r="B860" i="1"/>
  <c r="B856" i="1"/>
  <c r="F850" i="1"/>
  <c r="B850" i="1"/>
  <c r="G844" i="1"/>
  <c r="F844" i="1"/>
  <c r="B844" i="1"/>
  <c r="G837" i="1"/>
  <c r="F837" i="1"/>
  <c r="B837" i="1"/>
  <c r="F831" i="1"/>
  <c r="B831" i="1"/>
  <c r="B825" i="1"/>
  <c r="G819" i="1"/>
  <c r="F819" i="1"/>
  <c r="D819" i="1"/>
  <c r="B819" i="1"/>
  <c r="D818" i="1"/>
  <c r="D817" i="1"/>
  <c r="D816" i="1"/>
  <c r="D815" i="1"/>
  <c r="F811" i="1"/>
  <c r="B811" i="1"/>
  <c r="F803" i="1"/>
  <c r="B803" i="1"/>
  <c r="F797" i="1"/>
  <c r="B797" i="1"/>
  <c r="B791" i="1"/>
  <c r="F785" i="1"/>
  <c r="B785" i="1"/>
  <c r="G777" i="1"/>
  <c r="F777" i="1"/>
  <c r="B777" i="1"/>
  <c r="F767" i="1"/>
  <c r="B767" i="1"/>
  <c r="F760" i="1"/>
  <c r="B760" i="1"/>
  <c r="F746" i="1"/>
  <c r="B746" i="1"/>
  <c r="F740" i="1"/>
  <c r="B740" i="1"/>
  <c r="F733" i="1"/>
  <c r="B733" i="1"/>
  <c r="F727" i="1"/>
  <c r="B727" i="1"/>
  <c r="G721" i="1"/>
  <c r="F721" i="1"/>
  <c r="B721" i="1"/>
  <c r="B712" i="1"/>
  <c r="B705" i="1"/>
  <c r="F693" i="1"/>
  <c r="B693" i="1"/>
  <c r="B687" i="1"/>
  <c r="B680" i="1"/>
  <c r="F669" i="1"/>
  <c r="B668" i="1"/>
  <c r="B667" i="1"/>
  <c r="B666" i="1"/>
  <c r="B665" i="1"/>
  <c r="B669" i="1" s="1"/>
  <c r="B664" i="1"/>
  <c r="B660" i="1"/>
  <c r="F652" i="1"/>
  <c r="B652" i="1"/>
  <c r="F645" i="1"/>
  <c r="B645" i="1"/>
  <c r="F636" i="1"/>
  <c r="B636" i="1"/>
  <c r="F629" i="1"/>
  <c r="B629" i="1"/>
  <c r="F619" i="1"/>
  <c r="B619" i="1"/>
  <c r="F612" i="1"/>
  <c r="B612" i="1"/>
  <c r="F604" i="1"/>
  <c r="B604" i="1"/>
  <c r="F598" i="1"/>
  <c r="B598" i="1"/>
  <c r="F592" i="1"/>
  <c r="B591" i="1"/>
  <c r="B590" i="1"/>
  <c r="B592" i="1" s="1"/>
  <c r="F586" i="1"/>
  <c r="B586" i="1"/>
  <c r="G578" i="1"/>
  <c r="F578" i="1"/>
  <c r="B578" i="1"/>
  <c r="G569" i="1"/>
  <c r="F569" i="1"/>
  <c r="B569" i="1"/>
  <c r="B560" i="1"/>
  <c r="F552" i="1"/>
  <c r="B552" i="1"/>
  <c r="B545" i="1"/>
  <c r="F538" i="1"/>
  <c r="B538" i="1"/>
  <c r="F532" i="1"/>
  <c r="B531" i="1"/>
  <c r="B530" i="1"/>
  <c r="B532" i="1" s="1"/>
  <c r="G526" i="1"/>
  <c r="F526" i="1"/>
  <c r="B526" i="1"/>
  <c r="G519" i="1"/>
  <c r="F519" i="1"/>
  <c r="B519" i="1"/>
  <c r="G512" i="1"/>
  <c r="F512" i="1"/>
  <c r="B511" i="1"/>
  <c r="B510" i="1"/>
  <c r="B509" i="1"/>
  <c r="B508" i="1"/>
  <c r="B512" i="1" s="1"/>
  <c r="F503" i="1"/>
  <c r="B503" i="1"/>
  <c r="F495" i="1"/>
  <c r="B495" i="1"/>
  <c r="F489" i="1"/>
  <c r="B489" i="1"/>
  <c r="F483" i="1"/>
  <c r="B483" i="1"/>
  <c r="F472" i="1"/>
  <c r="B471" i="1"/>
  <c r="B470" i="1"/>
  <c r="B469" i="1"/>
  <c r="B472" i="1" s="1"/>
  <c r="F465" i="1"/>
  <c r="B465" i="1"/>
  <c r="B458" i="1"/>
  <c r="F452" i="1"/>
  <c r="B452" i="1"/>
  <c r="B445" i="1"/>
  <c r="F441" i="1"/>
  <c r="B441" i="1"/>
  <c r="F428" i="1"/>
  <c r="B428" i="1"/>
  <c r="G417" i="1"/>
  <c r="F417" i="1"/>
  <c r="B416" i="1"/>
  <c r="B415" i="1"/>
  <c r="B414" i="1"/>
  <c r="B413" i="1"/>
  <c r="B417" i="1" s="1"/>
  <c r="F409" i="1"/>
  <c r="B408" i="1"/>
  <c r="B407" i="1"/>
  <c r="B406" i="1"/>
  <c r="B409" i="1" s="1"/>
  <c r="F402" i="1"/>
  <c r="B401" i="1"/>
  <c r="B400" i="1"/>
  <c r="B402" i="1" s="1"/>
  <c r="F396" i="1"/>
  <c r="B395" i="1"/>
  <c r="B394" i="1"/>
  <c r="B393" i="1"/>
  <c r="B392" i="1"/>
  <c r="B396" i="1" s="1"/>
  <c r="F388" i="1"/>
  <c r="B387" i="1"/>
  <c r="B386" i="1"/>
  <c r="B388" i="1" s="1"/>
  <c r="B385" i="1"/>
  <c r="F381" i="1"/>
  <c r="B380" i="1"/>
  <c r="B379" i="1"/>
  <c r="B378" i="1"/>
  <c r="B381" i="1" s="1"/>
  <c r="F374" i="1"/>
  <c r="B373" i="1"/>
  <c r="B372" i="1"/>
  <c r="B374" i="1" s="1"/>
  <c r="B371" i="1"/>
  <c r="F367" i="1"/>
  <c r="B366" i="1"/>
  <c r="B365" i="1"/>
  <c r="B364" i="1"/>
  <c r="B367" i="1" s="1"/>
  <c r="F360" i="1"/>
  <c r="B359" i="1"/>
  <c r="B358" i="1"/>
  <c r="B360" i="1" s="1"/>
  <c r="G354" i="1"/>
  <c r="F354" i="1"/>
  <c r="B354" i="1"/>
  <c r="G346" i="1"/>
  <c r="F346" i="1"/>
  <c r="B346" i="1"/>
  <c r="F337" i="1"/>
  <c r="B336" i="1"/>
  <c r="B335" i="1"/>
  <c r="B334" i="1"/>
  <c r="B333" i="1"/>
  <c r="B337" i="1" s="1"/>
  <c r="F329" i="1"/>
  <c r="B329" i="1"/>
  <c r="F322" i="1"/>
  <c r="B322" i="1"/>
  <c r="F316" i="1"/>
  <c r="B316" i="1"/>
  <c r="F308" i="1"/>
  <c r="B308" i="1"/>
  <c r="B301" i="1"/>
  <c r="F295" i="1"/>
  <c r="B295" i="1"/>
  <c r="F288" i="1"/>
  <c r="B287" i="1"/>
  <c r="B286" i="1"/>
  <c r="B285" i="1"/>
  <c r="B288" i="1" s="1"/>
  <c r="F281" i="1"/>
  <c r="B280" i="1"/>
  <c r="B279" i="1"/>
  <c r="B278" i="1"/>
  <c r="B277" i="1"/>
  <c r="B281" i="1" s="1"/>
  <c r="F273" i="1"/>
  <c r="B273" i="1"/>
  <c r="B266" i="1"/>
  <c r="F259" i="1"/>
  <c r="B258" i="1"/>
  <c r="B257" i="1"/>
  <c r="B256" i="1"/>
  <c r="B255" i="1"/>
  <c r="B254" i="1"/>
  <c r="B253" i="1"/>
  <c r="B259" i="1" s="1"/>
  <c r="B249" i="1"/>
  <c r="F243" i="1"/>
  <c r="B242" i="1"/>
  <c r="B241" i="1"/>
  <c r="B243" i="1" s="1"/>
  <c r="B240" i="1"/>
  <c r="F236" i="1"/>
  <c r="B235" i="1"/>
  <c r="B234" i="1"/>
  <c r="B233" i="1"/>
  <c r="B236" i="1" s="1"/>
  <c r="F229" i="1"/>
  <c r="B228" i="1"/>
  <c r="B227" i="1"/>
  <c r="B229" i="1" s="1"/>
  <c r="B226" i="1"/>
  <c r="F222" i="1"/>
  <c r="B221" i="1"/>
  <c r="B220" i="1"/>
  <c r="B219" i="1"/>
  <c r="B222" i="1" s="1"/>
  <c r="F215" i="1"/>
  <c r="B215" i="1"/>
  <c r="G208" i="1"/>
  <c r="F208" i="1"/>
  <c r="B200" i="1"/>
  <c r="B199" i="1"/>
  <c r="B208" i="1" s="1"/>
  <c r="F195" i="1"/>
  <c r="B194" i="1"/>
  <c r="B193" i="1"/>
  <c r="B192" i="1"/>
  <c r="B195" i="1" s="1"/>
  <c r="F188" i="1"/>
  <c r="B187" i="1"/>
  <c r="B186" i="1"/>
  <c r="B188" i="1" s="1"/>
  <c r="B185" i="1"/>
  <c r="F181" i="1"/>
  <c r="B181" i="1"/>
  <c r="F174" i="1"/>
  <c r="B174" i="1"/>
  <c r="F166" i="1"/>
  <c r="B165" i="1"/>
  <c r="B164" i="1"/>
  <c r="B166" i="1" s="1"/>
  <c r="F160" i="1"/>
  <c r="B160" i="1"/>
  <c r="B153" i="1"/>
  <c r="F147" i="1"/>
  <c r="B147" i="1"/>
  <c r="F140" i="1"/>
  <c r="B140" i="1"/>
  <c r="F132" i="1"/>
  <c r="B132" i="1"/>
  <c r="F125" i="1"/>
  <c r="F118" i="1"/>
  <c r="B118" i="1"/>
  <c r="G112" i="1"/>
  <c r="F112" i="1"/>
  <c r="B112" i="1"/>
  <c r="F103" i="1"/>
  <c r="B103" i="1"/>
  <c r="G96" i="1"/>
  <c r="F96" i="1"/>
  <c r="B95" i="1"/>
  <c r="B94" i="1"/>
  <c r="B96" i="1" s="1"/>
  <c r="F90" i="1"/>
  <c r="B90" i="1"/>
  <c r="F84" i="1"/>
  <c r="B84" i="1"/>
  <c r="F76" i="1"/>
  <c r="B76" i="1"/>
  <c r="F69" i="1"/>
  <c r="B69" i="1"/>
  <c r="F58" i="1"/>
  <c r="B58" i="1"/>
  <c r="G52" i="1"/>
  <c r="F52" i="1"/>
  <c r="B52" i="1"/>
  <c r="G43" i="1"/>
  <c r="F43" i="1"/>
  <c r="B43" i="1"/>
  <c r="G35" i="1"/>
  <c r="G918" i="1" s="1"/>
  <c r="F35" i="1"/>
  <c r="B35" i="1"/>
  <c r="B918" i="1" s="1"/>
  <c r="D918" i="1" s="1"/>
  <c r="G27" i="1"/>
  <c r="F27" i="1"/>
  <c r="B27" i="1"/>
  <c r="F20" i="1"/>
  <c r="B20" i="1"/>
  <c r="F14" i="1"/>
  <c r="B14" i="1"/>
  <c r="F8" i="1"/>
  <c r="F918" i="1" s="1"/>
  <c r="B8" i="1"/>
</calcChain>
</file>

<file path=xl/sharedStrings.xml><?xml version="1.0" encoding="utf-8"?>
<sst xmlns="http://schemas.openxmlformats.org/spreadsheetml/2006/main" count="927" uniqueCount="661">
  <si>
    <t>CIRCONSCRIPTION ELECTORALE</t>
  </si>
  <si>
    <t>suffrages obtenus par chaque liste</t>
  </si>
  <si>
    <t>élus</t>
  </si>
  <si>
    <t>Candidats ou listes de candidats</t>
  </si>
  <si>
    <t>URNE</t>
  </si>
  <si>
    <t>VOTE ELECTRONIQUE</t>
  </si>
  <si>
    <t>URNE+VE</t>
  </si>
  <si>
    <t>conseillers</t>
  </si>
  <si>
    <t>délégués</t>
  </si>
  <si>
    <t>circonscription électorale AFRIQUE DU SUD, MOZAMBIQUE, NAMIBIE, BOTSWANA</t>
  </si>
  <si>
    <t>AFRIQUE DU SUD MOZAMBIQUE…</t>
  </si>
  <si>
    <t>Nombre d'inscrits</t>
  </si>
  <si>
    <t>FRANCAIS DU MONDE, VOIX DU SUD UNIES ET SOLIDAIRES</t>
  </si>
  <si>
    <t>UNE EQUIPE D'UNION, D'EXPERIENCE ET D'ENGAGEMENT</t>
  </si>
  <si>
    <t>LISTE POUR LES FRANCAIS D'AFRIQUE AUSTRALE SOUTENUE PAR L'UMP ET L 'UFE</t>
  </si>
  <si>
    <t>TOTAL</t>
  </si>
  <si>
    <t>circonscription électorale ALGERIE-1èreCIRC</t>
  </si>
  <si>
    <t>ALGERIE 1</t>
  </si>
  <si>
    <t>Union des Français en Algérie</t>
  </si>
  <si>
    <t>FRANCAIS DU MONDE UNIS DANS LES DIVERSITES</t>
  </si>
  <si>
    <t>circonscription électorale ALGERIE -2èmeCIRC</t>
  </si>
  <si>
    <t>ALGERIE 2</t>
  </si>
  <si>
    <t>UNION DES FRANCAIS EN ALGERIE</t>
  </si>
  <si>
    <t>ENSEMBLE, OUVRONS LES PORTES DU CONSULAT ET DES ECOLES FRANCAISES</t>
  </si>
  <si>
    <t>circonscription électorale ALGERIE-3èmeCIRC</t>
  </si>
  <si>
    <t>ALGERIE 3</t>
  </si>
  <si>
    <t>CITOYENS DE GAUCHE : PROCHES ET SOLIDAIRES</t>
  </si>
  <si>
    <t>FRANCAIS DU MONDE, Briser l'isolement, Ouvrir les portes du Consulat et des Ecoles</t>
  </si>
  <si>
    <t>circonscription électorale ALLEMAGNE -1èreCIRC</t>
  </si>
  <si>
    <t>Allemagne 1</t>
  </si>
  <si>
    <t>Union de la Droite et du Centre UMP UDI au service de l'amitié franco-allemande</t>
  </si>
  <si>
    <t>FRANCAIS D'ALLEMAGNE : LA DYNAMIQUE CITOYENNE</t>
  </si>
  <si>
    <t>Liste citoyenne démocrate pour le Nord et l'Est de l'Allemagne !</t>
  </si>
  <si>
    <t>L'HUMAIN D'ABORD</t>
  </si>
  <si>
    <t>circonscription électorale ALLEMAGNE-2èmeCIRC</t>
  </si>
  <si>
    <t>Allemagne 2</t>
  </si>
  <si>
    <t>UMP UDI Union de la Droite et du Centre</t>
  </si>
  <si>
    <t>Solidarité, Proximité, Diversité</t>
  </si>
  <si>
    <t>Français d'Allemagne, Citoyens et Solidaires</t>
  </si>
  <si>
    <t>Mieux vivre en Allemagne</t>
  </si>
  <si>
    <t>circonscription électorale ALLEMAGNE-3èmeCIRC</t>
  </si>
  <si>
    <t>Allemagne 3</t>
  </si>
  <si>
    <t>UMP UFE d'UNION de la DROITE et du CENTRE conduite par Nadine FOUQUES-WEISS</t>
  </si>
  <si>
    <t>Français de l'Allemagne du Sud, Citoyens et Solidaires</t>
  </si>
  <si>
    <t>AVENIR France Allemagne EUROPE, Agir pour vous, loin des querelles partisanes</t>
  </si>
  <si>
    <t>Liens Ecologie et Démocratie - LED</t>
  </si>
  <si>
    <t>Front de Gauche - L'Humain d'abord</t>
  </si>
  <si>
    <t>circonscription électorale ANDORRE</t>
  </si>
  <si>
    <t>ANDORRE</t>
  </si>
  <si>
    <t>RASSEMBLEMENT DES FRANCAIS D'ANDORRE</t>
  </si>
  <si>
    <t>Français du Monde, citoyens solidaires d'Andorre</t>
  </si>
  <si>
    <t>circonscription électorale ANGOLA</t>
  </si>
  <si>
    <t>ANGOLA</t>
  </si>
  <si>
    <t>BENHAIM Avraham</t>
  </si>
  <si>
    <t>circonscription électorale ARABIE SAOUDITE-1èreCIRC (AVEC YEMEN)</t>
  </si>
  <si>
    <t>ARABIE SAOUDITE 1</t>
  </si>
  <si>
    <t>UFE Djeddah</t>
  </si>
  <si>
    <t>Union pour les Français d'Arabie et du Yémen - liste d'union de la droite et du centre</t>
  </si>
  <si>
    <t>circonscription électorale ARABIE SAOUDITE-2èmeCIRC (AVEC KOWEIT)</t>
  </si>
  <si>
    <t>ARABIE SAOUDITE 2</t>
  </si>
  <si>
    <t>ENSEMBLE, FRANCAIS DU GOLFE</t>
  </si>
  <si>
    <t>EGALITE, PLURALITE, MODERNITE</t>
  </si>
  <si>
    <t>UNION CITOYENNE - RIYAD/KOWEIT</t>
  </si>
  <si>
    <t>circonscription électorale ARGENTINE</t>
  </si>
  <si>
    <t>Argentine</t>
  </si>
  <si>
    <t>UDI, l'Union des Français d'Argentine au Centre</t>
  </si>
  <si>
    <t>LA FRANCE AU COEUR - Liste d'union UMP-UFE</t>
  </si>
  <si>
    <t>Français du monde en Argentine : citoyens et solidaires</t>
  </si>
  <si>
    <t>Générations</t>
  </si>
  <si>
    <t>circonscription électorale ARMENIE, GEORGIE</t>
  </si>
  <si>
    <t>ARMENIE GEORGIE</t>
  </si>
  <si>
    <t>HAMBARDZUMYAN épouse BARDON Lusine</t>
  </si>
  <si>
    <t>DANELIAN epouse DUBOST Gohar</t>
  </si>
  <si>
    <t>circonscription électorale AUSTRALIE, FIDJI, PAPOUASIE-NOUVELLE-GUINEE</t>
  </si>
  <si>
    <t>AUSTRALIE FIDJI…..</t>
  </si>
  <si>
    <t>Français du Monde, Citoyens et Solidaires</t>
  </si>
  <si>
    <t>Français en Australie</t>
  </si>
  <si>
    <t>circonscription électorale AUTRICHE, SLOVAQUIE, SLOVENIE</t>
  </si>
  <si>
    <t>Autriche SLOVAQUIE SLOVENIE</t>
  </si>
  <si>
    <t>UMP MoDEM UFE Union de la Droite et du Centre</t>
  </si>
  <si>
    <t>Pour une proximite solidaire</t>
  </si>
  <si>
    <t>Liste independante Autriche Slovaquie Slovenie</t>
  </si>
  <si>
    <t>circonscription électorale BELGIQUE</t>
  </si>
  <si>
    <t>Belgique</t>
  </si>
  <si>
    <t>Citoyens à gauche, ecologistes et solidaires - Français de Belgique</t>
  </si>
  <si>
    <t>FRANCAIS D'ICI avec Caroline LAPORTE</t>
  </si>
  <si>
    <t>Union des Français et des Françaises de Belgique avec François Fillon, Vice-président de l'UMP</t>
  </si>
  <si>
    <t>Union UMP, UDI, MoDem, PCD soutenue par l'UFE</t>
  </si>
  <si>
    <t>l'Humain d'abord</t>
  </si>
  <si>
    <t>circonscription électorale BENIN</t>
  </si>
  <si>
    <t>BENIN</t>
  </si>
  <si>
    <t>FRANCAIS DU MONDE AU BENIN, citoyens dans la diversité</t>
  </si>
  <si>
    <t>UNION DES FRANCAIS DU BENIN</t>
  </si>
  <si>
    <t>circonscription électorale BOLIVIE</t>
  </si>
  <si>
    <t>Bolivie</t>
  </si>
  <si>
    <t>FORESTELLO Philippe</t>
  </si>
  <si>
    <t>NOIREAU Christelle</t>
  </si>
  <si>
    <t>VAN OOST Pierre</t>
  </si>
  <si>
    <t>circonscription électorale BRESIL-1ERE CIRC (AVEC SURINAME)</t>
  </si>
  <si>
    <t>BRESIL 1</t>
  </si>
  <si>
    <t>LA FRANCE AU COEUR LISTE D'UNION UMP-UFE</t>
  </si>
  <si>
    <t>L'HUMAIN D'ABORD - BRESIL/GUYANES</t>
  </si>
  <si>
    <t>Français du Brésil, Mouvement Démocratique</t>
  </si>
  <si>
    <t>circonscription électorale BRESIL-2èmeCIRC</t>
  </si>
  <si>
    <t>BRESIL 2</t>
  </si>
  <si>
    <t>Union des Français de Rio</t>
  </si>
  <si>
    <t>Pour les Français de Rio de Janeiro</t>
  </si>
  <si>
    <t>Français du Brésil, l'humain d'abord</t>
  </si>
  <si>
    <t>UDI,l'Union des Français de Rio de Janeiro au Centre</t>
  </si>
  <si>
    <t>circonscription électorale BRESIL-3èmeCIRC</t>
  </si>
  <si>
    <t>BRESIL 3</t>
  </si>
  <si>
    <t>UNION DE LA DROITE ET DU CENTRE - UMP -UFE</t>
  </si>
  <si>
    <t>Français du Brésil, citoyens et solidaires</t>
  </si>
  <si>
    <t>Union des Français de Sao Paulo et Sud Brésil</t>
  </si>
  <si>
    <t>circonscription électorale BULGARIE, BOSNIE-HERZEGOVINE, MACEDOINE, ALBANIE, KOSOVO, MONTENEGRO</t>
  </si>
  <si>
    <t>BULGARIE BOSNIE HERZEGOVINE…</t>
  </si>
  <si>
    <t>FAVRE Patrick</t>
  </si>
  <si>
    <t>PASCAL Patrick</t>
  </si>
  <si>
    <t>circonscription électorale BURKINA FASO</t>
  </si>
  <si>
    <t>BURKINA FASO</t>
  </si>
  <si>
    <t>Vivre ensemble et solidaires au Burkina Faso</t>
  </si>
  <si>
    <t>Union des Français au Burkina Faso - UMP - UFE</t>
  </si>
  <si>
    <t>Ensemble, Français du Burkina pour une alternative à gauche</t>
  </si>
  <si>
    <t>circonscription électorale CAMBODGE</t>
  </si>
  <si>
    <t>CAMBODGE</t>
  </si>
  <si>
    <t>Français du Cambodge</t>
  </si>
  <si>
    <t>Union des Français du Cambodge</t>
  </si>
  <si>
    <t>circonscription électorale CAMEROUN, GUINEE EQUATORIALE</t>
  </si>
  <si>
    <t>CAMEROUN GUINEE EQ</t>
  </si>
  <si>
    <t>DES FRANCAIS A L'ECOUTE</t>
  </si>
  <si>
    <t>LISTE D'UNION DES FRANCAIS DU CAMEROUN ET DE GUINEE EQUATORIALE SOUTENUE PAR L'UMP ET L'UFE</t>
  </si>
  <si>
    <t>DEFENSE DES INTERETS DES FRANCAIS DE L'ETRANGER</t>
  </si>
  <si>
    <t>VALEURS SANS FRONTIERES</t>
  </si>
  <si>
    <t>circonscription électorale CANADA_1èreCIRC</t>
  </si>
  <si>
    <t>CANADA 1</t>
  </si>
  <si>
    <t xml:space="preserve">Liste pour l'Union de la droite et de soutien à Alain Juppé, Jean-Pierre Raffarin, François Fillon, </t>
  </si>
  <si>
    <t>Union UMP/UFE circonscription de Vancouver/Calgary</t>
  </si>
  <si>
    <t>Union de l'Ouest du Canada</t>
  </si>
  <si>
    <t>circonscription électorale CANADA_2èmeCIRC</t>
  </si>
  <si>
    <t>CANADA 2</t>
  </si>
  <si>
    <t>Union UMP/UFE circonscription de Toronto</t>
  </si>
  <si>
    <t>FRANCAIS DU MONDE, ONTARIO &amp; MANITOBA</t>
  </si>
  <si>
    <t xml:space="preserve">La droite unie : soutien à Alain JUPPE, François FILLON, JP RAFFARIN, à Nicolas SARKOZY et à l'UMP, </t>
  </si>
  <si>
    <t>circonscription électorale CANADA_3èmeCIRC</t>
  </si>
  <si>
    <t>CANADA 3</t>
  </si>
  <si>
    <t>UNIR ET AIDER NOTRE COMMUNAUTE FRANCAISE : LISTE SOUTENUE PAR NOS ASSOCIATIONS FRANCAISES DE QUEB</t>
  </si>
  <si>
    <t>RASSEMBLEMENT DES FRANCAIS DE GAUCHE</t>
  </si>
  <si>
    <t>UNION UMP-UFE 3EME CIRCONSCRIPTION DE QUEBEC</t>
  </si>
  <si>
    <t>circonscription électorale CANADA_4èmeCIRC</t>
  </si>
  <si>
    <t>CANADA 4</t>
  </si>
  <si>
    <t xml:space="preserve">LA DROITE UNIE : SOUTIEN A ALAIN JUPPE, FRANCOIS FILLON, J-P RAFFARIN, A NICOLAS SARKOZY ET A L'UMP </t>
  </si>
  <si>
    <t>POUR LE RASSEMBLEMENT DE LA GAUCHE FRANCAISE AU CANADA : SOUTIEN A M. VALLS, L. FABIUS ET C. DUFLOT</t>
  </si>
  <si>
    <t>Union des Républicains de Droite et du Centre avec le Soutien de l'UMP et de l'UFE</t>
  </si>
  <si>
    <t xml:space="preserve">Rassemblement Français Québec Atlantique </t>
  </si>
  <si>
    <t xml:space="preserve">UDI/BORLOO </t>
  </si>
  <si>
    <t>Rassemblement des Français de Gauche</t>
  </si>
  <si>
    <t>Union des Français de Montréal et des provinces maritimes investie par l'UMP et l'UFE</t>
  </si>
  <si>
    <t>LES INDEPENDANTS</t>
  </si>
  <si>
    <t xml:space="preserve">L'Humain d'abord </t>
  </si>
  <si>
    <t>circonscription électorale CHILI</t>
  </si>
  <si>
    <t>CHILI</t>
  </si>
  <si>
    <t>Union et Solidarité pour les Français du Chili</t>
  </si>
  <si>
    <t>FRANCAIS DEMOCRATIQUES DU CHILI</t>
  </si>
  <si>
    <t>Nouvelle énergie pour les Français du Chili, UMP UFE</t>
  </si>
  <si>
    <t>circonscription électorale CHINE-1ERE CIRC</t>
  </si>
  <si>
    <t>CHINE 1</t>
  </si>
  <si>
    <t>UNION POUR LES FRANCAIS DE CHINE DU SUD, CHENGDU ET WUHAN</t>
  </si>
  <si>
    <t>LISTE INDEPENDANTE POUR REPRESENTER L'ENSEMBLE DE LA COMMUNAUTE FRANCAISE EN CHINE DU SUD</t>
  </si>
  <si>
    <t>FRANCAIS DE CHINE, CITOYENS ET SOLIDAIRES</t>
  </si>
  <si>
    <t>circonscription électorale CHINE-2èmeCIRC- (AVEC MONGOLIE ET COREE DU NORD)</t>
  </si>
  <si>
    <t>CHINE 2</t>
  </si>
  <si>
    <t>UMP/UFE : l'union fait la force !</t>
  </si>
  <si>
    <t>SERVIR</t>
  </si>
  <si>
    <t>Français de Chine et Mongolie, Citoyens Solidaires</t>
  </si>
  <si>
    <t>circonscription électorale CHINE-3èmeCIRC</t>
  </si>
  <si>
    <t>CHINE 3</t>
  </si>
  <si>
    <t>Union de la Droite et du Centre pour Hong Kong et Macao</t>
  </si>
  <si>
    <t>RFE-Rassemblement pour les Français de l'Etranger</t>
  </si>
  <si>
    <t>Français du Monde, Citoyens unis et solidaires</t>
  </si>
  <si>
    <t>circonscription électorale CHINE-4èmeCIRC</t>
  </si>
  <si>
    <t>CHINE 4</t>
  </si>
  <si>
    <t>Français de Shanghai : citoyens solidaires</t>
  </si>
  <si>
    <t>Alliance Apolitique et Associative</t>
  </si>
  <si>
    <t>Union pour les Français de Shanghai et sa région</t>
  </si>
  <si>
    <t>circonscription électorale CHYPRE</t>
  </si>
  <si>
    <t>CHYPRE</t>
  </si>
  <si>
    <t>BOUGRASSA Yacine</t>
  </si>
  <si>
    <t>KYPRIANIDOU Hélène</t>
  </si>
  <si>
    <t>circonscription électorale COLOMBIE</t>
  </si>
  <si>
    <t>COLOMBIE</t>
  </si>
  <si>
    <t>Union des Français de Colombie UMP-UFE</t>
  </si>
  <si>
    <t>Français de Colombie : la gauche unie et solidaire</t>
  </si>
  <si>
    <t>Front de Gauche</t>
  </si>
  <si>
    <t>UDI, l'Union des Français de Colombie au Centre</t>
  </si>
  <si>
    <t>PLUS - Liste de PROXIMITE pour l'UNION et la SOLIDARITE des Français de Colombie</t>
  </si>
  <si>
    <t>Français de Colombie</t>
  </si>
  <si>
    <t>circonscription électorale COMORES</t>
  </si>
  <si>
    <t>COMORES</t>
  </si>
  <si>
    <t>MLADJAO Alhazure</t>
  </si>
  <si>
    <t>MZé Djaouad</t>
  </si>
  <si>
    <t>MOHAMED ZEINA Fatoumiya</t>
  </si>
  <si>
    <t>circonscription électorale CONGO</t>
  </si>
  <si>
    <t>CONGO</t>
  </si>
  <si>
    <t>Français du monde</t>
  </si>
  <si>
    <t>UMP</t>
  </si>
  <si>
    <t>UFE Brazzaville</t>
  </si>
  <si>
    <t>circonscription électorale COREE DU SUD, TAIWAN</t>
  </si>
  <si>
    <t>COREE DU SUD TAIWAN</t>
  </si>
  <si>
    <t>Français du monde, citoyens et solidaires</t>
  </si>
  <si>
    <t>Rassemblement des Français de l'Etranger - RFE</t>
  </si>
  <si>
    <t>Ici, tout est possible</t>
  </si>
  <si>
    <t>Kimchi et saucisson</t>
  </si>
  <si>
    <t>circonscription électorale COSTA RICA, HONDURAS, NICARAGUA</t>
  </si>
  <si>
    <t>COSTA RICA…..</t>
  </si>
  <si>
    <t>Français du monde humanistes et solidaires</t>
  </si>
  <si>
    <t>La France à vos côtés</t>
  </si>
  <si>
    <t>Tous ensemble, unis et solidaires</t>
  </si>
  <si>
    <t>circonscription électorale COTE D'IVOIRE</t>
  </si>
  <si>
    <t>COTE D IVOIRE</t>
  </si>
  <si>
    <t>Union des Français de Côte d'Ivoire</t>
  </si>
  <si>
    <t>Français de Côte d'Ivoire, citoyens du monde</t>
  </si>
  <si>
    <t>RFE - Rassemblement des Français de l'Etranger</t>
  </si>
  <si>
    <t>circonscription électorale CROATIE</t>
  </si>
  <si>
    <t>CROATIE</t>
  </si>
  <si>
    <t>DAUTOVIC Florence</t>
  </si>
  <si>
    <t>MéDROS Olivier</t>
  </si>
  <si>
    <t>circonscription électorale DANEMARK</t>
  </si>
  <si>
    <t>DANEMARK</t>
  </si>
  <si>
    <t>Les Français du Danemark</t>
  </si>
  <si>
    <t>Le coeur à Gauche</t>
  </si>
  <si>
    <t>Défendre et promouvoir la communauté Française au Danemark - Marie-José Caron Union des Démocrates e</t>
  </si>
  <si>
    <t>circonscription électorale DJIBOUTI</t>
  </si>
  <si>
    <t>DIJBOUTI</t>
  </si>
  <si>
    <t>Français du Monde-Ensemble à Djibouti</t>
  </si>
  <si>
    <t>A Djibouti, le Rassemblement des Français à l' Etranger</t>
  </si>
  <si>
    <t>Agir pour la solidarité et le progrès social</t>
  </si>
  <si>
    <t>Alliance Solidarité des Français de l'étranger</t>
  </si>
  <si>
    <t>circonscription électorale EGYPTE</t>
  </si>
  <si>
    <t>EGYPTE</t>
  </si>
  <si>
    <t>Français du monde ADFE, Solidarité, Egalité, Diversité</t>
  </si>
  <si>
    <t xml:space="preserve">SERVIR Rassemblement des Français de l'Etranger </t>
  </si>
  <si>
    <t>circonscription électorale EMIRATS ARABES UNIS, OMAN</t>
  </si>
  <si>
    <t>EMIRATS ARABES UNIS OMAN</t>
  </si>
  <si>
    <t>Rassemblement des Français EAU-Oman</t>
  </si>
  <si>
    <t>UNION DES REPUBLICAINS FRANCAIS DE L'ETRANGER</t>
  </si>
  <si>
    <t>Français Solidaires aux Emirats et en Oman, Union de la Gauche</t>
  </si>
  <si>
    <t>circonscription électorale EQUATEUR</t>
  </si>
  <si>
    <t>EQUATEUR</t>
  </si>
  <si>
    <t>Français du Monde, citoyens solidaires en Equateur</t>
  </si>
  <si>
    <t>Liste citoyenne et solidaire : L'humain d'abord</t>
  </si>
  <si>
    <t>UDI - Union des démocrates et Indépendants de l' Equateur</t>
  </si>
  <si>
    <t>LA FRANCE AU COEUR Liste d'Union UMP-UFE</t>
  </si>
  <si>
    <t>circonscription électorale ESPAGNE-1èreCIRC</t>
  </si>
  <si>
    <t>Espagne 1</t>
  </si>
  <si>
    <t>Union de la Droite et du Centre, liste investie par l'UMP</t>
  </si>
  <si>
    <t>Action citoyenne pour une alternative à gauche, liste du Front de Gauche</t>
  </si>
  <si>
    <t>Citoyennes et Citoyens de Gauche Unis</t>
  </si>
  <si>
    <t xml:space="preserve">Liste Indépendante de Français de l'Etranger </t>
  </si>
  <si>
    <t>L'alternative citoyenne</t>
  </si>
  <si>
    <t>Espagne 2</t>
  </si>
  <si>
    <t>circonscription électorale ESPAGNE-2èmeCIRC</t>
  </si>
  <si>
    <t>Union de la Droite et du Centre-Liste investie par l'UMP</t>
  </si>
  <si>
    <t xml:space="preserve">FN/RBM </t>
  </si>
  <si>
    <t>Action Citoyenne, pour une Alternative à Gauche-Front de Gauche</t>
  </si>
  <si>
    <t>Citoyens de Gauche, socialistes et écologistes</t>
  </si>
  <si>
    <t>circonscription électorale ETATS-UNIS D'AMERIQUE_1èreCIRC</t>
  </si>
  <si>
    <t>ETATS-UNIS 1</t>
  </si>
  <si>
    <t>Liste UMP/UFE</t>
  </si>
  <si>
    <t>Union pour une France Ouverte sur le Sud-Est</t>
  </si>
  <si>
    <t>circonscription électorale ETATS-UNIS D'AMERIQUE_2èmeCIRC</t>
  </si>
  <si>
    <t>ETATS-UNIS 2</t>
  </si>
  <si>
    <t>Liste UMP/UFE Union de la droite et du centre, circonscription de Boston</t>
  </si>
  <si>
    <t>Français d'Amérique Ensemble</t>
  </si>
  <si>
    <t>Français de Nouvelle Angleterre, Citoyens et Solidaires</t>
  </si>
  <si>
    <t>circonscription électorale ETATS-UNIS D'AMERIQUE_3èmeCIRC</t>
  </si>
  <si>
    <t>ETATS-UNIS 3</t>
  </si>
  <si>
    <t>UNION UMP-UFE DE LA DROITE ET DU CENTRE HOUSTON-LA NOUVELLE-ORLEANS</t>
  </si>
  <si>
    <t>FRANCAIS D' AMERIQUE ENSEMBLE LISTE CONDUITE PAR DAMIEN REGNARD ELU DE L'AFE</t>
  </si>
  <si>
    <t>POUR UNE ALTERNATIVE A GAUCHE</t>
  </si>
  <si>
    <t>circonscription électorale ETATS-UNIS D'AMERIQUE_4èmeCIRC</t>
  </si>
  <si>
    <t>ETATS-UNIS 5</t>
  </si>
  <si>
    <t>Français d'Amérique ensemble - liste présentée par Patrick Bourbon</t>
  </si>
  <si>
    <t>Rassemblement des Français du Midwest</t>
  </si>
  <si>
    <t>Liste UMP/UFE Union de la droite et du centre, circonscription de Chicago</t>
  </si>
  <si>
    <t>circonscription électorale ETATS-UNIS D'AMERIQUE_5èmeCIRC</t>
  </si>
  <si>
    <t>FRANCE FLORIDE 2014</t>
  </si>
  <si>
    <t>FRANCAIS D'AMERIQUE ENSEMBLE</t>
  </si>
  <si>
    <t>Français du Monde, Solidaires en Floride</t>
  </si>
  <si>
    <t>circonscription électorale ETATS-UNIS D'AMERIQUE_6èmeCIRC</t>
  </si>
  <si>
    <t>ETATS-UNIS 6</t>
  </si>
  <si>
    <t>FRANCAIS DE GAUCHE, CITOYENS ET SOLIDAIRES</t>
  </si>
  <si>
    <t>UNION UMP/UFE - CIRCONSCRIPTION DE WASHINGTON</t>
  </si>
  <si>
    <t>VALEURS ET AVENIR</t>
  </si>
  <si>
    <t>circonscription électorale ETATS-UNIS D'AMERIQUE_7èmeCIRC</t>
  </si>
  <si>
    <t>ETATS-UNIS 7</t>
  </si>
  <si>
    <t>Rassemblement des Français du Sud-Ouest américain</t>
  </si>
  <si>
    <t xml:space="preserve">Français du Sud-ouest américain : Union républicaine de la droite et du centre </t>
  </si>
  <si>
    <t>circonscription électorale ETATS-UNIS D'AMERIQUE_8èmeCIRC</t>
  </si>
  <si>
    <t>ETATS-UNIS 8</t>
  </si>
  <si>
    <t>UNION DES FRANCAIS DE L'ETRANGER SOUTENUE PAR L'UMP</t>
  </si>
  <si>
    <t xml:space="preserve"> Français d'Amérique ensemble_libres et apolitiques</t>
  </si>
  <si>
    <t>A gauche ensemble, solidaires et citoyens !</t>
  </si>
  <si>
    <t>circonscription électorale ETATS-UNIS D'AMERIQUE_9èmeCIRC</t>
  </si>
  <si>
    <t>ETATS-UNIS 9</t>
  </si>
  <si>
    <t>FRANCAIS DE GAUCHE, PROGRESSISTES ET SOLIDAIRES</t>
  </si>
  <si>
    <t>RASSEMBLEMENT DES FRANCAIS D'AMERIQUE</t>
  </si>
  <si>
    <t>UNION DES FRANCAIS D'AMERIQUE, LISTE UFE, UMP, DE LA DROITE ET DU CENTRE</t>
  </si>
  <si>
    <t>circonscription électorale ETHIOPIE, SOUDAN, SOUDAN DU SUD</t>
  </si>
  <si>
    <t>ETHIOPIE SOUDAN…</t>
  </si>
  <si>
    <t>PETIT Dominique</t>
  </si>
  <si>
    <t>circonscription électorale FINLANDE, LITUANIE, LETTONIE, ESTONIE</t>
  </si>
  <si>
    <t>FINLANDE, LETTONIE…</t>
  </si>
  <si>
    <t>Solidaires en Estonie-Finlande-Lettonie-Lituanie</t>
  </si>
  <si>
    <t>L'Union des Français du Nord et de la Baltique</t>
  </si>
  <si>
    <t>circonscription électorale GABON</t>
  </si>
  <si>
    <t>GABON</t>
  </si>
  <si>
    <t>UNION DES FRANCAIS DU GABON</t>
  </si>
  <si>
    <t>circonscription électorale GRECE</t>
  </si>
  <si>
    <t>GRECE</t>
  </si>
  <si>
    <t>Liste d'Union et de Proximité pour les Français de Grèce</t>
  </si>
  <si>
    <t>Français du Monde en Grèce-Diversité et Initiatives pour plus de solidarité</t>
  </si>
  <si>
    <t>Union des Français de Grèce</t>
  </si>
  <si>
    <t>circonscription électorale GUATEMALA, SALVADOR</t>
  </si>
  <si>
    <t>GUATEMALA SALVADOR</t>
  </si>
  <si>
    <t>KAHN Alain</t>
  </si>
  <si>
    <t>circonscription électorale GUINEE</t>
  </si>
  <si>
    <t>GUINEE</t>
  </si>
  <si>
    <t>VIVRE TOUS ENSEMBLE</t>
  </si>
  <si>
    <t>REUSSIR ENSEMBLE</t>
  </si>
  <si>
    <t>circonscription électorale HAITI</t>
  </si>
  <si>
    <t>HAITI</t>
  </si>
  <si>
    <t>BERTHELOT Marie-Christiane</t>
  </si>
  <si>
    <t>MILLET David</t>
  </si>
  <si>
    <t>circonscription électorale HONGRIE</t>
  </si>
  <si>
    <t>HONGRIE</t>
  </si>
  <si>
    <t>Conseiller consulaire, votre Relais citoyen en Hongrie avec le soutien de l'UMP.</t>
  </si>
  <si>
    <t>Français du monde en Hongrie</t>
  </si>
  <si>
    <t>Alliance Solidaire des Français de l'Etranger</t>
  </si>
  <si>
    <t>circonscription électorale INDE-1èreCIRC (AVEC BANGLADESH, NEPAL, SRI LANKA)</t>
  </si>
  <si>
    <t>INDE 1</t>
  </si>
  <si>
    <t>Français du Monde unis pour construire l'avenir</t>
  </si>
  <si>
    <t>Français de gauche en Asie, Citoyens et Solidaires</t>
  </si>
  <si>
    <t>Union des Français d'Asie du Sud</t>
  </si>
  <si>
    <t>circonscription électorale INDE-2èmeCIRC</t>
  </si>
  <si>
    <t>INDE 2</t>
  </si>
  <si>
    <t>Union des Français Indépendants</t>
  </si>
  <si>
    <t>D.E.F.I.</t>
  </si>
  <si>
    <t>Ensemble pour faire entendre la voix des Français de l'étranger-UMP-UFE</t>
  </si>
  <si>
    <t>Rassemblement des Français du Sud de l'Inde</t>
  </si>
  <si>
    <t>Groupe de Réflexion et d'Action Consulaire</t>
  </si>
  <si>
    <t>Solidarité Pour le Progrès</t>
  </si>
  <si>
    <t>Rassemblement des Français de l'Etranger</t>
  </si>
  <si>
    <t>circonscription électorale INDONESIE</t>
  </si>
  <si>
    <t>INDONESIE</t>
  </si>
  <si>
    <t>Mieux Vivre l'Indonésie</t>
  </si>
  <si>
    <t>UNION DE LA DROITE REPUBLICAINE</t>
  </si>
  <si>
    <t>IRAN PAKISTAN……</t>
  </si>
  <si>
    <t>circonscription électorale IRAN, PAKISTAN, AFGHANISTAN, AZERBAIDJAN, TURKMENISTAN, KAZAKHSTAN, TADJIKISTAN, OUZBEKISTAN, KIRGHIZSTAN</t>
  </si>
  <si>
    <t>Union des Français de l'Etranger</t>
  </si>
  <si>
    <t>Français du Monde, divers et ensemble</t>
  </si>
  <si>
    <t>circonscription électorale IRLANDE</t>
  </si>
  <si>
    <t>Irlande</t>
  </si>
  <si>
    <t>UNION des FRANCAIS d'Irlande, ECOUTE et ACTION, conduite par Marie-Hélène Poudevigne</t>
  </si>
  <si>
    <t>Français d'Irlande, une équipe proche et solidaire, liste ADFE soutenue par le PS et EELV</t>
  </si>
  <si>
    <t>GENERATION IRLANDE: L'ALTERNATIVE SOLIDAIRE ET RESPONSABLE, conduite par Laurence Helaili soutenue p</t>
  </si>
  <si>
    <t>ENSEMBLE ET SOLIDAIRES EN IRLANDE</t>
  </si>
  <si>
    <t>circonscription électorale ISRAEL ET TERRITOIRES PALESTINIENS-1èreCIRC</t>
  </si>
  <si>
    <t>ISRAEL TERRITOIRES PALESTINIENS 1</t>
  </si>
  <si>
    <t>Unis pour Jérusalem - UMP - UDI - UFE</t>
  </si>
  <si>
    <t>Solidarité et Proximité</t>
  </si>
  <si>
    <t>Diversité et Solidarité</t>
  </si>
  <si>
    <t>Liberté et Partage</t>
  </si>
  <si>
    <t>Sylvain SEMHOUN</t>
  </si>
  <si>
    <t>circonscription électorale ISRAEL ET TERRITOIRES PALESTINIENS-2èmeCIRC</t>
  </si>
  <si>
    <t>ISRAEL TERRITOIRES PALESTINIENS 2</t>
  </si>
  <si>
    <t>AGIR</t>
  </si>
  <si>
    <t>Les Français avec Israël</t>
  </si>
  <si>
    <t>L'Avenir Ensemble</t>
  </si>
  <si>
    <t>circonscription électorale ITALIE-1èreCIRC (AVEC MALTE,ETAT DE LA CITE DU VATICAN)</t>
  </si>
  <si>
    <t>Italie 1</t>
  </si>
  <si>
    <t>Français, à vos côtés ! Liste d'union pour les Français de la 1ère circonscription d'Italie</t>
  </si>
  <si>
    <t xml:space="preserve">Français du monde, ensemble et solidaires à gauche, Liste soutenue par le Front de gauche et par le </t>
  </si>
  <si>
    <t>UNION DES FRANCAIS D'ITALIE ET DE MALTE</t>
  </si>
  <si>
    <t>circonscription électorale ITALIE-2EME CIRC</t>
  </si>
  <si>
    <t>Italie 2</t>
  </si>
  <si>
    <t>Union des Français d'Italie UMP-UDI</t>
  </si>
  <si>
    <t>Français d'Italie du Nord - Citoyens et Solidaires</t>
  </si>
  <si>
    <t>circonscription électorale JAPON</t>
  </si>
  <si>
    <t>JAPON</t>
  </si>
  <si>
    <t>Solidaires au Japon</t>
  </si>
  <si>
    <t>Unis pour les Français du Japon</t>
  </si>
  <si>
    <t>circonscription électorale JORDANIE, IRAK</t>
  </si>
  <si>
    <t>JORDANIE IRAK</t>
  </si>
  <si>
    <t>MOUSSALLAM LEDGER Laurence</t>
  </si>
  <si>
    <t>ELIAS Jean-Claude</t>
  </si>
  <si>
    <t>LIABASTRE Dounia</t>
  </si>
  <si>
    <t>circonscription électorale KENYA, OUGANDA, RWANDA, BURUNDI, TANZANIE, ZAMBIE, ZIMBABWE</t>
  </si>
  <si>
    <t>KENYA OUGANDA….</t>
  </si>
  <si>
    <t>CITOYENS ENGAGES ET SOLIDAIRES, AFRIQUE AUSTRALE ET ORIENTALE</t>
  </si>
  <si>
    <t>POUR LES FRANCAIS D'AFRIQUE DE l'EST</t>
  </si>
  <si>
    <t>KARIBUNI - FRANCAIS DU MONDE EN AFRIQUE ORIENTALE ET AUSTRALE</t>
  </si>
  <si>
    <t>circonscription électorale LAOS</t>
  </si>
  <si>
    <t>LAOS</t>
  </si>
  <si>
    <t>RAHEM Myriam</t>
  </si>
  <si>
    <t>DAOUT Alain</t>
  </si>
  <si>
    <t>DUMONT Nicolas</t>
  </si>
  <si>
    <t>SULLI Nice</t>
  </si>
  <si>
    <t>circonscription électorale LIBAN, SYRIE</t>
  </si>
  <si>
    <t>LIBAN SYRIE</t>
  </si>
  <si>
    <t>La force de l'engagement - Menée par Patricia Elias Smida</t>
  </si>
  <si>
    <t>Vivre la France à l'étranger - L'union autour des valeurs de la France</t>
  </si>
  <si>
    <t>Union pour une France Rayonnante à l'étranger - investie par l'UMP</t>
  </si>
  <si>
    <t>Français du Liban, partageons le même horizon</t>
  </si>
  <si>
    <t xml:space="preserve">Rassemblement des Français de l'Etranger </t>
  </si>
  <si>
    <t>circonscription électorale LUXEMBOURG</t>
  </si>
  <si>
    <t>Luxembourg</t>
  </si>
  <si>
    <t>L'UDI - Luxembourg : Le Citoyen au Centre</t>
  </si>
  <si>
    <t>Union de la Droite et du Centre au Luxembourg</t>
  </si>
  <si>
    <t>Français du Luxembourg - Progressistes et Solidaires</t>
  </si>
  <si>
    <t>Union et Rassemblement des Français au Grand-Duché de Luxembourg avec le soutien de l'UMP et l'UFE</t>
  </si>
  <si>
    <t>Citoyenneté, Diversité et Ecologie - Français du Luxembourg</t>
  </si>
  <si>
    <t>circonscription électorale MADAGASCAR</t>
  </si>
  <si>
    <t>MADAGASCAR</t>
  </si>
  <si>
    <t>Mieux vivre ensemble à Madagascar.Des femmes et des hommes libres et Indépendants</t>
  </si>
  <si>
    <t>FRANCAIS DU MONDE - MADAGASCAR</t>
  </si>
  <si>
    <t>DEFENSE DES DROITS DES FRANCAIS DE MADAGASCAR UFE-UMP</t>
  </si>
  <si>
    <t>PATRIOTES FRANCAIS DE L'ETRANGER</t>
  </si>
  <si>
    <t>circonscription électorale MALAISIE, BRUNEI</t>
  </si>
  <si>
    <t>MALAISIE BRUNEI</t>
  </si>
  <si>
    <t>Union républicaine pour les Français de Malaisie et Bruneï</t>
  </si>
  <si>
    <t>Union pour les Français de Malaisie et Bruneï</t>
  </si>
  <si>
    <t>circonscription électorale MALI</t>
  </si>
  <si>
    <t>MALI</t>
  </si>
  <si>
    <t>Français du monde : à gauche !</t>
  </si>
  <si>
    <t>AGIR AU MALI - UMP - UFE</t>
  </si>
  <si>
    <t>circonscription électorale MAROC-1èreCIRC</t>
  </si>
  <si>
    <t>MAROC 1</t>
  </si>
  <si>
    <t>Français du Monde à Tanger Diversité et solidarité</t>
  </si>
  <si>
    <t>Union des Français de Tanger-investie par l'UMP</t>
  </si>
  <si>
    <t>circonscription électorale MAROC-2èmeCIRC</t>
  </si>
  <si>
    <t>MAROC 2</t>
  </si>
  <si>
    <t>Français du Monde à Fès, diversité et solidarité avec le soutien de FdM-ADFE</t>
  </si>
  <si>
    <t>Union des Français de Fès - Droite et Centre -UMP</t>
  </si>
  <si>
    <t>Regroupement pour les Français au Maroc, liste conduite par Pascal CAPDEVIELLE, avec le soutien de l</t>
  </si>
  <si>
    <t>Mouvement Indépendant de Proximité MIP</t>
  </si>
  <si>
    <t>circonscription électorale MAROC-3èmeCIRC</t>
  </si>
  <si>
    <t>MAROC 3</t>
  </si>
  <si>
    <t>Français du Maroc, divers et solidaires</t>
  </si>
  <si>
    <t>Union pour les Français du Souss-Massa-Draa</t>
  </si>
  <si>
    <t>Union des Français de Agadir - Droite et Centre-UMP</t>
  </si>
  <si>
    <t>circonscription électorale MAROC-4èmeCIRC</t>
  </si>
  <si>
    <t>MAROC 4</t>
  </si>
  <si>
    <t>Regroupement pour les Français au Maroc</t>
  </si>
  <si>
    <t>FRANCAIS DU MONDE A MARRAKECH: citoyens divers et solidaires</t>
  </si>
  <si>
    <t>UNION DES FRANCAIS DE MARRAKECH - UMP</t>
  </si>
  <si>
    <t>Liste indépendante de Marrakech et région</t>
  </si>
  <si>
    <t>DROITE UNIE. Pour une Droite Unie, forte et solidaire</t>
  </si>
  <si>
    <t>circonscription électorale MAROC-5èmeCIRC</t>
  </si>
  <si>
    <t>MAROC 5</t>
  </si>
  <si>
    <t>LISTE D'UNION ET DE PROXIMITE POUR LES FRANCAIS DE RABAT-KENITRA</t>
  </si>
  <si>
    <t>FRANCAIS DU MONDE A RABAT, CITOYENS SOLIDAIRES</t>
  </si>
  <si>
    <t xml:space="preserve">Vivre à Rabat </t>
  </si>
  <si>
    <t>circonscription électorale MAROC-6èmeCIRC</t>
  </si>
  <si>
    <t>MAROC 6</t>
  </si>
  <si>
    <t>UFE - Union des Français de l'étranger-Casablanca</t>
  </si>
  <si>
    <t>Union des Français de Casablanca-UMP</t>
  </si>
  <si>
    <t>FRANCAIS DU MONDE A CASABLANCA</t>
  </si>
  <si>
    <t>Liste Indépendante des Français de Casablanca</t>
  </si>
  <si>
    <t>Les Sociaux Démocrates</t>
  </si>
  <si>
    <t>circonscription électorale MAURICE, SEYCHELLES</t>
  </si>
  <si>
    <t>MAURICE SEYCHELLES</t>
  </si>
  <si>
    <t>FRANCAIS DE MAURICE</t>
  </si>
  <si>
    <t>ENSEMBLE OCEAN INDIEN</t>
  </si>
  <si>
    <t>FRANCAIS DU MONDE l'égalité dans la diversité</t>
  </si>
  <si>
    <t>circonscription électorale MAURITANIE</t>
  </si>
  <si>
    <t>MAURITANIE</t>
  </si>
  <si>
    <t>de Lestapis Eric</t>
  </si>
  <si>
    <t>Vergnol Pierre</t>
  </si>
  <si>
    <t>Janau Karine</t>
  </si>
  <si>
    <t>Sylla Boubou</t>
  </si>
  <si>
    <t>circonscription électorale MEXIQUE</t>
  </si>
  <si>
    <t>Mexique</t>
  </si>
  <si>
    <t>UNION DES FRANCAIS DU MEXIQUE - UMP</t>
  </si>
  <si>
    <t>L'UNION</t>
  </si>
  <si>
    <t>RASSEMBLEMENT DES PATRIOTES</t>
  </si>
  <si>
    <t>UDI, l'union des Français du Mexique au centre</t>
  </si>
  <si>
    <t>circonscription électorale MONACO</t>
  </si>
  <si>
    <t>MONACO</t>
  </si>
  <si>
    <t>UNION POUR LES FRANCAIS DE MONACO</t>
  </si>
  <si>
    <t>circonscription électorale NIGER</t>
  </si>
  <si>
    <t>NIGER</t>
  </si>
  <si>
    <t>JULLIEN Stéphane</t>
  </si>
  <si>
    <t>JOUY épouse LASSAN Sophie</t>
  </si>
  <si>
    <t>circonscription électorale NIGERIA</t>
  </si>
  <si>
    <t>NIGERIA</t>
  </si>
  <si>
    <t>TOUTON Jean-Louis</t>
  </si>
  <si>
    <t>DUKE Georgina</t>
  </si>
  <si>
    <t>BANCE Guy</t>
  </si>
  <si>
    <t>circonscription électorale NORVEGE, ISLANDE</t>
  </si>
  <si>
    <t>NORVEGE ISLANDE</t>
  </si>
  <si>
    <t>Liste Union des Français de l'Etranger soutenue par l'UFE-monde</t>
  </si>
  <si>
    <t>Gauche solidaire, Islande-Norvège</t>
  </si>
  <si>
    <t>circonscription électorale NOUVELLE-ZELANDE</t>
  </si>
  <si>
    <t>NVELLE ZELANDE</t>
  </si>
  <si>
    <t>Les Français du Nord au Sud en Nouvelle-Zélande</t>
  </si>
  <si>
    <t>circonscription électorale PANAMA, CUBA, JAMAIQUE</t>
  </si>
  <si>
    <t>PANAMA, CUBA, JAMAIQUE</t>
  </si>
  <si>
    <t>ROJTMAN Patrick</t>
  </si>
  <si>
    <t>PETEL Tiffany</t>
  </si>
  <si>
    <t>OUZBEKISTAN KIRGHISTAN</t>
  </si>
  <si>
    <t>VILLE Jean-Marc</t>
  </si>
  <si>
    <t>circonscription électorale PARAGUAY</t>
  </si>
  <si>
    <t>PARAGUAY</t>
  </si>
  <si>
    <t>GEORGI-SAMARAN Alain-Gérard</t>
  </si>
  <si>
    <t>MALPAS Hetty</t>
  </si>
  <si>
    <t>BEZIZ Pierre</t>
  </si>
  <si>
    <t>circonscription électorale PAYS-BAS</t>
  </si>
  <si>
    <t>PAYS-BAS</t>
  </si>
  <si>
    <t>ENSEMBLE, MIEUX VIVRE AUX PAYS-BAS</t>
  </si>
  <si>
    <t>FRANCAIS DU MONDE : UNE PRESENCE ENGAGEE ET DE PROXIMITE AUX PAYS-BAS</t>
  </si>
  <si>
    <t>FRANCAIS DE GAUCHE AUX PAYS-BAS : CITOYENS ET SOLIDAIRES</t>
  </si>
  <si>
    <t>LES PIEDS SUR TERRE AUX PAYS-BAS</t>
  </si>
  <si>
    <t>LES ALIZES</t>
  </si>
  <si>
    <t>circonscription électorale PEROU</t>
  </si>
  <si>
    <t>PEROU</t>
  </si>
  <si>
    <t>La France en tu corazon Union du Centre et de la Droite soutenue par l'UMP et l'UFE</t>
  </si>
  <si>
    <t>Liste de Gauche pour l'Humain d'abord</t>
  </si>
  <si>
    <t>circonscription électorale PHILIPPINES</t>
  </si>
  <si>
    <t>PHILIPPINES</t>
  </si>
  <si>
    <t>Union pour les Français des Philippines</t>
  </si>
  <si>
    <t>Etre Français ensemble aux Philippines</t>
  </si>
  <si>
    <t>circonscription électorale POLOGNE</t>
  </si>
  <si>
    <t>POLOGNE</t>
  </si>
  <si>
    <t>Union des Français de Pologne soutenue par l'UMP et l'UFE</t>
  </si>
  <si>
    <t>La France qu'on aime</t>
  </si>
  <si>
    <t>Français en Pologne, citoyens et solidaires</t>
  </si>
  <si>
    <t>circonscription électorale PORTUGAL</t>
  </si>
  <si>
    <t>Portugal</t>
  </si>
  <si>
    <t>Français du monde, citoyens solidaires au Portugal</t>
  </si>
  <si>
    <t>FRANCAIS DU PORTUGAL - UNION DE CENTRE-DROIT</t>
  </si>
  <si>
    <t>circonscription électorale QATAR, BAHREIN</t>
  </si>
  <si>
    <t>QATAR BAHREIN</t>
  </si>
  <si>
    <t>ENGAGEMENT POUR LES FRANCAIS</t>
  </si>
  <si>
    <t>circonscription électorale ROUMANIE, MOLDAVIE</t>
  </si>
  <si>
    <t>ROUMANIE MOLDAVIE</t>
  </si>
  <si>
    <t>UMP pour l'UNION et le RASSEMBLEMENT des FRANCAIS de ROUMANIE et de MOLDAVIE</t>
  </si>
  <si>
    <t>UNION DES FRANCAIS DE L'ETRANGER ROUMANIE-MOLDAVIE</t>
  </si>
  <si>
    <t>Français du Monde : proximité et égalité dans la diversité</t>
  </si>
  <si>
    <t>Roumanie de l'Avenir</t>
  </si>
  <si>
    <t>Défense des intérêts des expatriés 2014</t>
  </si>
  <si>
    <t>circonscription électorale ROYAUME-UNI-1èreCIRC</t>
  </si>
  <si>
    <t>ROYAUME UNI 1</t>
  </si>
  <si>
    <t>AVEC VOUS EN ECOSSE</t>
  </si>
  <si>
    <t>FRANCAIS D'ECOSSE</t>
  </si>
  <si>
    <t>FRANCAIS D'ECOSSE, CITOYENS ET SOLIDAIRES</t>
  </si>
  <si>
    <t>circonscription électorale ROYAUME-UNI-2EME CIRC</t>
  </si>
  <si>
    <t>ROYAUME UNI 2</t>
  </si>
  <si>
    <t>Les pieds sur terre pour vous aider au Royaume-Uni</t>
  </si>
  <si>
    <t>L'Union des Français du Royaume-Uni, rassemblement de la droite et du centre</t>
  </si>
  <si>
    <t>Français du Monde, Unis à gauche</t>
  </si>
  <si>
    <t>Union Démocrate des Français de Grande-Bretagne</t>
  </si>
  <si>
    <t>L'Humain d'Abord</t>
  </si>
  <si>
    <t>Union Française, Valeurs et Démocratie</t>
  </si>
  <si>
    <t>circonscription électorale RUSSIE, BIELORUSSIE</t>
  </si>
  <si>
    <t>RUSSIE BIELORUSSIE</t>
  </si>
  <si>
    <t>liste UMP Election consulaire Mai 2014</t>
  </si>
  <si>
    <t>Français de Russie et de Biélorussie : Citoyens et Solidaires</t>
  </si>
  <si>
    <t>Ici Moscou</t>
  </si>
  <si>
    <t>La voix de la France</t>
  </si>
  <si>
    <t>circonscription électorale REPUBLIQUE CENTRAFRICAINE</t>
  </si>
  <si>
    <t>REP CENTRAFRICAINE</t>
  </si>
  <si>
    <t>TI-A-HING Gaëtane</t>
  </si>
  <si>
    <t>LEMONNIER André</t>
  </si>
  <si>
    <t>circonscription électorale REPUBLIQUE DOMINICAINE</t>
  </si>
  <si>
    <t>REP DOMINICAINE</t>
  </si>
  <si>
    <t>POUR TOUS LES FRANCAIS DE REPUBLIQUE DOMINICAINE</t>
  </si>
  <si>
    <t>POUR UNE FRANCE FORTE UMP - UFE</t>
  </si>
  <si>
    <t>circonscription électorale REPUBLIQUE DEMOCRATIQUE DU CONGO</t>
  </si>
  <si>
    <t>RDC</t>
  </si>
  <si>
    <t>UNION POUR LES FRANCAIS DE R.D. CONGO</t>
  </si>
  <si>
    <t>Français Solidaires en R.D. CONGO</t>
  </si>
  <si>
    <t>circonscription électorale REPUBLIQUE TCHEQUE</t>
  </si>
  <si>
    <t>REP TCHEQUE</t>
  </si>
  <si>
    <t>L'Union de l'UMP et du Centre pour les Français de République tchèque</t>
  </si>
  <si>
    <t xml:space="preserve">CCI </t>
  </si>
  <si>
    <t>Comité pour le droit des Français de tchèquie</t>
  </si>
  <si>
    <t>circonscription électorale SENEGAL, GUINEE-BISSAU, CAP-VERT</t>
  </si>
  <si>
    <t>SENEGAL GUINEE-BISSAU CAP VERT</t>
  </si>
  <si>
    <t>LISTE DE LA DROITE ET DU CENTRE INVESTIE PAR L'UMP</t>
  </si>
  <si>
    <t>FRANCAIS DU SENEGAL, CITOYENS ET SOLIDAIRES</t>
  </si>
  <si>
    <t>VIVRE ENSEMBLE</t>
  </si>
  <si>
    <t>UNION DES FRANCAIS DE L'ETRANGER</t>
  </si>
  <si>
    <t>circonscription électorale SERBIE</t>
  </si>
  <si>
    <t>SERBIE</t>
  </si>
  <si>
    <t>BLANCHETETE Eric</t>
  </si>
  <si>
    <t>GRASSER Eric</t>
  </si>
  <si>
    <t>circonscription électorale SINGAPOUR</t>
  </si>
  <si>
    <t>SINGAPOUR</t>
  </si>
  <si>
    <t>Union de la Droite Républicaine à Singapour</t>
  </si>
  <si>
    <t>Singapour Ensemble, Citoyens et Solidaires</t>
  </si>
  <si>
    <t>circonscription électorale SUISSE-1èreCIRC</t>
  </si>
  <si>
    <t>SUISSE 1</t>
  </si>
  <si>
    <t>Français de Suisse solidaires : Justice sociale - Démocratie - Ecologie</t>
  </si>
  <si>
    <t>Français de droite et du centre en Suisse</t>
  </si>
  <si>
    <t>circonscription électorale SUISSE-2èmeCIRC</t>
  </si>
  <si>
    <t>SUISSE 2</t>
  </si>
  <si>
    <t>UNION DES FRANCAIS DE DROITE ET DU CENTRE</t>
  </si>
  <si>
    <t>LA FRANCE AU COEUR</t>
  </si>
  <si>
    <t>FRANCAIS DE SUISSE SOLIDAIRES: Justice sociale - Démocratie -Ecologie</t>
  </si>
  <si>
    <t>circonscription électorale SUEDE</t>
  </si>
  <si>
    <t>SUEDE</t>
  </si>
  <si>
    <t>Citoyens et solidaires en Suède</t>
  </si>
  <si>
    <t>Rassemblement des Français de Suède du Centre et de la Droite</t>
  </si>
  <si>
    <t>circonscription électorale TCHAD</t>
  </si>
  <si>
    <t>TCHAD</t>
  </si>
  <si>
    <t>MBALDJE épouse GUIBORDEAU Ruphine</t>
  </si>
  <si>
    <t>ABDRASSOUL HASSANE Ali</t>
  </si>
  <si>
    <t>circonscription électorale THAILANDE, BIRMANIE</t>
  </si>
  <si>
    <t>THAILANDE BIRMANIE</t>
  </si>
  <si>
    <t>Union de la Droite Républicaine</t>
  </si>
  <si>
    <t>Rassemblement Bleu Marine</t>
  </si>
  <si>
    <t>Français du Monde et Citoyens Solidaires</t>
  </si>
  <si>
    <t>circonscription électorale TOGO, GHANA</t>
  </si>
  <si>
    <t>TOGO GHANA</t>
  </si>
  <si>
    <t>Français du Monde, citoyens et solidaires</t>
  </si>
  <si>
    <t>Union des Français du Togo et Ghana</t>
  </si>
  <si>
    <t>circonscription électorale TUNISIE, LIBYE</t>
  </si>
  <si>
    <t>TUNISIE LIBYE</t>
  </si>
  <si>
    <t>Français du monde Tous citoyens solidaires</t>
  </si>
  <si>
    <t>Français de Tunisie - Agir ensemble</t>
  </si>
  <si>
    <t>SERVIR LES FRANCAIS DE TUNISIE ET DE LIBYE</t>
  </si>
  <si>
    <t>Union des Français de Tunisie-Libye, rassemblement de la droite et du centre</t>
  </si>
  <si>
    <t>FRANCE PERSEVERANCE</t>
  </si>
  <si>
    <t>circonscription électorale TURQUIE</t>
  </si>
  <si>
    <t>TURQUIE</t>
  </si>
  <si>
    <t>Français de Turquie - Citoyens et Solidaires</t>
  </si>
  <si>
    <t>AGIR liste indépendante menée par Florence OGUTGEN</t>
  </si>
  <si>
    <t>Solidarité, unité et proximité</t>
  </si>
  <si>
    <t>Union des Français de Turquie UMP - Centre Droit</t>
  </si>
  <si>
    <t>circonscription électorale UKRAINE</t>
  </si>
  <si>
    <t>pas de candidat</t>
  </si>
  <si>
    <t>pas d'élu</t>
  </si>
  <si>
    <t>circonscription électorale URUGUAY</t>
  </si>
  <si>
    <t>URUGUAY</t>
  </si>
  <si>
    <t>Union du Centre et de la Droite soutenue par l'UMP</t>
  </si>
  <si>
    <t>Ensemble pour tous les Français d'Uruguay - Liste avec le soutien de l'Union des Français de l'Etran</t>
  </si>
  <si>
    <t>Français du Monde 34 ans de gauche solidaire en Uruguay - Liste avec le soutien de l' ADFE</t>
  </si>
  <si>
    <t>circonscription électorale VANUATU</t>
  </si>
  <si>
    <t>VANUATU</t>
  </si>
  <si>
    <t>CUMBO Georges</t>
  </si>
  <si>
    <t>BERNIER Loïc</t>
  </si>
  <si>
    <t>circonscription électorale VENEZUELA, SAINTE-LUCIE, TRINITE ET TOBAGO</t>
  </si>
  <si>
    <t>VENEZUELA, STE LUCIE…</t>
  </si>
  <si>
    <t>FRANCAIS DU MONDE AU VENEZUELA - ILES CARAIBES SUD</t>
  </si>
  <si>
    <t>LES DROITES UNIES</t>
  </si>
  <si>
    <t>RASSEMBLEMENT DES FRANCAIS DES CARAIBES SUD</t>
  </si>
  <si>
    <t>circonscription électorale VIETNAM</t>
  </si>
  <si>
    <t>VIETNAM</t>
  </si>
  <si>
    <t>Français du Monde, Citoyens Solidaires</t>
  </si>
  <si>
    <t>Union de la Droite et du Centre investie par l'UMP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</si>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</sst>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/>
    <xf numFmtId="164" fontId="0" fillId="4" borderId="1" xfId="1" applyNumberFormat="1" applyFont="1" applyFill="1" applyBorder="1" applyAlignment="1" applyProtection="1">
      <alignment horizontal="center"/>
      <protection locked="0"/>
    </xf>
    <xf numFmtId="164" fontId="0" fillId="5" borderId="4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6" borderId="2" xfId="0" applyFill="1" applyBorder="1"/>
    <xf numFmtId="164" fontId="0" fillId="6" borderId="1" xfId="1" applyNumberFormat="1" applyFont="1" applyFill="1" applyBorder="1" applyAlignment="1" applyProtection="1">
      <alignment horizontal="center"/>
      <protection locked="0"/>
    </xf>
    <xf numFmtId="164" fontId="0" fillId="6" borderId="4" xfId="1" applyNumberFormat="1" applyFont="1" applyFill="1" applyBorder="1" applyAlignment="1">
      <alignment horizontal="center"/>
    </xf>
    <xf numFmtId="164" fontId="0" fillId="6" borderId="1" xfId="1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/>
    <xf numFmtId="0" fontId="0" fillId="6" borderId="1" xfId="0" applyFill="1" applyBorder="1"/>
    <xf numFmtId="164" fontId="0" fillId="5" borderId="1" xfId="1" applyNumberFormat="1" applyFont="1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/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8" borderId="6" xfId="0" applyFont="1" applyFill="1" applyBorder="1" applyAlignment="1">
      <alignment horizontal="right"/>
    </xf>
    <xf numFmtId="164" fontId="2" fillId="8" borderId="6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4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928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baseColWidth="10" defaultColWidth="11.44140625" defaultRowHeight="14.4" x14ac:dyDescent="0.3"/>
  <cols>
    <col min="1" max="1" width="78.44140625" style="5" customWidth="1"/>
    <col min="2" max="2" width="23" style="48" customWidth="1"/>
    <col min="3" max="4" width="23" style="24" customWidth="1"/>
    <col min="5" max="5" width="32" style="2" hidden="1" customWidth="1"/>
    <col min="6" max="126" width="11.44140625" style="3"/>
    <col min="127" max="127" width="11.44140625" style="4"/>
    <col min="128" max="16384" width="11.44140625" style="5"/>
  </cols>
  <sheetData>
    <row r="1" spans="1:127" x14ac:dyDescent="0.3">
      <c r="A1" s="1" t="s">
        <v>0</v>
      </c>
      <c r="B1" s="49" t="s">
        <v>1</v>
      </c>
      <c r="C1" s="50"/>
      <c r="D1" s="51"/>
      <c r="F1" s="49" t="s">
        <v>2</v>
      </c>
      <c r="G1" s="50"/>
    </row>
    <row r="2" spans="1:127" x14ac:dyDescent="0.3">
      <c r="A2" s="6" t="s">
        <v>3</v>
      </c>
      <c r="B2" s="7" t="s">
        <v>4</v>
      </c>
      <c r="C2" s="8" t="s">
        <v>5</v>
      </c>
      <c r="D2" s="7" t="s">
        <v>6</v>
      </c>
      <c r="F2" s="9" t="s">
        <v>7</v>
      </c>
      <c r="G2" s="9" t="s">
        <v>8</v>
      </c>
    </row>
    <row r="3" spans="1:127" x14ac:dyDescent="0.3">
      <c r="A3" s="10" t="s">
        <v>9</v>
      </c>
      <c r="B3" s="11"/>
      <c r="C3" s="12"/>
      <c r="D3" s="13"/>
      <c r="E3" s="2" t="s">
        <v>10</v>
      </c>
      <c r="F3" s="13"/>
      <c r="G3" s="13"/>
    </row>
    <row r="4" spans="1:127" ht="15" x14ac:dyDescent="0.25">
      <c r="A4" s="10" t="s">
        <v>11</v>
      </c>
      <c r="B4" s="11"/>
      <c r="C4" s="12"/>
      <c r="D4" s="13">
        <v>5132</v>
      </c>
      <c r="F4" s="13"/>
      <c r="G4" s="13"/>
    </row>
    <row r="5" spans="1:127" ht="15" x14ac:dyDescent="0.25">
      <c r="A5" s="10" t="s">
        <v>12</v>
      </c>
      <c r="B5" s="11">
        <v>207</v>
      </c>
      <c r="C5" s="12">
        <v>61</v>
      </c>
      <c r="D5" s="13">
        <v>268</v>
      </c>
      <c r="F5" s="13">
        <v>1</v>
      </c>
      <c r="G5" s="13"/>
    </row>
    <row r="6" spans="1:127" ht="15" x14ac:dyDescent="0.25">
      <c r="A6" s="10" t="s">
        <v>13</v>
      </c>
      <c r="B6" s="11">
        <v>224</v>
      </c>
      <c r="C6" s="12">
        <v>89</v>
      </c>
      <c r="D6" s="13">
        <v>313</v>
      </c>
      <c r="F6" s="13">
        <v>1</v>
      </c>
      <c r="G6" s="13"/>
    </row>
    <row r="7" spans="1:127" ht="15" x14ac:dyDescent="0.25">
      <c r="A7" s="10" t="s">
        <v>14</v>
      </c>
      <c r="B7" s="11">
        <v>210</v>
      </c>
      <c r="C7" s="12">
        <v>144</v>
      </c>
      <c r="D7" s="13">
        <v>354</v>
      </c>
      <c r="F7" s="13">
        <v>1</v>
      </c>
      <c r="G7" s="13"/>
    </row>
    <row r="8" spans="1:127" ht="15" x14ac:dyDescent="0.25">
      <c r="A8" s="10" t="s">
        <v>15</v>
      </c>
      <c r="B8" s="11">
        <f>SUM(B5:B7)</f>
        <v>641</v>
      </c>
      <c r="C8" s="12">
        <v>294</v>
      </c>
      <c r="D8" s="13">
        <v>935</v>
      </c>
      <c r="F8" s="13">
        <f>SUM(F5:F7)</f>
        <v>3</v>
      </c>
      <c r="G8" s="13"/>
    </row>
    <row r="9" spans="1:127" s="20" customFormat="1" ht="15" x14ac:dyDescent="0.25">
      <c r="A9" s="14"/>
      <c r="B9" s="15"/>
      <c r="C9" s="16"/>
      <c r="D9" s="17"/>
      <c r="E9" s="18"/>
      <c r="F9" s="17"/>
      <c r="G9" s="1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19"/>
    </row>
    <row r="10" spans="1:127" x14ac:dyDescent="0.3">
      <c r="A10" s="10" t="s">
        <v>16</v>
      </c>
      <c r="B10" s="11"/>
      <c r="C10" s="12"/>
      <c r="D10" s="13"/>
      <c r="E10" s="2" t="s">
        <v>17</v>
      </c>
      <c r="F10" s="13"/>
      <c r="G10" s="13"/>
    </row>
    <row r="11" spans="1:127" ht="15" x14ac:dyDescent="0.25">
      <c r="A11" s="10" t="s">
        <v>11</v>
      </c>
      <c r="B11" s="11"/>
      <c r="C11" s="12"/>
      <c r="D11" s="13">
        <v>2784</v>
      </c>
      <c r="F11" s="13"/>
      <c r="G11" s="13"/>
    </row>
    <row r="12" spans="1:127" x14ac:dyDescent="0.3">
      <c r="A12" s="10" t="s">
        <v>18</v>
      </c>
      <c r="B12" s="11">
        <v>341</v>
      </c>
      <c r="C12" s="12">
        <v>143</v>
      </c>
      <c r="D12" s="13">
        <v>484</v>
      </c>
      <c r="F12" s="13">
        <v>2</v>
      </c>
      <c r="G12" s="13"/>
    </row>
    <row r="13" spans="1:127" ht="15" x14ac:dyDescent="0.25">
      <c r="A13" s="10" t="s">
        <v>19</v>
      </c>
      <c r="B13" s="11">
        <v>115</v>
      </c>
      <c r="C13" s="12">
        <v>78</v>
      </c>
      <c r="D13" s="13">
        <v>193</v>
      </c>
      <c r="F13" s="13">
        <v>1</v>
      </c>
      <c r="G13" s="13"/>
    </row>
    <row r="14" spans="1:127" ht="15" x14ac:dyDescent="0.25">
      <c r="A14" s="10" t="s">
        <v>15</v>
      </c>
      <c r="B14" s="11">
        <f>SUM(B12:B13)</f>
        <v>456</v>
      </c>
      <c r="C14" s="12">
        <v>221</v>
      </c>
      <c r="D14" s="13">
        <v>677</v>
      </c>
      <c r="F14" s="13">
        <f>SUM(F12:F13)</f>
        <v>3</v>
      </c>
      <c r="G14" s="13"/>
    </row>
    <row r="15" spans="1:127" s="20" customFormat="1" ht="15" x14ac:dyDescent="0.25">
      <c r="A15" s="14"/>
      <c r="B15" s="15"/>
      <c r="C15" s="16"/>
      <c r="D15" s="17"/>
      <c r="E15" s="18"/>
      <c r="F15" s="17"/>
      <c r="G15" s="1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19"/>
    </row>
    <row r="16" spans="1:127" x14ac:dyDescent="0.3">
      <c r="A16" s="10" t="s">
        <v>20</v>
      </c>
      <c r="B16" s="11"/>
      <c r="C16" s="12"/>
      <c r="D16" s="13"/>
      <c r="E16" s="2" t="s">
        <v>21</v>
      </c>
      <c r="F16" s="13"/>
      <c r="G16" s="13"/>
    </row>
    <row r="17" spans="1:127" ht="15" x14ac:dyDescent="0.25">
      <c r="A17" s="10" t="s">
        <v>11</v>
      </c>
      <c r="B17" s="11"/>
      <c r="C17" s="12"/>
      <c r="D17" s="13">
        <v>4949</v>
      </c>
      <c r="F17" s="13"/>
      <c r="G17" s="13"/>
    </row>
    <row r="18" spans="1:127" ht="15" x14ac:dyDescent="0.25">
      <c r="A18" s="10" t="s">
        <v>22</v>
      </c>
      <c r="B18" s="11">
        <v>339</v>
      </c>
      <c r="C18" s="12">
        <v>88</v>
      </c>
      <c r="D18" s="13">
        <v>427</v>
      </c>
      <c r="F18" s="13">
        <v>2</v>
      </c>
      <c r="G18" s="13"/>
    </row>
    <row r="19" spans="1:127" ht="15" x14ac:dyDescent="0.25">
      <c r="A19" s="10" t="s">
        <v>23</v>
      </c>
      <c r="B19" s="11">
        <v>223</v>
      </c>
      <c r="C19" s="12">
        <v>89</v>
      </c>
      <c r="D19" s="13">
        <v>312</v>
      </c>
      <c r="F19" s="13">
        <v>1</v>
      </c>
      <c r="G19" s="13"/>
    </row>
    <row r="20" spans="1:127" ht="15" x14ac:dyDescent="0.25">
      <c r="A20" s="10" t="s">
        <v>15</v>
      </c>
      <c r="B20" s="11">
        <f>SUM(B18:B19)</f>
        <v>562</v>
      </c>
      <c r="C20" s="12">
        <v>177</v>
      </c>
      <c r="D20" s="13">
        <v>739</v>
      </c>
      <c r="F20" s="13">
        <f>SUM(F18:F19)</f>
        <v>3</v>
      </c>
      <c r="G20" s="13"/>
    </row>
    <row r="21" spans="1:127" s="20" customFormat="1" ht="15" x14ac:dyDescent="0.25">
      <c r="A21" s="14"/>
      <c r="B21" s="15"/>
      <c r="C21" s="16"/>
      <c r="D21" s="17"/>
      <c r="E21" s="18"/>
      <c r="F21" s="17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19"/>
    </row>
    <row r="22" spans="1:127" x14ac:dyDescent="0.3">
      <c r="A22" s="10" t="s">
        <v>24</v>
      </c>
      <c r="B22" s="11"/>
      <c r="C22" s="12"/>
      <c r="D22" s="13"/>
      <c r="E22" s="2" t="s">
        <v>25</v>
      </c>
      <c r="F22" s="13"/>
      <c r="G22" s="13"/>
    </row>
    <row r="23" spans="1:127" ht="15" x14ac:dyDescent="0.25">
      <c r="A23" s="5" t="s">
        <v>11</v>
      </c>
      <c r="B23" s="11"/>
      <c r="C23" s="21"/>
      <c r="D23" s="13">
        <v>12288</v>
      </c>
      <c r="F23" s="13"/>
      <c r="G23" s="13"/>
    </row>
    <row r="24" spans="1:127" ht="15" x14ac:dyDescent="0.25">
      <c r="A24" s="5" t="s">
        <v>26</v>
      </c>
      <c r="B24" s="11">
        <v>282</v>
      </c>
      <c r="C24" s="21">
        <v>142</v>
      </c>
      <c r="D24" s="13">
        <v>424</v>
      </c>
      <c r="F24" s="13">
        <v>1</v>
      </c>
      <c r="G24" s="13"/>
    </row>
    <row r="25" spans="1:127" x14ac:dyDescent="0.3">
      <c r="A25" s="5" t="s">
        <v>18</v>
      </c>
      <c r="B25" s="11">
        <v>534</v>
      </c>
      <c r="C25" s="21">
        <v>309</v>
      </c>
      <c r="D25" s="13">
        <v>843</v>
      </c>
      <c r="F25" s="13">
        <v>2</v>
      </c>
      <c r="G25" s="13">
        <v>1</v>
      </c>
    </row>
    <row r="26" spans="1:127" ht="15" x14ac:dyDescent="0.25">
      <c r="A26" s="5" t="s">
        <v>27</v>
      </c>
      <c r="B26" s="11">
        <v>275</v>
      </c>
      <c r="C26" s="21">
        <v>293</v>
      </c>
      <c r="D26" s="13">
        <v>568</v>
      </c>
      <c r="F26" s="13">
        <v>2</v>
      </c>
      <c r="G26" s="13"/>
    </row>
    <row r="27" spans="1:127" ht="15" x14ac:dyDescent="0.25">
      <c r="A27" s="5" t="s">
        <v>15</v>
      </c>
      <c r="B27" s="11">
        <f>SUM(B24:B26)</f>
        <v>1091</v>
      </c>
      <c r="C27" s="21">
        <v>744</v>
      </c>
      <c r="D27" s="13">
        <v>1835</v>
      </c>
      <c r="F27" s="13">
        <f>SUM(F24:F26)</f>
        <v>5</v>
      </c>
      <c r="G27" s="13">
        <f>SUM(G25:G26)</f>
        <v>1</v>
      </c>
    </row>
    <row r="28" spans="1:127" s="20" customFormat="1" x14ac:dyDescent="0.3">
      <c r="B28" s="15"/>
      <c r="C28" s="17"/>
      <c r="D28" s="17"/>
      <c r="E28" s="18"/>
      <c r="F28" s="17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19"/>
    </row>
    <row r="29" spans="1:127" x14ac:dyDescent="0.3">
      <c r="A29" s="22" t="s">
        <v>28</v>
      </c>
      <c r="B29" s="11"/>
      <c r="C29" s="21"/>
      <c r="D29" s="23"/>
      <c r="E29" s="2" t="s">
        <v>29</v>
      </c>
      <c r="F29" s="23"/>
      <c r="G29" s="23"/>
    </row>
    <row r="30" spans="1:127" x14ac:dyDescent="0.3">
      <c r="A30" s="22" t="s">
        <v>11</v>
      </c>
      <c r="B30" s="11"/>
      <c r="C30" s="21"/>
      <c r="D30" s="23">
        <v>15956</v>
      </c>
      <c r="F30" s="23"/>
      <c r="G30" s="23"/>
    </row>
    <row r="31" spans="1:127" x14ac:dyDescent="0.3">
      <c r="A31" s="22" t="s">
        <v>30</v>
      </c>
      <c r="B31" s="11">
        <v>419</v>
      </c>
      <c r="C31" s="21">
        <v>485</v>
      </c>
      <c r="D31" s="23">
        <v>904</v>
      </c>
      <c r="F31" s="23">
        <v>2</v>
      </c>
      <c r="G31" s="23"/>
    </row>
    <row r="32" spans="1:127" x14ac:dyDescent="0.3">
      <c r="A32" s="22" t="s">
        <v>31</v>
      </c>
      <c r="B32" s="11">
        <v>814</v>
      </c>
      <c r="C32" s="21">
        <v>886</v>
      </c>
      <c r="D32" s="23">
        <v>1700</v>
      </c>
      <c r="F32" s="23">
        <v>3</v>
      </c>
      <c r="G32" s="23">
        <v>1</v>
      </c>
    </row>
    <row r="33" spans="1:127" x14ac:dyDescent="0.3">
      <c r="A33" s="22" t="s">
        <v>32</v>
      </c>
      <c r="B33" s="11">
        <v>118</v>
      </c>
      <c r="C33" s="21">
        <v>128</v>
      </c>
      <c r="D33" s="23">
        <v>246</v>
      </c>
      <c r="F33" s="23"/>
      <c r="G33" s="23"/>
    </row>
    <row r="34" spans="1:127" x14ac:dyDescent="0.3">
      <c r="A34" s="22" t="s">
        <v>33</v>
      </c>
      <c r="B34" s="11">
        <v>252</v>
      </c>
      <c r="C34" s="21">
        <v>169</v>
      </c>
      <c r="D34" s="23">
        <v>421</v>
      </c>
      <c r="F34" s="23"/>
      <c r="G34" s="23"/>
    </row>
    <row r="35" spans="1:127" x14ac:dyDescent="0.3">
      <c r="A35" s="22" t="s">
        <v>15</v>
      </c>
      <c r="B35" s="11">
        <f>SUM(B31:B34)</f>
        <v>1603</v>
      </c>
      <c r="C35" s="21">
        <v>1668</v>
      </c>
      <c r="D35" s="23">
        <v>3271</v>
      </c>
      <c r="F35" s="23">
        <f>SUM(F31:F34)</f>
        <v>5</v>
      </c>
      <c r="G35" s="23">
        <f>SUM(G32:G34)</f>
        <v>1</v>
      </c>
    </row>
    <row r="36" spans="1:127" s="20" customFormat="1" x14ac:dyDescent="0.3">
      <c r="B36" s="15"/>
      <c r="C36" s="17"/>
      <c r="D36" s="17"/>
      <c r="E36" s="18"/>
      <c r="F36" s="17"/>
      <c r="G36" s="1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19"/>
    </row>
    <row r="37" spans="1:127" x14ac:dyDescent="0.3">
      <c r="A37" s="22" t="s">
        <v>34</v>
      </c>
      <c r="B37" s="11"/>
      <c r="C37" s="21"/>
      <c r="D37" s="23"/>
      <c r="E37" s="2" t="s">
        <v>35</v>
      </c>
      <c r="F37" s="23"/>
      <c r="G37" s="23"/>
    </row>
    <row r="38" spans="1:127" x14ac:dyDescent="0.3">
      <c r="A38" s="22" t="s">
        <v>11</v>
      </c>
      <c r="B38" s="11"/>
      <c r="C38" s="21"/>
      <c r="D38" s="23">
        <v>30452</v>
      </c>
      <c r="F38" s="23"/>
      <c r="G38" s="23"/>
    </row>
    <row r="39" spans="1:127" x14ac:dyDescent="0.3">
      <c r="A39" s="22" t="s">
        <v>36</v>
      </c>
      <c r="B39" s="11">
        <v>714</v>
      </c>
      <c r="C39" s="21">
        <v>737</v>
      </c>
      <c r="D39" s="23">
        <v>1451</v>
      </c>
      <c r="F39" s="23">
        <v>2</v>
      </c>
      <c r="G39" s="23">
        <v>1</v>
      </c>
    </row>
    <row r="40" spans="1:127" x14ac:dyDescent="0.3">
      <c r="A40" s="22" t="s">
        <v>37</v>
      </c>
      <c r="B40" s="11">
        <v>182</v>
      </c>
      <c r="C40" s="21">
        <v>254</v>
      </c>
      <c r="D40" s="23">
        <v>436</v>
      </c>
      <c r="F40" s="23"/>
      <c r="G40" s="23"/>
    </row>
    <row r="41" spans="1:127" x14ac:dyDescent="0.3">
      <c r="A41" s="22" t="s">
        <v>38</v>
      </c>
      <c r="B41" s="11">
        <v>768</v>
      </c>
      <c r="C41" s="21">
        <v>884</v>
      </c>
      <c r="D41" s="23">
        <v>1652</v>
      </c>
      <c r="F41" s="23">
        <v>3</v>
      </c>
      <c r="G41" s="23">
        <v>2</v>
      </c>
    </row>
    <row r="42" spans="1:127" x14ac:dyDescent="0.3">
      <c r="A42" s="22" t="s">
        <v>39</v>
      </c>
      <c r="B42" s="11">
        <v>310</v>
      </c>
      <c r="C42" s="21">
        <v>341</v>
      </c>
      <c r="D42" s="23">
        <v>651</v>
      </c>
      <c r="F42" s="23">
        <v>1</v>
      </c>
      <c r="G42" s="23"/>
    </row>
    <row r="43" spans="1:127" x14ac:dyDescent="0.3">
      <c r="A43" s="22" t="s">
        <v>15</v>
      </c>
      <c r="B43" s="11">
        <f>SUM(B39:B42)</f>
        <v>1974</v>
      </c>
      <c r="C43" s="21">
        <v>2216</v>
      </c>
      <c r="D43" s="23">
        <v>4190</v>
      </c>
      <c r="F43" s="23">
        <f>SUM(F39:F42)</f>
        <v>6</v>
      </c>
      <c r="G43" s="23">
        <f>SUM(G39:G42)</f>
        <v>3</v>
      </c>
    </row>
    <row r="44" spans="1:127" s="20" customFormat="1" x14ac:dyDescent="0.3">
      <c r="B44" s="15"/>
      <c r="C44" s="17"/>
      <c r="D44" s="17"/>
      <c r="E44" s="18"/>
      <c r="F44" s="17"/>
      <c r="G44" s="1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19"/>
    </row>
    <row r="45" spans="1:127" x14ac:dyDescent="0.3">
      <c r="A45" s="22" t="s">
        <v>40</v>
      </c>
      <c r="B45" s="11"/>
      <c r="C45" s="21"/>
      <c r="D45" s="23"/>
      <c r="E45" s="2" t="s">
        <v>41</v>
      </c>
      <c r="F45" s="23"/>
      <c r="G45" s="23"/>
    </row>
    <row r="46" spans="1:127" x14ac:dyDescent="0.3">
      <c r="A46" s="22" t="s">
        <v>11</v>
      </c>
      <c r="B46" s="11"/>
      <c r="C46" s="21"/>
      <c r="D46" s="23">
        <v>31481</v>
      </c>
      <c r="F46" s="23"/>
      <c r="G46" s="23"/>
    </row>
    <row r="47" spans="1:127" x14ac:dyDescent="0.3">
      <c r="A47" s="22" t="s">
        <v>42</v>
      </c>
      <c r="B47" s="11">
        <v>469</v>
      </c>
      <c r="C47" s="21">
        <v>911</v>
      </c>
      <c r="D47" s="23">
        <v>1380</v>
      </c>
      <c r="F47" s="23">
        <v>2</v>
      </c>
      <c r="G47" s="23">
        <v>1</v>
      </c>
    </row>
    <row r="48" spans="1:127" x14ac:dyDescent="0.3">
      <c r="A48" s="22" t="s">
        <v>43</v>
      </c>
      <c r="B48" s="11">
        <v>432</v>
      </c>
      <c r="C48" s="21">
        <v>698</v>
      </c>
      <c r="D48" s="23">
        <v>1130</v>
      </c>
      <c r="F48" s="23">
        <v>2</v>
      </c>
      <c r="G48" s="23">
        <v>1</v>
      </c>
    </row>
    <row r="49" spans="1:127" x14ac:dyDescent="0.3">
      <c r="A49" s="22" t="s">
        <v>44</v>
      </c>
      <c r="B49" s="11">
        <v>288</v>
      </c>
      <c r="C49" s="21">
        <v>608</v>
      </c>
      <c r="D49" s="23">
        <v>896</v>
      </c>
      <c r="F49" s="23">
        <v>1</v>
      </c>
      <c r="G49" s="23"/>
    </row>
    <row r="50" spans="1:127" x14ac:dyDescent="0.3">
      <c r="A50" s="22" t="s">
        <v>45</v>
      </c>
      <c r="B50" s="11">
        <v>413</v>
      </c>
      <c r="C50" s="21">
        <v>699</v>
      </c>
      <c r="D50" s="23">
        <v>1112</v>
      </c>
      <c r="F50" s="23">
        <v>1</v>
      </c>
      <c r="G50" s="23">
        <v>1</v>
      </c>
    </row>
    <row r="51" spans="1:127" x14ac:dyDescent="0.3">
      <c r="A51" s="22" t="s">
        <v>46</v>
      </c>
      <c r="B51" s="11">
        <v>119</v>
      </c>
      <c r="C51" s="21">
        <v>140</v>
      </c>
      <c r="D51" s="23">
        <v>259</v>
      </c>
      <c r="F51" s="23"/>
      <c r="G51" s="23"/>
    </row>
    <row r="52" spans="1:127" x14ac:dyDescent="0.3">
      <c r="A52" s="22" t="s">
        <v>15</v>
      </c>
      <c r="B52" s="11">
        <f>SUM(B47:B51)</f>
        <v>1721</v>
      </c>
      <c r="C52" s="21">
        <v>3056</v>
      </c>
      <c r="D52" s="23">
        <v>4777</v>
      </c>
      <c r="F52" s="23">
        <f>SUM(F47:F51)</f>
        <v>6</v>
      </c>
      <c r="G52" s="23">
        <f>SUM(G47:G51)</f>
        <v>3</v>
      </c>
    </row>
    <row r="53" spans="1:127" s="20" customFormat="1" x14ac:dyDescent="0.3">
      <c r="B53" s="15"/>
      <c r="C53" s="17"/>
      <c r="D53" s="17"/>
      <c r="E53" s="18"/>
      <c r="F53" s="17"/>
      <c r="G53" s="1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19"/>
    </row>
    <row r="54" spans="1:127" x14ac:dyDescent="0.3">
      <c r="A54" s="5" t="s">
        <v>47</v>
      </c>
      <c r="B54" s="11"/>
      <c r="C54" s="21"/>
      <c r="D54" s="13"/>
      <c r="E54" s="2" t="s">
        <v>48</v>
      </c>
      <c r="F54" s="13"/>
      <c r="G54" s="13"/>
    </row>
    <row r="55" spans="1:127" x14ac:dyDescent="0.3">
      <c r="A55" s="5" t="s">
        <v>11</v>
      </c>
      <c r="B55" s="11"/>
      <c r="C55" s="21"/>
      <c r="D55" s="13">
        <v>2453</v>
      </c>
      <c r="F55" s="13"/>
      <c r="G55" s="13"/>
    </row>
    <row r="56" spans="1:127" x14ac:dyDescent="0.3">
      <c r="A56" s="5" t="s">
        <v>49</v>
      </c>
      <c r="B56" s="11">
        <v>115</v>
      </c>
      <c r="C56" s="21">
        <v>85</v>
      </c>
      <c r="D56" s="13">
        <v>200</v>
      </c>
      <c r="F56" s="13">
        <v>2</v>
      </c>
      <c r="G56" s="13"/>
    </row>
    <row r="57" spans="1:127" x14ac:dyDescent="0.3">
      <c r="A57" s="5" t="s">
        <v>50</v>
      </c>
      <c r="B57" s="11">
        <v>54</v>
      </c>
      <c r="C57" s="21">
        <v>57</v>
      </c>
      <c r="D57" s="13">
        <v>111</v>
      </c>
      <c r="F57" s="13">
        <v>1</v>
      </c>
      <c r="G57" s="13"/>
    </row>
    <row r="58" spans="1:127" x14ac:dyDescent="0.3">
      <c r="A58" s="5" t="s">
        <v>15</v>
      </c>
      <c r="B58" s="11">
        <f>B56+B57</f>
        <v>169</v>
      </c>
      <c r="C58" s="21">
        <v>142</v>
      </c>
      <c r="D58" s="13">
        <v>311</v>
      </c>
      <c r="F58" s="13">
        <f>SUM(F56:F57)</f>
        <v>3</v>
      </c>
      <c r="G58" s="13"/>
    </row>
    <row r="59" spans="1:127" s="20" customFormat="1" x14ac:dyDescent="0.3">
      <c r="B59" s="15"/>
      <c r="C59" s="17"/>
      <c r="D59" s="17"/>
      <c r="E59" s="18"/>
      <c r="F59" s="17"/>
      <c r="G59" s="1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19"/>
    </row>
    <row r="60" spans="1:127" x14ac:dyDescent="0.3">
      <c r="A60" s="5" t="s">
        <v>51</v>
      </c>
      <c r="B60" s="11"/>
      <c r="C60" s="21"/>
      <c r="D60" s="13"/>
      <c r="E60" s="2" t="s">
        <v>52</v>
      </c>
      <c r="F60" s="13"/>
      <c r="G60" s="13"/>
    </row>
    <row r="61" spans="1:127" x14ac:dyDescent="0.3">
      <c r="A61" s="5" t="s">
        <v>11</v>
      </c>
      <c r="B61" s="11"/>
      <c r="C61" s="21"/>
      <c r="D61" s="13">
        <v>1595</v>
      </c>
      <c r="F61" s="13"/>
      <c r="G61" s="13"/>
    </row>
    <row r="62" spans="1:127" x14ac:dyDescent="0.3">
      <c r="A62" s="5" t="s">
        <v>53</v>
      </c>
      <c r="B62" s="11">
        <v>85</v>
      </c>
      <c r="C62" s="21">
        <v>26</v>
      </c>
      <c r="D62" s="13">
        <v>111</v>
      </c>
      <c r="F62" s="13">
        <v>1</v>
      </c>
      <c r="G62" s="13"/>
    </row>
    <row r="63" spans="1:127" x14ac:dyDescent="0.3">
      <c r="A63" s="5" t="s">
        <v>15</v>
      </c>
      <c r="B63" s="11">
        <v>85</v>
      </c>
      <c r="C63" s="21">
        <v>26</v>
      </c>
      <c r="D63" s="13">
        <v>111</v>
      </c>
      <c r="F63" s="13">
        <v>1</v>
      </c>
      <c r="G63" s="13"/>
    </row>
    <row r="64" spans="1:127" s="20" customFormat="1" x14ac:dyDescent="0.3">
      <c r="B64" s="15"/>
      <c r="C64" s="17"/>
      <c r="D64" s="17"/>
      <c r="E64" s="18"/>
      <c r="F64" s="17"/>
      <c r="G64" s="1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19"/>
    </row>
    <row r="65" spans="1:127" x14ac:dyDescent="0.3">
      <c r="A65" s="5" t="s">
        <v>54</v>
      </c>
      <c r="B65" s="11"/>
      <c r="C65" s="21"/>
      <c r="D65" s="13"/>
      <c r="E65" s="2" t="s">
        <v>55</v>
      </c>
      <c r="F65" s="13"/>
      <c r="G65" s="13"/>
    </row>
    <row r="66" spans="1:127" x14ac:dyDescent="0.3">
      <c r="A66" s="5" t="s">
        <v>11</v>
      </c>
      <c r="B66" s="11"/>
      <c r="C66" s="21"/>
      <c r="D66" s="13">
        <v>1563</v>
      </c>
      <c r="F66" s="13"/>
      <c r="G66" s="13"/>
    </row>
    <row r="67" spans="1:127" x14ac:dyDescent="0.3">
      <c r="A67" s="5" t="s">
        <v>56</v>
      </c>
      <c r="B67" s="11">
        <v>96</v>
      </c>
      <c r="C67" s="21">
        <v>68</v>
      </c>
      <c r="D67" s="13">
        <v>164</v>
      </c>
      <c r="F67" s="13">
        <v>2</v>
      </c>
      <c r="G67" s="13"/>
    </row>
    <row r="68" spans="1:127" x14ac:dyDescent="0.3">
      <c r="A68" s="5" t="s">
        <v>57</v>
      </c>
      <c r="B68" s="11">
        <v>95</v>
      </c>
      <c r="C68" s="21">
        <v>53</v>
      </c>
      <c r="D68" s="13">
        <v>148</v>
      </c>
      <c r="F68" s="13">
        <v>1</v>
      </c>
      <c r="G68" s="13"/>
    </row>
    <row r="69" spans="1:127" x14ac:dyDescent="0.3">
      <c r="A69" s="5" t="s">
        <v>15</v>
      </c>
      <c r="B69" s="11">
        <f>SUM(B67:B68)</f>
        <v>191</v>
      </c>
      <c r="C69" s="21">
        <v>121</v>
      </c>
      <c r="D69" s="13">
        <v>312</v>
      </c>
      <c r="F69" s="13">
        <f>SUM(F67:F68)</f>
        <v>3</v>
      </c>
      <c r="G69" s="13"/>
    </row>
    <row r="70" spans="1:127" s="20" customFormat="1" x14ac:dyDescent="0.3">
      <c r="B70" s="15"/>
      <c r="C70" s="17"/>
      <c r="D70" s="17"/>
      <c r="E70" s="18"/>
      <c r="F70" s="17"/>
      <c r="G70" s="1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19"/>
    </row>
    <row r="71" spans="1:127" x14ac:dyDescent="0.3">
      <c r="A71" s="5" t="s">
        <v>58</v>
      </c>
      <c r="B71" s="11"/>
      <c r="C71" s="21"/>
      <c r="D71" s="13"/>
      <c r="E71" s="2" t="s">
        <v>59</v>
      </c>
      <c r="F71" s="13"/>
      <c r="G71" s="13"/>
    </row>
    <row r="72" spans="1:127" x14ac:dyDescent="0.3">
      <c r="A72" s="5" t="s">
        <v>11</v>
      </c>
      <c r="B72" s="11"/>
      <c r="C72" s="21"/>
      <c r="D72" s="13">
        <v>2316</v>
      </c>
      <c r="F72" s="13"/>
      <c r="G72" s="13"/>
    </row>
    <row r="73" spans="1:127" x14ac:dyDescent="0.3">
      <c r="A73" s="5" t="s">
        <v>60</v>
      </c>
      <c r="B73" s="11">
        <v>154</v>
      </c>
      <c r="C73" s="21">
        <v>93</v>
      </c>
      <c r="D73" s="13">
        <v>247</v>
      </c>
      <c r="F73" s="13">
        <v>2</v>
      </c>
      <c r="G73" s="13"/>
    </row>
    <row r="74" spans="1:127" x14ac:dyDescent="0.3">
      <c r="A74" s="5" t="s">
        <v>61</v>
      </c>
      <c r="B74" s="11">
        <v>72</v>
      </c>
      <c r="C74" s="21">
        <v>41</v>
      </c>
      <c r="D74" s="13">
        <v>113</v>
      </c>
      <c r="F74" s="13">
        <v>1</v>
      </c>
      <c r="G74" s="13"/>
    </row>
    <row r="75" spans="1:127" x14ac:dyDescent="0.3">
      <c r="A75" s="5" t="s">
        <v>62</v>
      </c>
      <c r="B75" s="11">
        <v>59</v>
      </c>
      <c r="C75" s="21">
        <v>37</v>
      </c>
      <c r="D75" s="13">
        <v>96</v>
      </c>
      <c r="F75" s="13"/>
      <c r="G75" s="13"/>
    </row>
    <row r="76" spans="1:127" x14ac:dyDescent="0.3">
      <c r="A76" s="5" t="s">
        <v>15</v>
      </c>
      <c r="B76" s="11">
        <f>SUM(B73:B75)</f>
        <v>285</v>
      </c>
      <c r="C76" s="21">
        <v>171</v>
      </c>
      <c r="D76" s="13">
        <v>456</v>
      </c>
      <c r="F76" s="13">
        <f>SUM(F73:F75)</f>
        <v>3</v>
      </c>
      <c r="G76" s="13"/>
    </row>
    <row r="77" spans="1:127" s="20" customFormat="1" x14ac:dyDescent="0.3">
      <c r="B77" s="15"/>
      <c r="C77" s="17"/>
      <c r="D77" s="17"/>
      <c r="E77" s="18"/>
      <c r="F77" s="17"/>
      <c r="G77" s="1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19"/>
    </row>
    <row r="78" spans="1:127" x14ac:dyDescent="0.3">
      <c r="A78" s="5" t="s">
        <v>63</v>
      </c>
      <c r="B78" s="11"/>
      <c r="C78" s="21"/>
      <c r="D78" s="13"/>
      <c r="E78" s="2" t="s">
        <v>64</v>
      </c>
      <c r="F78" s="13"/>
      <c r="G78" s="13"/>
    </row>
    <row r="79" spans="1:127" x14ac:dyDescent="0.3">
      <c r="A79" s="5" t="s">
        <v>11</v>
      </c>
      <c r="B79" s="11"/>
      <c r="C79" s="21"/>
      <c r="D79" s="13">
        <v>11720</v>
      </c>
      <c r="F79" s="13"/>
      <c r="G79" s="13"/>
    </row>
    <row r="80" spans="1:127" x14ac:dyDescent="0.3">
      <c r="A80" s="5" t="s">
        <v>65</v>
      </c>
      <c r="B80" s="11">
        <v>116</v>
      </c>
      <c r="C80" s="21">
        <v>149</v>
      </c>
      <c r="D80" s="13">
        <v>265</v>
      </c>
      <c r="F80" s="13">
        <v>1</v>
      </c>
      <c r="G80" s="13"/>
    </row>
    <row r="81" spans="1:127" x14ac:dyDescent="0.3">
      <c r="A81" s="5" t="s">
        <v>66</v>
      </c>
      <c r="B81" s="11">
        <v>388</v>
      </c>
      <c r="C81" s="21">
        <v>293</v>
      </c>
      <c r="D81" s="13">
        <v>681</v>
      </c>
      <c r="F81" s="13">
        <v>2</v>
      </c>
      <c r="G81" s="13"/>
    </row>
    <row r="82" spans="1:127" x14ac:dyDescent="0.3">
      <c r="A82" s="5" t="s">
        <v>67</v>
      </c>
      <c r="B82" s="11">
        <v>305</v>
      </c>
      <c r="C82" s="21">
        <v>219</v>
      </c>
      <c r="D82" s="13">
        <v>524</v>
      </c>
      <c r="F82" s="13">
        <v>1</v>
      </c>
      <c r="G82" s="13"/>
    </row>
    <row r="83" spans="1:127" x14ac:dyDescent="0.3">
      <c r="A83" s="5" t="s">
        <v>68</v>
      </c>
      <c r="B83" s="11">
        <v>103</v>
      </c>
      <c r="C83" s="21">
        <v>73</v>
      </c>
      <c r="D83" s="13">
        <v>176</v>
      </c>
      <c r="F83" s="13"/>
      <c r="G83" s="13"/>
    </row>
    <row r="84" spans="1:127" x14ac:dyDescent="0.3">
      <c r="A84" s="5" t="s">
        <v>15</v>
      </c>
      <c r="B84" s="11">
        <f>SUM(B80:B83)</f>
        <v>912</v>
      </c>
      <c r="C84" s="21">
        <v>734</v>
      </c>
      <c r="D84" s="13">
        <v>1646</v>
      </c>
      <c r="F84" s="13">
        <f>SUM(F80:F83)</f>
        <v>4</v>
      </c>
      <c r="G84" s="13"/>
    </row>
    <row r="85" spans="1:127" s="20" customFormat="1" x14ac:dyDescent="0.3">
      <c r="B85" s="15"/>
      <c r="C85" s="17"/>
      <c r="D85" s="17"/>
      <c r="E85" s="18"/>
      <c r="F85" s="17"/>
      <c r="G85" s="1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19"/>
    </row>
    <row r="86" spans="1:127" x14ac:dyDescent="0.3">
      <c r="A86" s="5" t="s">
        <v>69</v>
      </c>
      <c r="B86" s="11"/>
      <c r="C86" s="21"/>
      <c r="D86" s="13"/>
      <c r="E86" s="2" t="s">
        <v>70</v>
      </c>
      <c r="F86" s="13"/>
      <c r="G86" s="13"/>
    </row>
    <row r="87" spans="1:127" x14ac:dyDescent="0.3">
      <c r="A87" s="5" t="s">
        <v>11</v>
      </c>
      <c r="B87" s="11"/>
      <c r="C87" s="21"/>
      <c r="D87" s="13">
        <v>526</v>
      </c>
      <c r="F87" s="13"/>
      <c r="G87" s="13"/>
    </row>
    <row r="88" spans="1:127" x14ac:dyDescent="0.3">
      <c r="A88" s="5" t="s">
        <v>71</v>
      </c>
      <c r="B88" s="11">
        <v>132</v>
      </c>
      <c r="C88" s="21">
        <v>26</v>
      </c>
      <c r="D88" s="13">
        <v>158</v>
      </c>
      <c r="F88" s="13">
        <v>1</v>
      </c>
      <c r="G88" s="13"/>
    </row>
    <row r="89" spans="1:127" x14ac:dyDescent="0.3">
      <c r="A89" s="5" t="s">
        <v>72</v>
      </c>
      <c r="B89" s="11">
        <v>95</v>
      </c>
      <c r="C89" s="21">
        <v>7</v>
      </c>
      <c r="D89" s="13">
        <v>102</v>
      </c>
      <c r="F89" s="13"/>
      <c r="G89" s="13"/>
    </row>
    <row r="90" spans="1:127" x14ac:dyDescent="0.3">
      <c r="A90" s="5" t="s">
        <v>15</v>
      </c>
      <c r="B90" s="11">
        <f>SUM(B88:B89)</f>
        <v>227</v>
      </c>
      <c r="C90" s="21">
        <v>33</v>
      </c>
      <c r="D90" s="13">
        <v>260</v>
      </c>
      <c r="F90" s="13">
        <f>SUM(F88:F89)</f>
        <v>1</v>
      </c>
      <c r="G90" s="13"/>
    </row>
    <row r="91" spans="1:127" s="20" customFormat="1" x14ac:dyDescent="0.3">
      <c r="B91" s="15"/>
      <c r="C91" s="17"/>
      <c r="D91" s="17"/>
      <c r="E91" s="18"/>
      <c r="F91" s="17"/>
      <c r="G91" s="1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19"/>
    </row>
    <row r="92" spans="1:127" x14ac:dyDescent="0.3">
      <c r="A92" s="5" t="s">
        <v>73</v>
      </c>
      <c r="B92" s="11"/>
      <c r="C92" s="21"/>
      <c r="D92" s="13"/>
      <c r="E92" s="2" t="s">
        <v>74</v>
      </c>
      <c r="F92" s="13"/>
      <c r="G92" s="13"/>
    </row>
    <row r="93" spans="1:127" x14ac:dyDescent="0.3">
      <c r="A93" s="5" t="s">
        <v>11</v>
      </c>
      <c r="B93" s="11"/>
      <c r="C93" s="21"/>
      <c r="D93" s="13">
        <v>12820</v>
      </c>
      <c r="F93" s="13"/>
      <c r="G93" s="13"/>
    </row>
    <row r="94" spans="1:127" x14ac:dyDescent="0.3">
      <c r="A94" s="5" t="s">
        <v>75</v>
      </c>
      <c r="B94" s="11">
        <f>1069-465</f>
        <v>604</v>
      </c>
      <c r="C94" s="21">
        <v>465</v>
      </c>
      <c r="D94" s="13">
        <v>1069</v>
      </c>
      <c r="F94" s="13">
        <v>2</v>
      </c>
      <c r="G94" s="13"/>
    </row>
    <row r="95" spans="1:127" x14ac:dyDescent="0.3">
      <c r="A95" s="5" t="s">
        <v>76</v>
      </c>
      <c r="B95" s="11">
        <f>1269-590</f>
        <v>679</v>
      </c>
      <c r="C95" s="21">
        <v>590</v>
      </c>
      <c r="D95" s="13">
        <v>1269</v>
      </c>
      <c r="F95" s="13">
        <v>3</v>
      </c>
      <c r="G95" s="13">
        <v>1</v>
      </c>
    </row>
    <row r="96" spans="1:127" x14ac:dyDescent="0.3">
      <c r="A96" s="5" t="s">
        <v>15</v>
      </c>
      <c r="B96" s="11">
        <f>SUM(B94:B95)</f>
        <v>1283</v>
      </c>
      <c r="C96" s="21">
        <v>1055</v>
      </c>
      <c r="D96" s="13">
        <v>2338</v>
      </c>
      <c r="F96" s="13">
        <f>SUM(F94:F95)</f>
        <v>5</v>
      </c>
      <c r="G96" s="13">
        <f>SUM(G95)</f>
        <v>1</v>
      </c>
    </row>
    <row r="97" spans="1:127" s="20" customFormat="1" x14ac:dyDescent="0.3">
      <c r="B97" s="15"/>
      <c r="C97" s="17"/>
      <c r="D97" s="17"/>
      <c r="E97" s="18"/>
      <c r="F97" s="17"/>
      <c r="G97" s="1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19"/>
    </row>
    <row r="98" spans="1:127" x14ac:dyDescent="0.3">
      <c r="A98" s="5" t="s">
        <v>77</v>
      </c>
      <c r="B98" s="11"/>
      <c r="C98" s="21"/>
      <c r="D98" s="13"/>
      <c r="E98" s="2" t="s">
        <v>78</v>
      </c>
      <c r="F98" s="13"/>
      <c r="G98" s="13"/>
    </row>
    <row r="99" spans="1:127" x14ac:dyDescent="0.3">
      <c r="A99" s="24" t="s">
        <v>11</v>
      </c>
      <c r="B99" s="11"/>
      <c r="C99" s="21"/>
      <c r="D99" s="13">
        <v>6135</v>
      </c>
      <c r="F99" s="13"/>
      <c r="G99" s="13"/>
    </row>
    <row r="100" spans="1:127" x14ac:dyDescent="0.3">
      <c r="A100" s="5" t="s">
        <v>79</v>
      </c>
      <c r="B100" s="11">
        <v>207</v>
      </c>
      <c r="C100" s="21">
        <v>202</v>
      </c>
      <c r="D100" s="13">
        <v>409</v>
      </c>
      <c r="F100" s="13">
        <v>1</v>
      </c>
      <c r="G100" s="13"/>
    </row>
    <row r="101" spans="1:127" x14ac:dyDescent="0.3">
      <c r="A101" s="5" t="s">
        <v>80</v>
      </c>
      <c r="B101" s="11">
        <v>414</v>
      </c>
      <c r="C101" s="21">
        <v>296</v>
      </c>
      <c r="D101" s="13">
        <v>710</v>
      </c>
      <c r="F101" s="13">
        <v>2</v>
      </c>
      <c r="G101" s="13"/>
    </row>
    <row r="102" spans="1:127" x14ac:dyDescent="0.3">
      <c r="A102" s="5" t="s">
        <v>81</v>
      </c>
      <c r="B102" s="11">
        <v>185</v>
      </c>
      <c r="C102" s="21">
        <v>195</v>
      </c>
      <c r="D102" s="13">
        <v>380</v>
      </c>
      <c r="F102" s="13">
        <v>1</v>
      </c>
      <c r="G102" s="13"/>
    </row>
    <row r="103" spans="1:127" x14ac:dyDescent="0.3">
      <c r="A103" s="5" t="s">
        <v>15</v>
      </c>
      <c r="B103" s="11">
        <f>SUM(B100:B102)</f>
        <v>806</v>
      </c>
      <c r="C103" s="21">
        <v>693</v>
      </c>
      <c r="D103" s="13">
        <v>1499</v>
      </c>
      <c r="F103" s="13">
        <f>SUM(F100:F102)</f>
        <v>4</v>
      </c>
      <c r="G103" s="13"/>
    </row>
    <row r="104" spans="1:127" s="20" customFormat="1" x14ac:dyDescent="0.3">
      <c r="B104" s="15"/>
      <c r="C104" s="17"/>
      <c r="D104" s="17"/>
      <c r="E104" s="18"/>
      <c r="F104" s="17"/>
      <c r="G104" s="1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19"/>
    </row>
    <row r="105" spans="1:127" x14ac:dyDescent="0.3">
      <c r="A105" s="5" t="s">
        <v>82</v>
      </c>
      <c r="B105" s="11"/>
      <c r="C105" s="21"/>
      <c r="D105" s="13"/>
      <c r="E105" s="2" t="s">
        <v>83</v>
      </c>
      <c r="F105" s="13"/>
      <c r="G105" s="13"/>
    </row>
    <row r="106" spans="1:127" x14ac:dyDescent="0.3">
      <c r="A106" s="24" t="s">
        <v>11</v>
      </c>
      <c r="B106" s="11"/>
      <c r="C106" s="21"/>
      <c r="D106" s="13">
        <v>80986</v>
      </c>
      <c r="F106" s="13"/>
      <c r="G106" s="13"/>
    </row>
    <row r="107" spans="1:127" x14ac:dyDescent="0.3">
      <c r="A107" s="5" t="s">
        <v>84</v>
      </c>
      <c r="B107" s="11">
        <v>2674</v>
      </c>
      <c r="C107" s="21">
        <v>2172</v>
      </c>
      <c r="D107" s="13">
        <v>4846</v>
      </c>
      <c r="F107" s="13">
        <v>4</v>
      </c>
      <c r="G107" s="13">
        <v>4</v>
      </c>
    </row>
    <row r="108" spans="1:127" x14ac:dyDescent="0.3">
      <c r="A108" s="5" t="s">
        <v>85</v>
      </c>
      <c r="B108" s="11">
        <v>871</v>
      </c>
      <c r="C108" s="21">
        <v>934</v>
      </c>
      <c r="D108" s="13">
        <v>1805</v>
      </c>
      <c r="F108" s="13">
        <v>1</v>
      </c>
      <c r="G108" s="13">
        <v>1</v>
      </c>
    </row>
    <row r="109" spans="1:127" x14ac:dyDescent="0.3">
      <c r="A109" s="5" t="s">
        <v>86</v>
      </c>
      <c r="B109" s="11">
        <v>1474</v>
      </c>
      <c r="C109" s="21">
        <v>1369</v>
      </c>
      <c r="D109" s="13">
        <v>2843</v>
      </c>
      <c r="F109" s="13">
        <v>2</v>
      </c>
      <c r="G109" s="13">
        <v>2</v>
      </c>
    </row>
    <row r="110" spans="1:127" x14ac:dyDescent="0.3">
      <c r="A110" s="5" t="s">
        <v>87</v>
      </c>
      <c r="B110" s="11">
        <v>1700</v>
      </c>
      <c r="C110" s="21">
        <v>1650</v>
      </c>
      <c r="D110" s="13">
        <v>3350</v>
      </c>
      <c r="F110" s="13">
        <v>2</v>
      </c>
      <c r="G110" s="13">
        <v>3</v>
      </c>
    </row>
    <row r="111" spans="1:127" x14ac:dyDescent="0.3">
      <c r="A111" s="5" t="s">
        <v>88</v>
      </c>
      <c r="B111" s="11">
        <v>677</v>
      </c>
      <c r="C111" s="21">
        <v>382</v>
      </c>
      <c r="D111" s="13">
        <v>1059</v>
      </c>
      <c r="F111" s="13"/>
      <c r="G111" s="13"/>
    </row>
    <row r="112" spans="1:127" x14ac:dyDescent="0.3">
      <c r="A112" s="5" t="s">
        <v>15</v>
      </c>
      <c r="B112" s="11">
        <f>SUM(B107:B111)</f>
        <v>7396</v>
      </c>
      <c r="C112" s="21">
        <v>6507</v>
      </c>
      <c r="D112" s="13">
        <v>13903</v>
      </c>
      <c r="F112" s="13">
        <f>SUM(F107:F111)</f>
        <v>9</v>
      </c>
      <c r="G112" s="13">
        <f>SUM(G107:G111)</f>
        <v>10</v>
      </c>
    </row>
    <row r="113" spans="1:127" s="20" customFormat="1" x14ac:dyDescent="0.3">
      <c r="B113" s="15"/>
      <c r="C113" s="17"/>
      <c r="D113" s="17"/>
      <c r="E113" s="18"/>
      <c r="F113" s="17"/>
      <c r="G113" s="1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19"/>
    </row>
    <row r="114" spans="1:127" x14ac:dyDescent="0.3">
      <c r="A114" s="5" t="s">
        <v>89</v>
      </c>
      <c r="B114" s="11"/>
      <c r="C114" s="21"/>
      <c r="D114" s="13"/>
      <c r="E114" s="2" t="s">
        <v>90</v>
      </c>
      <c r="F114" s="13"/>
      <c r="G114" s="13"/>
    </row>
    <row r="115" spans="1:127" x14ac:dyDescent="0.3">
      <c r="A115" s="24" t="s">
        <v>11</v>
      </c>
      <c r="B115" s="11"/>
      <c r="C115" s="21"/>
      <c r="D115" s="13">
        <v>2354</v>
      </c>
      <c r="F115" s="13"/>
      <c r="G115" s="13"/>
    </row>
    <row r="116" spans="1:127" x14ac:dyDescent="0.3">
      <c r="A116" s="5" t="s">
        <v>91</v>
      </c>
      <c r="B116" s="11">
        <v>282</v>
      </c>
      <c r="C116" s="21">
        <v>25</v>
      </c>
      <c r="D116" s="13">
        <v>307</v>
      </c>
      <c r="F116" s="13">
        <v>2</v>
      </c>
      <c r="G116" s="13"/>
    </row>
    <row r="117" spans="1:127" x14ac:dyDescent="0.3">
      <c r="A117" s="5" t="s">
        <v>92</v>
      </c>
      <c r="B117" s="11">
        <v>173</v>
      </c>
      <c r="C117" s="21">
        <v>39</v>
      </c>
      <c r="D117" s="13">
        <v>212</v>
      </c>
      <c r="F117" s="13">
        <v>1</v>
      </c>
      <c r="G117" s="13"/>
    </row>
    <row r="118" spans="1:127" x14ac:dyDescent="0.3">
      <c r="A118" s="5" t="s">
        <v>15</v>
      </c>
      <c r="B118" s="11">
        <f>SUM(B116:B117)</f>
        <v>455</v>
      </c>
      <c r="C118" s="21">
        <v>64</v>
      </c>
      <c r="D118" s="13">
        <v>519</v>
      </c>
      <c r="F118" s="13">
        <f>SUM(F116:F117)</f>
        <v>3</v>
      </c>
      <c r="G118" s="13"/>
    </row>
    <row r="119" spans="1:127" s="20" customFormat="1" x14ac:dyDescent="0.3">
      <c r="B119" s="15"/>
      <c r="C119" s="17"/>
      <c r="D119" s="17"/>
      <c r="E119" s="18"/>
      <c r="F119" s="17"/>
      <c r="G119" s="1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19"/>
    </row>
    <row r="120" spans="1:127" x14ac:dyDescent="0.3">
      <c r="A120" s="5" t="s">
        <v>93</v>
      </c>
      <c r="B120" s="11"/>
      <c r="C120" s="21"/>
      <c r="D120" s="13"/>
      <c r="E120" s="2" t="s">
        <v>94</v>
      </c>
      <c r="F120" s="13"/>
      <c r="G120" s="13"/>
    </row>
    <row r="121" spans="1:127" x14ac:dyDescent="0.3">
      <c r="A121" s="24" t="s">
        <v>11</v>
      </c>
      <c r="B121" s="11"/>
      <c r="C121" s="21"/>
      <c r="D121" s="13">
        <v>960</v>
      </c>
      <c r="F121" s="13"/>
      <c r="G121" s="13"/>
    </row>
    <row r="122" spans="1:127" x14ac:dyDescent="0.3">
      <c r="A122" s="5" t="s">
        <v>95</v>
      </c>
      <c r="B122" s="11">
        <v>47</v>
      </c>
      <c r="C122" s="21">
        <v>17</v>
      </c>
      <c r="D122" s="13">
        <v>64</v>
      </c>
      <c r="F122" s="13">
        <v>1</v>
      </c>
      <c r="G122" s="13"/>
    </row>
    <row r="123" spans="1:127" x14ac:dyDescent="0.3">
      <c r="A123" s="5" t="s">
        <v>96</v>
      </c>
      <c r="B123" s="11">
        <v>31</v>
      </c>
      <c r="C123" s="21">
        <v>20</v>
      </c>
      <c r="D123" s="13">
        <v>51</v>
      </c>
      <c r="F123" s="13"/>
      <c r="G123" s="13"/>
    </row>
    <row r="124" spans="1:127" x14ac:dyDescent="0.3">
      <c r="A124" s="5" t="s">
        <v>97</v>
      </c>
      <c r="B124" s="11">
        <v>42</v>
      </c>
      <c r="C124" s="21">
        <v>10</v>
      </c>
      <c r="D124" s="13">
        <v>52</v>
      </c>
      <c r="F124" s="13"/>
      <c r="G124" s="13"/>
    </row>
    <row r="125" spans="1:127" x14ac:dyDescent="0.3">
      <c r="A125" s="5" t="s">
        <v>15</v>
      </c>
      <c r="B125" s="11">
        <v>120</v>
      </c>
      <c r="C125" s="21">
        <v>47</v>
      </c>
      <c r="D125" s="13">
        <v>167</v>
      </c>
      <c r="F125" s="13">
        <f>SUM(F122:F124)</f>
        <v>1</v>
      </c>
      <c r="G125" s="13"/>
    </row>
    <row r="126" spans="1:127" s="20" customFormat="1" x14ac:dyDescent="0.3">
      <c r="B126" s="15"/>
      <c r="C126" s="17"/>
      <c r="D126" s="17"/>
      <c r="E126" s="18"/>
      <c r="F126" s="17"/>
      <c r="G126" s="1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19"/>
    </row>
    <row r="127" spans="1:127" x14ac:dyDescent="0.3">
      <c r="A127" s="5" t="s">
        <v>98</v>
      </c>
      <c r="B127" s="11"/>
      <c r="C127" s="21"/>
      <c r="D127" s="13"/>
      <c r="E127" s="2" t="s">
        <v>99</v>
      </c>
      <c r="F127" s="13"/>
      <c r="G127" s="13"/>
    </row>
    <row r="128" spans="1:127" x14ac:dyDescent="0.3">
      <c r="A128" s="24" t="s">
        <v>11</v>
      </c>
      <c r="B128" s="11"/>
      <c r="C128" s="21"/>
      <c r="D128" s="13">
        <v>2849</v>
      </c>
      <c r="F128" s="13"/>
      <c r="G128" s="13"/>
    </row>
    <row r="129" spans="1:127" x14ac:dyDescent="0.3">
      <c r="A129" s="5" t="s">
        <v>100</v>
      </c>
      <c r="B129" s="11">
        <v>81</v>
      </c>
      <c r="C129" s="21">
        <v>95</v>
      </c>
      <c r="D129" s="13">
        <v>176</v>
      </c>
      <c r="F129" s="13">
        <v>1</v>
      </c>
      <c r="G129" s="13"/>
    </row>
    <row r="130" spans="1:127" x14ac:dyDescent="0.3">
      <c r="A130" s="5" t="s">
        <v>101</v>
      </c>
      <c r="B130" s="11">
        <v>65</v>
      </c>
      <c r="C130" s="21">
        <v>71</v>
      </c>
      <c r="D130" s="13">
        <v>136</v>
      </c>
      <c r="F130" s="13">
        <v>1</v>
      </c>
      <c r="G130" s="13"/>
    </row>
    <row r="131" spans="1:127" x14ac:dyDescent="0.3">
      <c r="A131" s="5" t="s">
        <v>102</v>
      </c>
      <c r="B131" s="11">
        <v>86</v>
      </c>
      <c r="C131" s="21">
        <v>51</v>
      </c>
      <c r="D131" s="13">
        <v>137</v>
      </c>
      <c r="F131" s="13">
        <v>1</v>
      </c>
      <c r="G131" s="13"/>
    </row>
    <row r="132" spans="1:127" x14ac:dyDescent="0.3">
      <c r="A132" s="5" t="s">
        <v>15</v>
      </c>
      <c r="B132" s="11">
        <f>SUM(B129:B131)</f>
        <v>232</v>
      </c>
      <c r="C132" s="21">
        <v>217</v>
      </c>
      <c r="D132" s="13">
        <v>449</v>
      </c>
      <c r="F132" s="13">
        <f>SUM(F129:F131)</f>
        <v>3</v>
      </c>
      <c r="G132" s="13"/>
    </row>
    <row r="133" spans="1:127" s="20" customFormat="1" x14ac:dyDescent="0.3">
      <c r="B133" s="15"/>
      <c r="C133" s="17"/>
      <c r="D133" s="17"/>
      <c r="E133" s="18"/>
      <c r="F133" s="17"/>
      <c r="G133" s="1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19"/>
    </row>
    <row r="134" spans="1:127" x14ac:dyDescent="0.3">
      <c r="A134" s="5" t="s">
        <v>103</v>
      </c>
      <c r="B134" s="11"/>
      <c r="C134" s="21"/>
      <c r="D134" s="13"/>
      <c r="E134" s="2" t="s">
        <v>104</v>
      </c>
      <c r="F134" s="13"/>
      <c r="G134" s="13"/>
    </row>
    <row r="135" spans="1:127" x14ac:dyDescent="0.3">
      <c r="A135" s="24" t="s">
        <v>11</v>
      </c>
      <c r="B135" s="11"/>
      <c r="C135" s="21"/>
      <c r="D135" s="13">
        <v>5073</v>
      </c>
      <c r="F135" s="13"/>
      <c r="G135" s="13"/>
    </row>
    <row r="136" spans="1:127" x14ac:dyDescent="0.3">
      <c r="A136" s="5" t="s">
        <v>105</v>
      </c>
      <c r="B136" s="11">
        <v>50</v>
      </c>
      <c r="C136" s="21">
        <v>74</v>
      </c>
      <c r="D136" s="13">
        <v>124</v>
      </c>
      <c r="F136" s="13"/>
      <c r="G136" s="13"/>
    </row>
    <row r="137" spans="1:127" x14ac:dyDescent="0.3">
      <c r="A137" s="5" t="s">
        <v>106</v>
      </c>
      <c r="B137" s="11">
        <v>161</v>
      </c>
      <c r="C137" s="21">
        <v>128</v>
      </c>
      <c r="D137" s="13">
        <v>289</v>
      </c>
      <c r="F137" s="13">
        <v>2</v>
      </c>
      <c r="G137" s="13"/>
    </row>
    <row r="138" spans="1:127" x14ac:dyDescent="0.3">
      <c r="A138" s="5" t="s">
        <v>107</v>
      </c>
      <c r="B138" s="11">
        <v>159</v>
      </c>
      <c r="C138" s="21">
        <v>129</v>
      </c>
      <c r="D138" s="13">
        <v>288</v>
      </c>
      <c r="F138" s="13">
        <v>1</v>
      </c>
      <c r="G138" s="13"/>
    </row>
    <row r="139" spans="1:127" ht="18.75" customHeight="1" x14ac:dyDescent="0.3">
      <c r="A139" s="5" t="s">
        <v>108</v>
      </c>
      <c r="B139" s="11">
        <v>32</v>
      </c>
      <c r="C139" s="21">
        <v>26</v>
      </c>
      <c r="D139" s="13">
        <v>58</v>
      </c>
      <c r="F139" s="13"/>
      <c r="G139" s="13"/>
    </row>
    <row r="140" spans="1:127" x14ac:dyDescent="0.3">
      <c r="A140" s="5" t="s">
        <v>15</v>
      </c>
      <c r="B140" s="11">
        <f>SUM(B136:B139)</f>
        <v>402</v>
      </c>
      <c r="C140" s="21">
        <v>357</v>
      </c>
      <c r="D140" s="13">
        <v>759</v>
      </c>
      <c r="F140" s="13">
        <f>SUM(F137:F139)</f>
        <v>3</v>
      </c>
      <c r="G140" s="13"/>
    </row>
    <row r="141" spans="1:127" s="20" customFormat="1" x14ac:dyDescent="0.3">
      <c r="B141" s="15"/>
      <c r="C141" s="17"/>
      <c r="D141" s="17"/>
      <c r="E141" s="18"/>
      <c r="F141" s="17"/>
      <c r="G141" s="1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19"/>
    </row>
    <row r="142" spans="1:127" x14ac:dyDescent="0.3">
      <c r="A142" s="5" t="s">
        <v>109</v>
      </c>
      <c r="B142" s="11"/>
      <c r="C142" s="21"/>
      <c r="D142" s="13"/>
      <c r="E142" s="2" t="s">
        <v>110</v>
      </c>
      <c r="F142" s="13"/>
      <c r="G142" s="13"/>
    </row>
    <row r="143" spans="1:127" x14ac:dyDescent="0.3">
      <c r="A143" s="24" t="s">
        <v>11</v>
      </c>
      <c r="B143" s="11"/>
      <c r="C143" s="21"/>
      <c r="D143" s="13">
        <v>6508</v>
      </c>
      <c r="F143" s="13"/>
      <c r="G143" s="13"/>
    </row>
    <row r="144" spans="1:127" x14ac:dyDescent="0.3">
      <c r="A144" s="5" t="s">
        <v>111</v>
      </c>
      <c r="B144" s="11">
        <v>106</v>
      </c>
      <c r="C144" s="21">
        <v>191</v>
      </c>
      <c r="D144" s="13">
        <v>297</v>
      </c>
      <c r="F144" s="13">
        <v>1</v>
      </c>
      <c r="G144" s="13"/>
    </row>
    <row r="145" spans="1:127" x14ac:dyDescent="0.3">
      <c r="A145" s="5" t="s">
        <v>112</v>
      </c>
      <c r="B145" s="11">
        <v>105</v>
      </c>
      <c r="C145" s="21">
        <v>153</v>
      </c>
      <c r="D145" s="13">
        <v>258</v>
      </c>
      <c r="F145" s="13">
        <v>1</v>
      </c>
      <c r="G145" s="13"/>
    </row>
    <row r="146" spans="1:127" x14ac:dyDescent="0.3">
      <c r="A146" s="5" t="s">
        <v>113</v>
      </c>
      <c r="B146" s="11">
        <v>134</v>
      </c>
      <c r="C146" s="21">
        <v>246</v>
      </c>
      <c r="D146" s="13">
        <v>380</v>
      </c>
      <c r="F146" s="13">
        <v>2</v>
      </c>
      <c r="G146" s="13"/>
    </row>
    <row r="147" spans="1:127" x14ac:dyDescent="0.3">
      <c r="A147" s="5" t="s">
        <v>15</v>
      </c>
      <c r="B147" s="11">
        <f>SUM(B144:B146)</f>
        <v>345</v>
      </c>
      <c r="C147" s="21">
        <v>590</v>
      </c>
      <c r="D147" s="13">
        <v>935</v>
      </c>
      <c r="F147" s="13">
        <f>SUM(F144:F146)</f>
        <v>4</v>
      </c>
      <c r="G147" s="13"/>
    </row>
    <row r="148" spans="1:127" s="20" customFormat="1" x14ac:dyDescent="0.3">
      <c r="B148" s="15"/>
      <c r="C148" s="17"/>
      <c r="D148" s="17"/>
      <c r="E148" s="18"/>
      <c r="F148" s="17"/>
      <c r="G148" s="1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19"/>
    </row>
    <row r="149" spans="1:127" x14ac:dyDescent="0.3">
      <c r="A149" s="5" t="s">
        <v>114</v>
      </c>
      <c r="B149" s="11"/>
      <c r="C149" s="21"/>
      <c r="D149" s="13"/>
      <c r="E149" s="2" t="s">
        <v>115</v>
      </c>
      <c r="F149" s="13"/>
      <c r="G149" s="13"/>
    </row>
    <row r="150" spans="1:127" x14ac:dyDescent="0.3">
      <c r="A150" s="24" t="s">
        <v>11</v>
      </c>
      <c r="B150" s="11"/>
      <c r="C150" s="21"/>
      <c r="D150" s="13">
        <v>1303</v>
      </c>
      <c r="F150" s="13"/>
      <c r="G150" s="13"/>
    </row>
    <row r="151" spans="1:127" x14ac:dyDescent="0.3">
      <c r="A151" s="5" t="s">
        <v>116</v>
      </c>
      <c r="B151" s="11">
        <v>127</v>
      </c>
      <c r="C151" s="21">
        <v>45</v>
      </c>
      <c r="D151" s="13">
        <v>172</v>
      </c>
      <c r="F151" s="13"/>
      <c r="G151" s="13"/>
    </row>
    <row r="152" spans="1:127" x14ac:dyDescent="0.3">
      <c r="A152" s="5" t="s">
        <v>117</v>
      </c>
      <c r="B152" s="11">
        <v>196</v>
      </c>
      <c r="C152" s="21">
        <v>32</v>
      </c>
      <c r="D152" s="13">
        <v>228</v>
      </c>
      <c r="F152" s="13">
        <v>1</v>
      </c>
      <c r="G152" s="13"/>
    </row>
    <row r="153" spans="1:127" x14ac:dyDescent="0.3">
      <c r="A153" s="5" t="s">
        <v>15</v>
      </c>
      <c r="B153" s="11">
        <f>SUM(B151:B152)</f>
        <v>323</v>
      </c>
      <c r="C153" s="21">
        <v>77</v>
      </c>
      <c r="D153" s="13">
        <v>400</v>
      </c>
      <c r="F153" s="13">
        <v>1</v>
      </c>
      <c r="G153" s="13"/>
    </row>
    <row r="154" spans="1:127" s="20" customFormat="1" x14ac:dyDescent="0.3">
      <c r="B154" s="15"/>
      <c r="C154" s="17"/>
      <c r="D154" s="17"/>
      <c r="E154" s="18"/>
      <c r="F154" s="17"/>
      <c r="G154" s="1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19"/>
    </row>
    <row r="155" spans="1:127" x14ac:dyDescent="0.3">
      <c r="A155" s="5" t="s">
        <v>118</v>
      </c>
      <c r="B155" s="11"/>
      <c r="C155" s="21"/>
      <c r="D155" s="13"/>
      <c r="E155" s="2" t="s">
        <v>119</v>
      </c>
      <c r="F155" s="13"/>
      <c r="G155" s="13"/>
    </row>
    <row r="156" spans="1:127" x14ac:dyDescent="0.3">
      <c r="A156" s="24" t="s">
        <v>11</v>
      </c>
      <c r="B156" s="11"/>
      <c r="C156" s="21"/>
      <c r="D156" s="13">
        <v>2183</v>
      </c>
      <c r="F156" s="13"/>
      <c r="G156" s="13"/>
    </row>
    <row r="157" spans="1:127" x14ac:dyDescent="0.3">
      <c r="A157" s="5" t="s">
        <v>120</v>
      </c>
      <c r="B157" s="11">
        <v>231</v>
      </c>
      <c r="C157" s="21">
        <v>61</v>
      </c>
      <c r="D157" s="13">
        <v>292</v>
      </c>
      <c r="F157" s="13">
        <v>2</v>
      </c>
      <c r="G157" s="13"/>
    </row>
    <row r="158" spans="1:127" x14ac:dyDescent="0.3">
      <c r="A158" s="5" t="s">
        <v>121</v>
      </c>
      <c r="B158" s="11">
        <v>158</v>
      </c>
      <c r="C158" s="21">
        <v>38</v>
      </c>
      <c r="D158" s="13">
        <v>196</v>
      </c>
      <c r="F158" s="13">
        <v>1</v>
      </c>
      <c r="G158" s="13"/>
    </row>
    <row r="159" spans="1:127" x14ac:dyDescent="0.3">
      <c r="A159" s="5" t="s">
        <v>122</v>
      </c>
      <c r="B159" s="11">
        <v>86</v>
      </c>
      <c r="C159" s="21">
        <v>17</v>
      </c>
      <c r="D159" s="13">
        <v>103</v>
      </c>
      <c r="F159" s="13"/>
      <c r="G159" s="13"/>
    </row>
    <row r="160" spans="1:127" x14ac:dyDescent="0.3">
      <c r="A160" s="5" t="s">
        <v>15</v>
      </c>
      <c r="B160" s="11">
        <f>SUM(B157:B159)</f>
        <v>475</v>
      </c>
      <c r="C160" s="21">
        <v>116</v>
      </c>
      <c r="D160" s="13">
        <v>591</v>
      </c>
      <c r="F160" s="13">
        <f>SUM(F157:F159)</f>
        <v>3</v>
      </c>
      <c r="G160" s="13"/>
    </row>
    <row r="161" spans="1:127" s="20" customFormat="1" x14ac:dyDescent="0.3">
      <c r="B161" s="15"/>
      <c r="C161" s="17"/>
      <c r="D161" s="17"/>
      <c r="E161" s="18"/>
      <c r="F161" s="17"/>
      <c r="G161" s="1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19"/>
    </row>
    <row r="162" spans="1:127" x14ac:dyDescent="0.3">
      <c r="A162" s="5" t="s">
        <v>123</v>
      </c>
      <c r="B162" s="11"/>
      <c r="C162" s="21"/>
      <c r="D162" s="13"/>
      <c r="E162" s="2" t="s">
        <v>124</v>
      </c>
      <c r="F162" s="13"/>
      <c r="G162" s="13"/>
    </row>
    <row r="163" spans="1:127" x14ac:dyDescent="0.3">
      <c r="A163" s="24" t="s">
        <v>11</v>
      </c>
      <c r="B163" s="11"/>
      <c r="C163" s="21"/>
      <c r="D163" s="13">
        <v>2744</v>
      </c>
      <c r="F163" s="13"/>
      <c r="G163" s="13"/>
    </row>
    <row r="164" spans="1:127" x14ac:dyDescent="0.3">
      <c r="A164" s="5" t="s">
        <v>125</v>
      </c>
      <c r="B164" s="11">
        <f>306-70</f>
        <v>236</v>
      </c>
      <c r="C164" s="21">
        <v>70</v>
      </c>
      <c r="D164" s="13">
        <v>306</v>
      </c>
      <c r="F164" s="13">
        <v>2</v>
      </c>
      <c r="G164" s="13"/>
    </row>
    <row r="165" spans="1:127" x14ac:dyDescent="0.3">
      <c r="A165" s="5" t="s">
        <v>126</v>
      </c>
      <c r="B165" s="11">
        <f>148-36</f>
        <v>112</v>
      </c>
      <c r="C165" s="21">
        <v>36</v>
      </c>
      <c r="D165" s="13">
        <v>148</v>
      </c>
      <c r="F165" s="13">
        <v>1</v>
      </c>
      <c r="G165" s="13"/>
    </row>
    <row r="166" spans="1:127" x14ac:dyDescent="0.3">
      <c r="A166" s="5" t="s">
        <v>15</v>
      </c>
      <c r="B166" s="11">
        <f>SUM(B164:B165)</f>
        <v>348</v>
      </c>
      <c r="C166" s="21">
        <v>106</v>
      </c>
      <c r="D166" s="13">
        <v>454</v>
      </c>
      <c r="F166" s="13">
        <f>SUM(F164:F165)</f>
        <v>3</v>
      </c>
      <c r="G166" s="13"/>
    </row>
    <row r="167" spans="1:127" s="20" customFormat="1" x14ac:dyDescent="0.3">
      <c r="B167" s="15"/>
      <c r="C167" s="17"/>
      <c r="D167" s="17"/>
      <c r="E167" s="18"/>
      <c r="F167" s="17"/>
      <c r="G167" s="1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19"/>
    </row>
    <row r="168" spans="1:127" x14ac:dyDescent="0.3">
      <c r="A168" s="5" t="s">
        <v>127</v>
      </c>
      <c r="B168" s="11"/>
      <c r="C168" s="21"/>
      <c r="D168" s="13"/>
      <c r="E168" s="2" t="s">
        <v>128</v>
      </c>
      <c r="F168" s="13"/>
      <c r="G168" s="13"/>
    </row>
    <row r="169" spans="1:127" x14ac:dyDescent="0.3">
      <c r="A169" s="24" t="s">
        <v>11</v>
      </c>
      <c r="B169" s="11"/>
      <c r="C169" s="21"/>
      <c r="D169" s="13">
        <v>4095</v>
      </c>
      <c r="F169" s="13"/>
      <c r="G169" s="13"/>
    </row>
    <row r="170" spans="1:127" x14ac:dyDescent="0.3">
      <c r="A170" s="22" t="s">
        <v>129</v>
      </c>
      <c r="B170" s="11">
        <v>219</v>
      </c>
      <c r="C170" s="21">
        <v>32</v>
      </c>
      <c r="D170" s="13">
        <v>251</v>
      </c>
      <c r="F170" s="13">
        <v>1</v>
      </c>
      <c r="G170" s="13"/>
    </row>
    <row r="171" spans="1:127" x14ac:dyDescent="0.3">
      <c r="A171" s="5" t="s">
        <v>130</v>
      </c>
      <c r="B171" s="11">
        <v>240</v>
      </c>
      <c r="C171" s="21">
        <v>58</v>
      </c>
      <c r="D171" s="13">
        <v>298</v>
      </c>
      <c r="F171" s="13">
        <v>1</v>
      </c>
      <c r="G171" s="13"/>
    </row>
    <row r="172" spans="1:127" x14ac:dyDescent="0.3">
      <c r="A172" s="5" t="s">
        <v>131</v>
      </c>
      <c r="B172" s="11">
        <v>174</v>
      </c>
      <c r="C172" s="21">
        <v>26</v>
      </c>
      <c r="D172" s="13">
        <v>200</v>
      </c>
      <c r="F172" s="13">
        <v>1</v>
      </c>
      <c r="G172" s="13"/>
    </row>
    <row r="173" spans="1:127" x14ac:dyDescent="0.3">
      <c r="A173" s="5" t="s">
        <v>132</v>
      </c>
      <c r="B173" s="11">
        <v>93</v>
      </c>
      <c r="C173" s="21">
        <v>17</v>
      </c>
      <c r="D173" s="13">
        <v>110</v>
      </c>
      <c r="F173" s="13"/>
      <c r="G173" s="13"/>
    </row>
    <row r="174" spans="1:127" x14ac:dyDescent="0.3">
      <c r="A174" s="5" t="s">
        <v>15</v>
      </c>
      <c r="B174" s="11">
        <f>SUM(B170:B173)</f>
        <v>726</v>
      </c>
      <c r="C174" s="21">
        <v>133</v>
      </c>
      <c r="D174" s="13">
        <v>859</v>
      </c>
      <c r="F174" s="13">
        <f>SUM(F170:F173)</f>
        <v>3</v>
      </c>
      <c r="G174" s="13"/>
    </row>
    <row r="175" spans="1:127" s="20" customFormat="1" x14ac:dyDescent="0.3">
      <c r="B175" s="15"/>
      <c r="C175" s="17"/>
      <c r="D175" s="17"/>
      <c r="E175" s="18"/>
      <c r="F175" s="17"/>
      <c r="G175" s="1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19"/>
    </row>
    <row r="176" spans="1:127" x14ac:dyDescent="0.3">
      <c r="A176" s="5" t="s">
        <v>133</v>
      </c>
      <c r="B176" s="11"/>
      <c r="C176" s="21"/>
      <c r="D176" s="13"/>
      <c r="E176" s="2" t="s">
        <v>134</v>
      </c>
      <c r="F176" s="13"/>
      <c r="G176" s="13"/>
    </row>
    <row r="177" spans="1:127" x14ac:dyDescent="0.3">
      <c r="A177" s="5" t="s">
        <v>11</v>
      </c>
      <c r="B177" s="11"/>
      <c r="C177" s="21"/>
      <c r="D177" s="13">
        <v>4664</v>
      </c>
      <c r="F177" s="13"/>
      <c r="G177" s="13"/>
    </row>
    <row r="178" spans="1:127" x14ac:dyDescent="0.3">
      <c r="A178" s="5" t="s">
        <v>135</v>
      </c>
      <c r="B178" s="11">
        <v>0</v>
      </c>
      <c r="C178" s="21">
        <v>59</v>
      </c>
      <c r="D178" s="13">
        <v>59</v>
      </c>
      <c r="F178" s="13"/>
      <c r="G178" s="13"/>
    </row>
    <row r="179" spans="1:127" x14ac:dyDescent="0.3">
      <c r="A179" s="5" t="s">
        <v>136</v>
      </c>
      <c r="B179" s="11">
        <v>79</v>
      </c>
      <c r="C179" s="21">
        <v>92</v>
      </c>
      <c r="D179" s="13">
        <v>171</v>
      </c>
      <c r="F179" s="13">
        <v>1</v>
      </c>
      <c r="G179" s="13"/>
    </row>
    <row r="180" spans="1:127" x14ac:dyDescent="0.3">
      <c r="A180" s="5" t="s">
        <v>137</v>
      </c>
      <c r="B180" s="11">
        <v>140</v>
      </c>
      <c r="C180" s="21">
        <v>173</v>
      </c>
      <c r="D180" s="13">
        <v>313</v>
      </c>
      <c r="F180" s="13">
        <v>2</v>
      </c>
      <c r="G180" s="13"/>
    </row>
    <row r="181" spans="1:127" x14ac:dyDescent="0.3">
      <c r="A181" s="5" t="s">
        <v>15</v>
      </c>
      <c r="B181" s="11">
        <f>SUM(B178:B180)</f>
        <v>219</v>
      </c>
      <c r="C181" s="21">
        <v>324</v>
      </c>
      <c r="D181" s="13">
        <v>543</v>
      </c>
      <c r="F181" s="13">
        <f>SUM(F179:F180)</f>
        <v>3</v>
      </c>
      <c r="G181" s="13"/>
    </row>
    <row r="182" spans="1:127" s="20" customFormat="1" x14ac:dyDescent="0.3">
      <c r="B182" s="15"/>
      <c r="C182" s="17"/>
      <c r="D182" s="17"/>
      <c r="E182" s="18"/>
      <c r="F182" s="17"/>
      <c r="G182" s="1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19"/>
    </row>
    <row r="183" spans="1:127" x14ac:dyDescent="0.3">
      <c r="A183" s="5" t="s">
        <v>138</v>
      </c>
      <c r="B183" s="11"/>
      <c r="C183" s="21"/>
      <c r="D183" s="13"/>
      <c r="E183" s="2" t="s">
        <v>139</v>
      </c>
      <c r="F183" s="13"/>
      <c r="G183" s="13"/>
    </row>
    <row r="184" spans="1:127" x14ac:dyDescent="0.3">
      <c r="A184" s="5" t="s">
        <v>11</v>
      </c>
      <c r="B184" s="11"/>
      <c r="C184" s="21"/>
      <c r="D184" s="13">
        <v>7224</v>
      </c>
      <c r="F184" s="13"/>
      <c r="G184" s="13"/>
    </row>
    <row r="185" spans="1:127" x14ac:dyDescent="0.3">
      <c r="A185" s="5" t="s">
        <v>140</v>
      </c>
      <c r="B185" s="11">
        <f>374-207</f>
        <v>167</v>
      </c>
      <c r="C185" s="21">
        <v>207</v>
      </c>
      <c r="D185" s="13">
        <v>374</v>
      </c>
      <c r="F185" s="13">
        <v>1</v>
      </c>
      <c r="G185" s="13"/>
    </row>
    <row r="186" spans="1:127" x14ac:dyDescent="0.3">
      <c r="A186" s="5" t="s">
        <v>141</v>
      </c>
      <c r="B186" s="11">
        <f>476-218</f>
        <v>258</v>
      </c>
      <c r="C186" s="21">
        <v>218</v>
      </c>
      <c r="D186" s="13">
        <v>476</v>
      </c>
      <c r="F186" s="13">
        <v>2</v>
      </c>
      <c r="G186" s="13"/>
    </row>
    <row r="187" spans="1:127" x14ac:dyDescent="0.3">
      <c r="A187" s="5" t="s">
        <v>142</v>
      </c>
      <c r="B187" s="11">
        <f>231-107</f>
        <v>124</v>
      </c>
      <c r="C187" s="21">
        <v>107</v>
      </c>
      <c r="D187" s="13">
        <v>231</v>
      </c>
      <c r="F187" s="13">
        <v>1</v>
      </c>
      <c r="G187" s="13"/>
    </row>
    <row r="188" spans="1:127" x14ac:dyDescent="0.3">
      <c r="A188" s="5" t="s">
        <v>15</v>
      </c>
      <c r="B188" s="11">
        <f>SUM(B185:B187)</f>
        <v>549</v>
      </c>
      <c r="C188" s="21">
        <v>532</v>
      </c>
      <c r="D188" s="13">
        <v>1081</v>
      </c>
      <c r="F188" s="13">
        <f>SUM(F185:F187)</f>
        <v>4</v>
      </c>
      <c r="G188" s="13"/>
    </row>
    <row r="189" spans="1:127" s="20" customFormat="1" x14ac:dyDescent="0.3">
      <c r="B189" s="15"/>
      <c r="C189" s="17"/>
      <c r="D189" s="17"/>
      <c r="E189" s="18"/>
      <c r="F189" s="17"/>
      <c r="G189" s="1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19"/>
    </row>
    <row r="190" spans="1:127" x14ac:dyDescent="0.3">
      <c r="A190" s="5" t="s">
        <v>143</v>
      </c>
      <c r="B190" s="11"/>
      <c r="C190" s="21"/>
      <c r="D190" s="13"/>
      <c r="E190" s="2" t="s">
        <v>144</v>
      </c>
      <c r="F190" s="13"/>
      <c r="G190" s="13"/>
    </row>
    <row r="191" spans="1:127" x14ac:dyDescent="0.3">
      <c r="A191" s="5" t="s">
        <v>11</v>
      </c>
      <c r="B191" s="11"/>
      <c r="C191" s="21"/>
      <c r="D191" s="13">
        <v>7707</v>
      </c>
      <c r="F191" s="13"/>
      <c r="G191" s="13"/>
    </row>
    <row r="192" spans="1:127" x14ac:dyDescent="0.3">
      <c r="A192" s="5" t="s">
        <v>145</v>
      </c>
      <c r="B192" s="11">
        <f>355-170</f>
        <v>185</v>
      </c>
      <c r="C192" s="21">
        <v>170</v>
      </c>
      <c r="D192" s="13">
        <v>355</v>
      </c>
      <c r="F192" s="13">
        <v>1</v>
      </c>
      <c r="G192" s="13"/>
    </row>
    <row r="193" spans="1:127" x14ac:dyDescent="0.3">
      <c r="A193" s="5" t="s">
        <v>146</v>
      </c>
      <c r="B193" s="11">
        <f>377-192</f>
        <v>185</v>
      </c>
      <c r="C193" s="21">
        <v>192</v>
      </c>
      <c r="D193" s="13">
        <v>377</v>
      </c>
      <c r="F193" s="13">
        <v>2</v>
      </c>
      <c r="G193" s="13"/>
    </row>
    <row r="194" spans="1:127" x14ac:dyDescent="0.3">
      <c r="A194" s="5" t="s">
        <v>147</v>
      </c>
      <c r="B194" s="11">
        <f>318-189</f>
        <v>129</v>
      </c>
      <c r="C194" s="21">
        <v>189</v>
      </c>
      <c r="D194" s="13">
        <v>318</v>
      </c>
      <c r="F194" s="13">
        <v>1</v>
      </c>
      <c r="G194" s="13"/>
    </row>
    <row r="195" spans="1:127" x14ac:dyDescent="0.3">
      <c r="A195" s="5" t="s">
        <v>15</v>
      </c>
      <c r="B195" s="11">
        <f>SUM(B192:B194)</f>
        <v>499</v>
      </c>
      <c r="C195" s="21">
        <v>551</v>
      </c>
      <c r="D195" s="13">
        <v>1050</v>
      </c>
      <c r="F195" s="13">
        <f>SUM(F192:F194)</f>
        <v>4</v>
      </c>
      <c r="G195" s="13"/>
    </row>
    <row r="196" spans="1:127" s="20" customFormat="1" x14ac:dyDescent="0.3">
      <c r="B196" s="15"/>
      <c r="C196" s="17"/>
      <c r="D196" s="17"/>
      <c r="E196" s="18"/>
      <c r="F196" s="17"/>
      <c r="G196" s="1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19"/>
    </row>
    <row r="197" spans="1:127" x14ac:dyDescent="0.3">
      <c r="A197" s="22" t="s">
        <v>148</v>
      </c>
      <c r="B197" s="11"/>
      <c r="C197" s="21"/>
      <c r="D197" s="23"/>
      <c r="E197" s="2" t="s">
        <v>149</v>
      </c>
      <c r="F197" s="23"/>
      <c r="G197" s="23"/>
    </row>
    <row r="198" spans="1:127" x14ac:dyDescent="0.3">
      <c r="A198" s="22" t="s">
        <v>11</v>
      </c>
      <c r="B198" s="11"/>
      <c r="C198" s="21"/>
      <c r="D198" s="23">
        <v>47376</v>
      </c>
      <c r="F198" s="23"/>
      <c r="G198" s="23"/>
    </row>
    <row r="199" spans="1:127" x14ac:dyDescent="0.3">
      <c r="A199" s="22" t="s">
        <v>150</v>
      </c>
      <c r="B199" s="11">
        <f>822-676</f>
        <v>146</v>
      </c>
      <c r="C199" s="21">
        <v>676</v>
      </c>
      <c r="D199" s="23">
        <v>822</v>
      </c>
      <c r="F199" s="23">
        <v>1</v>
      </c>
      <c r="G199" s="23">
        <v>1</v>
      </c>
    </row>
    <row r="200" spans="1:127" x14ac:dyDescent="0.3">
      <c r="A200" s="22" t="s">
        <v>151</v>
      </c>
      <c r="B200" s="11">
        <f>767-627</f>
        <v>140</v>
      </c>
      <c r="C200" s="21">
        <v>627</v>
      </c>
      <c r="D200" s="23">
        <v>767</v>
      </c>
      <c r="F200" s="23">
        <v>1</v>
      </c>
      <c r="G200" s="23">
        <v>1</v>
      </c>
    </row>
    <row r="201" spans="1:127" x14ac:dyDescent="0.3">
      <c r="A201" s="22" t="s">
        <v>152</v>
      </c>
      <c r="B201" s="11">
        <v>168</v>
      </c>
      <c r="C201" s="21">
        <v>166</v>
      </c>
      <c r="D201" s="23">
        <v>334</v>
      </c>
      <c r="F201" s="23"/>
      <c r="G201" s="23"/>
    </row>
    <row r="202" spans="1:127" x14ac:dyDescent="0.3">
      <c r="A202" s="22" t="s">
        <v>153</v>
      </c>
      <c r="B202" s="11">
        <v>127</v>
      </c>
      <c r="C202" s="21">
        <v>190</v>
      </c>
      <c r="D202" s="23">
        <v>317</v>
      </c>
      <c r="F202" s="23"/>
      <c r="G202" s="23"/>
    </row>
    <row r="203" spans="1:127" x14ac:dyDescent="0.3">
      <c r="A203" s="22" t="s">
        <v>154</v>
      </c>
      <c r="B203" s="11">
        <v>163</v>
      </c>
      <c r="C203" s="21">
        <v>313</v>
      </c>
      <c r="D203" s="23">
        <v>476</v>
      </c>
      <c r="F203" s="23">
        <v>1</v>
      </c>
      <c r="G203" s="23"/>
    </row>
    <row r="204" spans="1:127" x14ac:dyDescent="0.3">
      <c r="A204" s="22" t="s">
        <v>155</v>
      </c>
      <c r="B204" s="11">
        <v>421</v>
      </c>
      <c r="C204" s="21">
        <v>450</v>
      </c>
      <c r="D204" s="23">
        <v>871</v>
      </c>
      <c r="F204" s="23">
        <v>2</v>
      </c>
      <c r="G204" s="23">
        <v>1</v>
      </c>
    </row>
    <row r="205" spans="1:127" x14ac:dyDescent="0.3">
      <c r="A205" s="22" t="s">
        <v>156</v>
      </c>
      <c r="B205" s="11">
        <v>241</v>
      </c>
      <c r="C205" s="21">
        <v>427</v>
      </c>
      <c r="D205" s="23">
        <v>668</v>
      </c>
      <c r="F205" s="23">
        <v>1</v>
      </c>
      <c r="G205" s="23">
        <v>1</v>
      </c>
    </row>
    <row r="206" spans="1:127" x14ac:dyDescent="0.3">
      <c r="A206" s="22" t="s">
        <v>157</v>
      </c>
      <c r="B206" s="11">
        <v>158</v>
      </c>
      <c r="C206" s="21">
        <v>170</v>
      </c>
      <c r="D206" s="23">
        <v>328</v>
      </c>
      <c r="F206" s="23"/>
      <c r="G206" s="23"/>
    </row>
    <row r="207" spans="1:127" x14ac:dyDescent="0.3">
      <c r="A207" s="22" t="s">
        <v>158</v>
      </c>
      <c r="B207" s="11">
        <v>216</v>
      </c>
      <c r="C207" s="21">
        <v>220</v>
      </c>
      <c r="D207" s="23">
        <v>436</v>
      </c>
      <c r="F207" s="23">
        <v>1</v>
      </c>
      <c r="G207" s="23"/>
    </row>
    <row r="208" spans="1:127" x14ac:dyDescent="0.3">
      <c r="A208" s="22" t="s">
        <v>15</v>
      </c>
      <c r="B208" s="11">
        <f>SUM(B199:B207)</f>
        <v>1780</v>
      </c>
      <c r="C208" s="21">
        <v>3239</v>
      </c>
      <c r="D208" s="25">
        <v>5019</v>
      </c>
      <c r="F208" s="25">
        <f>SUM(F199:F207)</f>
        <v>7</v>
      </c>
      <c r="G208" s="25">
        <f>SUM(G199:G207)</f>
        <v>4</v>
      </c>
    </row>
    <row r="209" spans="1:127" s="20" customFormat="1" x14ac:dyDescent="0.3">
      <c r="B209" s="15"/>
      <c r="C209" s="17"/>
      <c r="D209" s="17"/>
      <c r="E209" s="18"/>
      <c r="F209" s="17"/>
      <c r="G209" s="1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19"/>
    </row>
    <row r="210" spans="1:127" x14ac:dyDescent="0.3">
      <c r="A210" s="5" t="s">
        <v>159</v>
      </c>
      <c r="B210" s="11"/>
      <c r="C210" s="21"/>
      <c r="D210" s="13"/>
      <c r="E210" s="2" t="s">
        <v>160</v>
      </c>
      <c r="F210" s="13"/>
      <c r="G210" s="13"/>
    </row>
    <row r="211" spans="1:127" x14ac:dyDescent="0.3">
      <c r="A211" s="5" t="s">
        <v>11</v>
      </c>
      <c r="B211" s="11"/>
      <c r="C211" s="21"/>
      <c r="D211" s="13">
        <v>7462</v>
      </c>
      <c r="F211" s="13"/>
      <c r="G211" s="13"/>
    </row>
    <row r="212" spans="1:127" x14ac:dyDescent="0.3">
      <c r="A212" s="5" t="s">
        <v>161</v>
      </c>
      <c r="B212" s="11">
        <v>415</v>
      </c>
      <c r="C212" s="21">
        <v>254</v>
      </c>
      <c r="D212" s="13">
        <v>669</v>
      </c>
      <c r="F212" s="13">
        <v>2</v>
      </c>
      <c r="G212" s="13"/>
    </row>
    <row r="213" spans="1:127" x14ac:dyDescent="0.3">
      <c r="A213" s="5" t="s">
        <v>162</v>
      </c>
      <c r="B213" s="11">
        <v>284</v>
      </c>
      <c r="C213" s="21">
        <v>189</v>
      </c>
      <c r="D213" s="13">
        <v>473</v>
      </c>
      <c r="F213" s="13">
        <v>1</v>
      </c>
      <c r="G213" s="13"/>
    </row>
    <row r="214" spans="1:127" x14ac:dyDescent="0.3">
      <c r="A214" s="5" t="s">
        <v>163</v>
      </c>
      <c r="B214" s="11">
        <v>204</v>
      </c>
      <c r="C214" s="21">
        <v>120</v>
      </c>
      <c r="D214" s="13">
        <v>324</v>
      </c>
      <c r="F214" s="13">
        <v>1</v>
      </c>
      <c r="G214" s="13"/>
    </row>
    <row r="215" spans="1:127" x14ac:dyDescent="0.3">
      <c r="A215" s="5" t="s">
        <v>15</v>
      </c>
      <c r="B215" s="11">
        <f>SUM(B212:B214)</f>
        <v>903</v>
      </c>
      <c r="C215" s="21">
        <v>563</v>
      </c>
      <c r="D215" s="13">
        <v>1466</v>
      </c>
      <c r="F215" s="13">
        <f>SUM(F212:F214)</f>
        <v>4</v>
      </c>
      <c r="G215" s="13"/>
    </row>
    <row r="216" spans="1:127" s="20" customFormat="1" x14ac:dyDescent="0.3">
      <c r="B216" s="15"/>
      <c r="C216" s="17"/>
      <c r="D216" s="17"/>
      <c r="E216" s="18"/>
      <c r="F216" s="17"/>
      <c r="G216" s="1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19"/>
    </row>
    <row r="217" spans="1:127" x14ac:dyDescent="0.3">
      <c r="A217" s="5" t="s">
        <v>164</v>
      </c>
      <c r="B217" s="11"/>
      <c r="C217" s="21"/>
      <c r="D217" s="13"/>
      <c r="E217" s="2" t="s">
        <v>165</v>
      </c>
      <c r="F217" s="13"/>
      <c r="G217" s="13"/>
    </row>
    <row r="218" spans="1:127" x14ac:dyDescent="0.3">
      <c r="A218" s="5" t="s">
        <v>11</v>
      </c>
      <c r="B218" s="11"/>
      <c r="C218" s="21"/>
      <c r="D218" s="13">
        <v>2283</v>
      </c>
      <c r="F218" s="13"/>
      <c r="G218" s="13"/>
    </row>
    <row r="219" spans="1:127" x14ac:dyDescent="0.3">
      <c r="A219" s="5" t="s">
        <v>166</v>
      </c>
      <c r="B219" s="11">
        <f>99-38</f>
        <v>61</v>
      </c>
      <c r="C219" s="21">
        <v>38</v>
      </c>
      <c r="D219" s="13">
        <v>99</v>
      </c>
      <c r="F219" s="13">
        <v>1</v>
      </c>
      <c r="G219" s="13"/>
    </row>
    <row r="220" spans="1:127" x14ac:dyDescent="0.3">
      <c r="A220" s="5" t="s">
        <v>167</v>
      </c>
      <c r="B220" s="11">
        <f>105-53</f>
        <v>52</v>
      </c>
      <c r="C220" s="21">
        <v>53</v>
      </c>
      <c r="D220" s="13">
        <v>105</v>
      </c>
      <c r="F220" s="13">
        <v>1</v>
      </c>
      <c r="G220" s="13"/>
    </row>
    <row r="221" spans="1:127" x14ac:dyDescent="0.3">
      <c r="A221" s="5" t="s">
        <v>168</v>
      </c>
      <c r="B221" s="11">
        <f>120-41</f>
        <v>79</v>
      </c>
      <c r="C221" s="21">
        <v>41</v>
      </c>
      <c r="D221" s="13">
        <v>120</v>
      </c>
      <c r="F221" s="13">
        <v>1</v>
      </c>
      <c r="G221" s="13"/>
    </row>
    <row r="222" spans="1:127" x14ac:dyDescent="0.3">
      <c r="A222" s="5" t="s">
        <v>15</v>
      </c>
      <c r="B222" s="11">
        <f>SUM(B219:B221)</f>
        <v>192</v>
      </c>
      <c r="C222" s="21">
        <v>132</v>
      </c>
      <c r="D222" s="13">
        <v>324</v>
      </c>
      <c r="F222" s="13">
        <f>SUM(F219:F221)</f>
        <v>3</v>
      </c>
      <c r="G222" s="13"/>
    </row>
    <row r="223" spans="1:127" s="20" customFormat="1" x14ac:dyDescent="0.3">
      <c r="B223" s="15"/>
      <c r="C223" s="17"/>
      <c r="D223" s="17"/>
      <c r="E223" s="18"/>
      <c r="F223" s="17"/>
      <c r="G223" s="1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19"/>
    </row>
    <row r="224" spans="1:127" x14ac:dyDescent="0.3">
      <c r="A224" s="5" t="s">
        <v>169</v>
      </c>
      <c r="B224" s="11"/>
      <c r="C224" s="21"/>
      <c r="D224" s="13"/>
      <c r="E224" s="2" t="s">
        <v>170</v>
      </c>
      <c r="F224" s="13"/>
      <c r="G224" s="13"/>
    </row>
    <row r="225" spans="1:127" x14ac:dyDescent="0.3">
      <c r="A225" s="24" t="s">
        <v>11</v>
      </c>
      <c r="B225" s="11"/>
      <c r="C225" s="21"/>
      <c r="D225" s="13">
        <v>3018</v>
      </c>
      <c r="F225" s="13"/>
      <c r="G225" s="13"/>
    </row>
    <row r="226" spans="1:127" x14ac:dyDescent="0.3">
      <c r="A226" s="5" t="s">
        <v>171</v>
      </c>
      <c r="B226" s="11">
        <f>157-33</f>
        <v>124</v>
      </c>
      <c r="C226" s="21">
        <v>33</v>
      </c>
      <c r="D226" s="13">
        <v>157</v>
      </c>
      <c r="F226" s="13">
        <v>1</v>
      </c>
      <c r="G226" s="13"/>
    </row>
    <row r="227" spans="1:127" x14ac:dyDescent="0.3">
      <c r="A227" s="5" t="s">
        <v>172</v>
      </c>
      <c r="B227" s="11">
        <f>277-49</f>
        <v>228</v>
      </c>
      <c r="C227" s="21">
        <v>49</v>
      </c>
      <c r="D227" s="13">
        <v>277</v>
      </c>
      <c r="F227" s="13">
        <v>1</v>
      </c>
      <c r="G227" s="13"/>
    </row>
    <row r="228" spans="1:127" x14ac:dyDescent="0.3">
      <c r="A228" s="5" t="s">
        <v>173</v>
      </c>
      <c r="B228" s="11">
        <f>171-16</f>
        <v>155</v>
      </c>
      <c r="C228" s="21">
        <v>16</v>
      </c>
      <c r="D228" s="13">
        <v>171</v>
      </c>
      <c r="F228" s="13">
        <v>1</v>
      </c>
      <c r="G228" s="13"/>
    </row>
    <row r="229" spans="1:127" x14ac:dyDescent="0.3">
      <c r="A229" s="5" t="s">
        <v>15</v>
      </c>
      <c r="B229" s="11">
        <f>SUM(B226:B228)</f>
        <v>507</v>
      </c>
      <c r="C229" s="21">
        <v>98</v>
      </c>
      <c r="D229" s="13">
        <v>605</v>
      </c>
      <c r="F229" s="13">
        <f>SUM(F226:F228)</f>
        <v>3</v>
      </c>
      <c r="G229" s="13"/>
    </row>
    <row r="230" spans="1:127" s="20" customFormat="1" x14ac:dyDescent="0.3">
      <c r="B230" s="15"/>
      <c r="C230" s="17"/>
      <c r="D230" s="17"/>
      <c r="E230" s="18"/>
      <c r="F230" s="17"/>
      <c r="G230" s="1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19"/>
    </row>
    <row r="231" spans="1:127" x14ac:dyDescent="0.3">
      <c r="A231" s="5" t="s">
        <v>174</v>
      </c>
      <c r="B231" s="11"/>
      <c r="C231" s="21"/>
      <c r="D231" s="13"/>
      <c r="E231" s="2" t="s">
        <v>175</v>
      </c>
      <c r="F231" s="13"/>
      <c r="G231" s="13"/>
    </row>
    <row r="232" spans="1:127" x14ac:dyDescent="0.3">
      <c r="A232" s="24" t="s">
        <v>11</v>
      </c>
      <c r="B232" s="11"/>
      <c r="C232" s="21"/>
      <c r="D232" s="13">
        <v>6632</v>
      </c>
      <c r="F232" s="13"/>
      <c r="G232" s="13"/>
    </row>
    <row r="233" spans="1:127" x14ac:dyDescent="0.3">
      <c r="A233" s="5" t="s">
        <v>176</v>
      </c>
      <c r="B233" s="11">
        <f>601-354</f>
        <v>247</v>
      </c>
      <c r="C233" s="21">
        <v>354</v>
      </c>
      <c r="D233" s="13">
        <v>601</v>
      </c>
      <c r="F233" s="13">
        <v>2</v>
      </c>
      <c r="G233" s="13"/>
    </row>
    <row r="234" spans="1:127" x14ac:dyDescent="0.3">
      <c r="A234" s="5" t="s">
        <v>177</v>
      </c>
      <c r="B234" s="11">
        <f>233-159</f>
        <v>74</v>
      </c>
      <c r="C234" s="21">
        <v>159</v>
      </c>
      <c r="D234" s="13">
        <v>233</v>
      </c>
      <c r="F234" s="13">
        <v>1</v>
      </c>
      <c r="G234" s="13"/>
    </row>
    <row r="235" spans="1:127" x14ac:dyDescent="0.3">
      <c r="A235" s="5" t="s">
        <v>178</v>
      </c>
      <c r="B235" s="11">
        <f>266-125</f>
        <v>141</v>
      </c>
      <c r="C235" s="21">
        <v>125</v>
      </c>
      <c r="D235" s="13">
        <v>266</v>
      </c>
      <c r="F235" s="13">
        <v>1</v>
      </c>
      <c r="G235" s="13"/>
    </row>
    <row r="236" spans="1:127" x14ac:dyDescent="0.3">
      <c r="A236" s="5" t="s">
        <v>15</v>
      </c>
      <c r="B236" s="11">
        <f>SUM(B233:B235)</f>
        <v>462</v>
      </c>
      <c r="C236" s="21">
        <v>638</v>
      </c>
      <c r="D236" s="13">
        <v>1100</v>
      </c>
      <c r="F236" s="13">
        <f>SUM(F233:F235)</f>
        <v>4</v>
      </c>
      <c r="G236" s="13"/>
    </row>
    <row r="237" spans="1:127" s="20" customFormat="1" x14ac:dyDescent="0.3">
      <c r="B237" s="15"/>
      <c r="C237" s="17"/>
      <c r="D237" s="17"/>
      <c r="E237" s="18"/>
      <c r="F237" s="17"/>
      <c r="G237" s="1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19"/>
    </row>
    <row r="238" spans="1:127" x14ac:dyDescent="0.3">
      <c r="A238" s="5" t="s">
        <v>179</v>
      </c>
      <c r="B238" s="11"/>
      <c r="C238" s="21"/>
      <c r="D238" s="13"/>
      <c r="E238" s="2" t="s">
        <v>180</v>
      </c>
      <c r="F238" s="13"/>
      <c r="G238" s="13"/>
    </row>
    <row r="239" spans="1:127" x14ac:dyDescent="0.3">
      <c r="A239" s="24" t="s">
        <v>11</v>
      </c>
      <c r="B239" s="11"/>
      <c r="C239" s="21"/>
      <c r="D239" s="13">
        <v>6559</v>
      </c>
      <c r="F239" s="13"/>
      <c r="G239" s="13"/>
    </row>
    <row r="240" spans="1:127" x14ac:dyDescent="0.3">
      <c r="A240" s="5" t="s">
        <v>181</v>
      </c>
      <c r="B240" s="11">
        <f>195-62</f>
        <v>133</v>
      </c>
      <c r="C240" s="21">
        <v>62</v>
      </c>
      <c r="D240" s="13">
        <v>195</v>
      </c>
      <c r="F240" s="13">
        <v>1</v>
      </c>
      <c r="G240" s="13"/>
    </row>
    <row r="241" spans="1:127" x14ac:dyDescent="0.3">
      <c r="A241" s="5" t="s">
        <v>182</v>
      </c>
      <c r="B241" s="11">
        <f>351-107</f>
        <v>244</v>
      </c>
      <c r="C241" s="21">
        <v>107</v>
      </c>
      <c r="D241" s="13">
        <v>351</v>
      </c>
      <c r="F241" s="13">
        <v>1</v>
      </c>
      <c r="G241" s="13"/>
    </row>
    <row r="242" spans="1:127" x14ac:dyDescent="0.3">
      <c r="A242" s="5" t="s">
        <v>183</v>
      </c>
      <c r="B242" s="11">
        <f>482-202</f>
        <v>280</v>
      </c>
      <c r="C242" s="21">
        <v>202</v>
      </c>
      <c r="D242" s="13">
        <v>482</v>
      </c>
      <c r="F242" s="13">
        <v>2</v>
      </c>
      <c r="G242" s="13"/>
    </row>
    <row r="243" spans="1:127" x14ac:dyDescent="0.3">
      <c r="A243" s="5" t="s">
        <v>15</v>
      </c>
      <c r="B243" s="11">
        <f>SUM(B240:B242)</f>
        <v>657</v>
      </c>
      <c r="C243" s="21">
        <v>371</v>
      </c>
      <c r="D243" s="13">
        <v>1028</v>
      </c>
      <c r="F243" s="13">
        <f>SUM(F240:F242)</f>
        <v>4</v>
      </c>
      <c r="G243" s="13"/>
    </row>
    <row r="244" spans="1:127" s="20" customFormat="1" x14ac:dyDescent="0.3">
      <c r="B244" s="15"/>
      <c r="C244" s="17"/>
      <c r="D244" s="17"/>
      <c r="E244" s="18"/>
      <c r="F244" s="17"/>
      <c r="G244" s="1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19"/>
    </row>
    <row r="245" spans="1:127" x14ac:dyDescent="0.3">
      <c r="A245" s="5" t="s">
        <v>184</v>
      </c>
      <c r="B245" s="11"/>
      <c r="C245" s="21"/>
      <c r="D245" s="13"/>
      <c r="E245" s="2" t="s">
        <v>185</v>
      </c>
      <c r="F245" s="13"/>
      <c r="G245" s="13"/>
    </row>
    <row r="246" spans="1:127" x14ac:dyDescent="0.3">
      <c r="A246" s="24" t="s">
        <v>11</v>
      </c>
      <c r="B246" s="11"/>
      <c r="C246" s="21"/>
      <c r="D246" s="13">
        <v>967</v>
      </c>
      <c r="F246" s="13"/>
      <c r="G246" s="13"/>
    </row>
    <row r="247" spans="1:127" x14ac:dyDescent="0.3">
      <c r="A247" s="5" t="s">
        <v>186</v>
      </c>
      <c r="B247" s="11">
        <v>48</v>
      </c>
      <c r="C247" s="21">
        <v>44</v>
      </c>
      <c r="D247" s="13">
        <v>92</v>
      </c>
      <c r="F247" s="13"/>
      <c r="G247" s="13"/>
    </row>
    <row r="248" spans="1:127" x14ac:dyDescent="0.3">
      <c r="A248" s="5" t="s">
        <v>187</v>
      </c>
      <c r="B248" s="11">
        <v>63</v>
      </c>
      <c r="C248" s="21">
        <v>59</v>
      </c>
      <c r="D248" s="13">
        <v>122</v>
      </c>
      <c r="F248" s="13">
        <v>1</v>
      </c>
      <c r="G248" s="13"/>
    </row>
    <row r="249" spans="1:127" x14ac:dyDescent="0.3">
      <c r="A249" s="5" t="s">
        <v>15</v>
      </c>
      <c r="B249" s="11">
        <f>SUM(B247:B248)</f>
        <v>111</v>
      </c>
      <c r="C249" s="21">
        <v>103</v>
      </c>
      <c r="D249" s="13">
        <v>214</v>
      </c>
      <c r="F249" s="13">
        <v>1</v>
      </c>
      <c r="G249" s="13"/>
    </row>
    <row r="250" spans="1:127" s="20" customFormat="1" x14ac:dyDescent="0.3">
      <c r="B250" s="15"/>
      <c r="C250" s="17"/>
      <c r="D250" s="17"/>
      <c r="E250" s="18"/>
      <c r="F250" s="17"/>
      <c r="G250" s="1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19"/>
    </row>
    <row r="251" spans="1:127" x14ac:dyDescent="0.3">
      <c r="A251" s="5" t="s">
        <v>188</v>
      </c>
      <c r="B251" s="11"/>
      <c r="C251" s="21"/>
      <c r="D251" s="13"/>
      <c r="E251" s="2" t="s">
        <v>189</v>
      </c>
      <c r="F251" s="13"/>
      <c r="G251" s="13"/>
    </row>
    <row r="252" spans="1:127" x14ac:dyDescent="0.3">
      <c r="A252" s="24" t="s">
        <v>11</v>
      </c>
      <c r="B252" s="11"/>
      <c r="C252" s="21"/>
      <c r="D252" s="13">
        <v>3512</v>
      </c>
      <c r="F252" s="13"/>
      <c r="G252" s="13"/>
    </row>
    <row r="253" spans="1:127" x14ac:dyDescent="0.3">
      <c r="A253" s="5" t="s">
        <v>190</v>
      </c>
      <c r="B253" s="11">
        <f>115-47</f>
        <v>68</v>
      </c>
      <c r="C253" s="21">
        <v>47</v>
      </c>
      <c r="D253" s="13">
        <v>115</v>
      </c>
      <c r="F253" s="13"/>
      <c r="G253" s="13"/>
    </row>
    <row r="254" spans="1:127" x14ac:dyDescent="0.3">
      <c r="A254" s="5" t="s">
        <v>191</v>
      </c>
      <c r="B254" s="11">
        <f>166-62</f>
        <v>104</v>
      </c>
      <c r="C254" s="21">
        <v>62</v>
      </c>
      <c r="D254" s="13">
        <v>166</v>
      </c>
      <c r="F254" s="13">
        <v>1</v>
      </c>
      <c r="G254" s="13"/>
    </row>
    <row r="255" spans="1:127" x14ac:dyDescent="0.3">
      <c r="A255" s="5" t="s">
        <v>192</v>
      </c>
      <c r="B255" s="11">
        <f>123-29</f>
        <v>94</v>
      </c>
      <c r="C255" s="21">
        <v>29</v>
      </c>
      <c r="D255" s="13">
        <v>123</v>
      </c>
      <c r="F255" s="13"/>
      <c r="G255" s="13"/>
    </row>
    <row r="256" spans="1:127" x14ac:dyDescent="0.3">
      <c r="A256" s="5" t="s">
        <v>193</v>
      </c>
      <c r="B256" s="11">
        <f>168-29</f>
        <v>139</v>
      </c>
      <c r="C256" s="21">
        <v>29</v>
      </c>
      <c r="D256" s="13">
        <v>168</v>
      </c>
      <c r="F256" s="13">
        <v>1</v>
      </c>
      <c r="G256" s="13"/>
    </row>
    <row r="257" spans="1:127" x14ac:dyDescent="0.3">
      <c r="A257" s="5" t="s">
        <v>194</v>
      </c>
      <c r="B257" s="11">
        <f>131-36</f>
        <v>95</v>
      </c>
      <c r="C257" s="21">
        <v>36</v>
      </c>
      <c r="D257" s="13">
        <v>131</v>
      </c>
      <c r="F257" s="13">
        <v>1</v>
      </c>
      <c r="G257" s="13"/>
    </row>
    <row r="258" spans="1:127" x14ac:dyDescent="0.3">
      <c r="A258" s="5" t="s">
        <v>195</v>
      </c>
      <c r="B258" s="11">
        <f>69-30</f>
        <v>39</v>
      </c>
      <c r="C258" s="21">
        <v>30</v>
      </c>
      <c r="D258" s="13">
        <v>69</v>
      </c>
      <c r="F258" s="13"/>
      <c r="G258" s="13"/>
    </row>
    <row r="259" spans="1:127" x14ac:dyDescent="0.3">
      <c r="A259" s="5" t="s">
        <v>15</v>
      </c>
      <c r="B259" s="11">
        <f>SUM(B253:B258)</f>
        <v>539</v>
      </c>
      <c r="C259" s="21">
        <v>233</v>
      </c>
      <c r="D259" s="13">
        <v>772</v>
      </c>
      <c r="F259" s="13">
        <f>SUM(F253:F258)</f>
        <v>3</v>
      </c>
      <c r="G259" s="13"/>
    </row>
    <row r="260" spans="1:127" s="20" customFormat="1" x14ac:dyDescent="0.3">
      <c r="B260" s="15"/>
      <c r="C260" s="17"/>
      <c r="D260" s="17"/>
      <c r="E260" s="18"/>
      <c r="F260" s="17"/>
      <c r="G260" s="1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19"/>
    </row>
    <row r="261" spans="1:127" x14ac:dyDescent="0.3">
      <c r="A261" s="5" t="s">
        <v>196</v>
      </c>
      <c r="B261" s="11"/>
      <c r="C261" s="21"/>
      <c r="D261" s="13"/>
      <c r="E261" s="2" t="s">
        <v>197</v>
      </c>
      <c r="F261" s="13"/>
      <c r="G261" s="13"/>
    </row>
    <row r="262" spans="1:127" x14ac:dyDescent="0.3">
      <c r="A262" s="24" t="s">
        <v>11</v>
      </c>
      <c r="B262" s="11"/>
      <c r="C262" s="21"/>
      <c r="D262" s="13">
        <v>1172</v>
      </c>
      <c r="F262" s="13"/>
      <c r="G262" s="13"/>
    </row>
    <row r="263" spans="1:127" x14ac:dyDescent="0.3">
      <c r="A263" s="5" t="s">
        <v>198</v>
      </c>
      <c r="B263" s="11">
        <v>73</v>
      </c>
      <c r="C263" s="21">
        <v>2</v>
      </c>
      <c r="D263" s="13">
        <v>75</v>
      </c>
      <c r="F263" s="13"/>
      <c r="G263" s="13"/>
    </row>
    <row r="264" spans="1:127" x14ac:dyDescent="0.3">
      <c r="A264" s="5" t="s">
        <v>199</v>
      </c>
      <c r="B264" s="11">
        <v>95</v>
      </c>
      <c r="C264" s="21">
        <v>0</v>
      </c>
      <c r="D264" s="13">
        <v>95</v>
      </c>
      <c r="F264" s="13">
        <v>1</v>
      </c>
      <c r="G264" s="13"/>
    </row>
    <row r="265" spans="1:127" x14ac:dyDescent="0.3">
      <c r="A265" s="5" t="s">
        <v>200</v>
      </c>
      <c r="B265" s="11">
        <v>59</v>
      </c>
      <c r="C265" s="21">
        <v>2</v>
      </c>
      <c r="D265" s="13">
        <v>61</v>
      </c>
      <c r="F265" s="13"/>
      <c r="G265" s="13"/>
    </row>
    <row r="266" spans="1:127" x14ac:dyDescent="0.3">
      <c r="A266" s="5" t="s">
        <v>15</v>
      </c>
      <c r="B266" s="11">
        <f>SUM(B263:B265)</f>
        <v>227</v>
      </c>
      <c r="C266" s="21">
        <v>4</v>
      </c>
      <c r="D266" s="13">
        <v>231</v>
      </c>
      <c r="F266" s="13">
        <v>1</v>
      </c>
      <c r="G266" s="13"/>
    </row>
    <row r="267" spans="1:127" s="20" customFormat="1" x14ac:dyDescent="0.3">
      <c r="B267" s="15"/>
      <c r="C267" s="17"/>
      <c r="D267" s="17"/>
      <c r="E267" s="18"/>
      <c r="F267" s="17"/>
      <c r="G267" s="1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19"/>
    </row>
    <row r="268" spans="1:127" x14ac:dyDescent="0.3">
      <c r="A268" s="5" t="s">
        <v>201</v>
      </c>
      <c r="B268" s="11"/>
      <c r="C268" s="21"/>
      <c r="D268" s="13"/>
      <c r="E268" s="2" t="s">
        <v>202</v>
      </c>
      <c r="F268" s="13"/>
      <c r="G268" s="13"/>
    </row>
    <row r="269" spans="1:127" x14ac:dyDescent="0.3">
      <c r="A269" s="24" t="s">
        <v>11</v>
      </c>
      <c r="B269" s="11"/>
      <c r="C269" s="21"/>
      <c r="D269" s="13">
        <v>3387</v>
      </c>
      <c r="F269" s="13"/>
      <c r="G269" s="13"/>
    </row>
    <row r="270" spans="1:127" x14ac:dyDescent="0.3">
      <c r="A270" s="5" t="s">
        <v>203</v>
      </c>
      <c r="B270" s="11">
        <v>188</v>
      </c>
      <c r="C270" s="21">
        <v>50</v>
      </c>
      <c r="D270" s="13">
        <v>238</v>
      </c>
      <c r="F270" s="13">
        <v>1</v>
      </c>
      <c r="G270" s="13"/>
    </row>
    <row r="271" spans="1:127" x14ac:dyDescent="0.3">
      <c r="A271" s="5" t="s">
        <v>204</v>
      </c>
      <c r="B271" s="11">
        <v>275</v>
      </c>
      <c r="C271" s="21">
        <v>55</v>
      </c>
      <c r="D271" s="13">
        <v>330</v>
      </c>
      <c r="F271" s="13">
        <v>2</v>
      </c>
      <c r="G271" s="13"/>
    </row>
    <row r="272" spans="1:127" x14ac:dyDescent="0.3">
      <c r="A272" s="5" t="s">
        <v>205</v>
      </c>
      <c r="B272" s="11">
        <v>94</v>
      </c>
      <c r="C272" s="21">
        <v>18</v>
      </c>
      <c r="D272" s="13">
        <v>112</v>
      </c>
      <c r="F272" s="13"/>
      <c r="G272" s="13"/>
    </row>
    <row r="273" spans="1:127" x14ac:dyDescent="0.3">
      <c r="A273" s="5" t="s">
        <v>15</v>
      </c>
      <c r="B273" s="11">
        <f>SUM(B270:B272)</f>
        <v>557</v>
      </c>
      <c r="C273" s="21">
        <v>123</v>
      </c>
      <c r="D273" s="13">
        <v>680</v>
      </c>
      <c r="F273" s="13">
        <f>SUM(F270:F272)</f>
        <v>3</v>
      </c>
      <c r="G273" s="13"/>
    </row>
    <row r="274" spans="1:127" s="20" customFormat="1" x14ac:dyDescent="0.3">
      <c r="B274" s="15"/>
      <c r="C274" s="17"/>
      <c r="D274" s="17"/>
      <c r="E274" s="18"/>
      <c r="F274" s="17"/>
      <c r="G274" s="1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19"/>
    </row>
    <row r="275" spans="1:127" x14ac:dyDescent="0.3">
      <c r="A275" s="5" t="s">
        <v>206</v>
      </c>
      <c r="B275" s="11"/>
      <c r="C275" s="21"/>
      <c r="D275" s="13"/>
      <c r="E275" s="2" t="s">
        <v>207</v>
      </c>
      <c r="F275" s="13"/>
      <c r="G275" s="13"/>
    </row>
    <row r="276" spans="1:127" x14ac:dyDescent="0.3">
      <c r="A276" s="24" t="s">
        <v>11</v>
      </c>
      <c r="B276" s="11"/>
      <c r="C276" s="21"/>
      <c r="D276" s="13">
        <v>2172</v>
      </c>
      <c r="F276" s="13"/>
      <c r="G276" s="13"/>
    </row>
    <row r="277" spans="1:127" x14ac:dyDescent="0.3">
      <c r="A277" s="5" t="s">
        <v>208</v>
      </c>
      <c r="B277" s="11">
        <f>227-109</f>
        <v>118</v>
      </c>
      <c r="C277" s="21">
        <v>109</v>
      </c>
      <c r="D277" s="13">
        <v>227</v>
      </c>
      <c r="F277" s="13">
        <v>2</v>
      </c>
      <c r="G277" s="13"/>
    </row>
    <row r="278" spans="1:127" x14ac:dyDescent="0.3">
      <c r="A278" s="5" t="s">
        <v>209</v>
      </c>
      <c r="B278" s="11">
        <f>155-97</f>
        <v>58</v>
      </c>
      <c r="C278" s="21">
        <v>97</v>
      </c>
      <c r="D278" s="13">
        <v>155</v>
      </c>
      <c r="F278" s="13">
        <v>1</v>
      </c>
      <c r="G278" s="13"/>
    </row>
    <row r="279" spans="1:127" x14ac:dyDescent="0.3">
      <c r="A279" s="5" t="s">
        <v>210</v>
      </c>
      <c r="B279" s="11">
        <f>106-42</f>
        <v>64</v>
      </c>
      <c r="C279" s="21">
        <v>42</v>
      </c>
      <c r="D279" s="13">
        <v>106</v>
      </c>
      <c r="F279" s="13"/>
      <c r="G279" s="13"/>
    </row>
    <row r="280" spans="1:127" x14ac:dyDescent="0.3">
      <c r="A280" s="5" t="s">
        <v>211</v>
      </c>
      <c r="B280" s="11">
        <f>43-19</f>
        <v>24</v>
      </c>
      <c r="C280" s="21">
        <v>19</v>
      </c>
      <c r="D280" s="13">
        <v>43</v>
      </c>
      <c r="F280" s="13"/>
      <c r="G280" s="13"/>
    </row>
    <row r="281" spans="1:127" x14ac:dyDescent="0.3">
      <c r="A281" s="5" t="s">
        <v>15</v>
      </c>
      <c r="B281" s="11">
        <f>SUM(B277:B280)</f>
        <v>264</v>
      </c>
      <c r="C281" s="21">
        <v>267</v>
      </c>
      <c r="D281" s="13">
        <v>531</v>
      </c>
      <c r="F281" s="13">
        <f>SUM(F277:F280)</f>
        <v>3</v>
      </c>
      <c r="G281" s="13"/>
    </row>
    <row r="282" spans="1:127" s="20" customFormat="1" x14ac:dyDescent="0.3">
      <c r="B282" s="15"/>
      <c r="C282" s="17"/>
      <c r="D282" s="17"/>
      <c r="E282" s="18"/>
      <c r="F282" s="17"/>
      <c r="G282" s="1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19"/>
    </row>
    <row r="283" spans="1:127" x14ac:dyDescent="0.3">
      <c r="A283" s="5" t="s">
        <v>212</v>
      </c>
      <c r="B283" s="11"/>
      <c r="C283" s="21"/>
      <c r="D283" s="13"/>
      <c r="E283" s="2" t="s">
        <v>213</v>
      </c>
      <c r="F283" s="13"/>
      <c r="G283" s="13"/>
    </row>
    <row r="284" spans="1:127" x14ac:dyDescent="0.3">
      <c r="A284" s="24" t="s">
        <v>11</v>
      </c>
      <c r="B284" s="11"/>
      <c r="C284" s="21"/>
      <c r="D284" s="13">
        <v>2122</v>
      </c>
      <c r="F284" s="13"/>
      <c r="G284" s="13"/>
    </row>
    <row r="285" spans="1:127" x14ac:dyDescent="0.3">
      <c r="A285" s="5" t="s">
        <v>214</v>
      </c>
      <c r="B285" s="11">
        <f>199-62</f>
        <v>137</v>
      </c>
      <c r="C285" s="21">
        <v>62</v>
      </c>
      <c r="D285" s="13">
        <v>199</v>
      </c>
      <c r="F285" s="13">
        <v>2</v>
      </c>
      <c r="G285" s="13"/>
    </row>
    <row r="286" spans="1:127" x14ac:dyDescent="0.3">
      <c r="A286" s="5" t="s">
        <v>215</v>
      </c>
      <c r="B286" s="11">
        <f>123-36</f>
        <v>87</v>
      </c>
      <c r="C286" s="21">
        <v>36</v>
      </c>
      <c r="D286" s="13">
        <v>123</v>
      </c>
      <c r="F286" s="13">
        <v>1</v>
      </c>
      <c r="G286" s="13"/>
    </row>
    <row r="287" spans="1:127" x14ac:dyDescent="0.3">
      <c r="A287" s="5" t="s">
        <v>216</v>
      </c>
      <c r="B287" s="11">
        <f>50-15</f>
        <v>35</v>
      </c>
      <c r="C287" s="21">
        <v>15</v>
      </c>
      <c r="D287" s="13">
        <v>50</v>
      </c>
      <c r="F287" s="13"/>
      <c r="G287" s="13"/>
    </row>
    <row r="288" spans="1:127" x14ac:dyDescent="0.3">
      <c r="A288" s="5" t="s">
        <v>15</v>
      </c>
      <c r="B288" s="11">
        <f>SUM(B285:B287)</f>
        <v>259</v>
      </c>
      <c r="C288" s="21">
        <v>113</v>
      </c>
      <c r="D288" s="13">
        <v>372</v>
      </c>
      <c r="F288" s="13">
        <f>SUM(F285:F287)</f>
        <v>3</v>
      </c>
      <c r="G288" s="13"/>
    </row>
    <row r="289" spans="1:127" s="20" customFormat="1" x14ac:dyDescent="0.3">
      <c r="B289" s="15"/>
      <c r="C289" s="17"/>
      <c r="D289" s="17"/>
      <c r="E289" s="18"/>
      <c r="F289" s="17"/>
      <c r="G289" s="1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19"/>
    </row>
    <row r="290" spans="1:127" x14ac:dyDescent="0.3">
      <c r="A290" s="5" t="s">
        <v>217</v>
      </c>
      <c r="B290" s="11"/>
      <c r="C290" s="21"/>
      <c r="D290" s="13"/>
      <c r="E290" s="2" t="s">
        <v>218</v>
      </c>
      <c r="F290" s="13"/>
      <c r="G290" s="13"/>
    </row>
    <row r="291" spans="1:127" x14ac:dyDescent="0.3">
      <c r="A291" s="24" t="s">
        <v>11</v>
      </c>
      <c r="B291" s="11"/>
      <c r="C291" s="21"/>
      <c r="D291" s="13">
        <v>9126</v>
      </c>
      <c r="F291" s="13"/>
      <c r="G291" s="13"/>
    </row>
    <row r="292" spans="1:127" x14ac:dyDescent="0.3">
      <c r="A292" s="5" t="s">
        <v>219</v>
      </c>
      <c r="B292" s="11">
        <v>503</v>
      </c>
      <c r="C292" s="21">
        <v>138</v>
      </c>
      <c r="D292" s="13">
        <v>641</v>
      </c>
      <c r="F292" s="13">
        <v>2</v>
      </c>
      <c r="G292" s="13"/>
    </row>
    <row r="293" spans="1:127" x14ac:dyDescent="0.3">
      <c r="A293" s="5" t="s">
        <v>220</v>
      </c>
      <c r="B293" s="11">
        <v>335</v>
      </c>
      <c r="C293" s="21">
        <v>93</v>
      </c>
      <c r="D293" s="13">
        <v>428</v>
      </c>
      <c r="F293" s="13">
        <v>1</v>
      </c>
      <c r="G293" s="13"/>
    </row>
    <row r="294" spans="1:127" x14ac:dyDescent="0.3">
      <c r="A294" s="5" t="s">
        <v>221</v>
      </c>
      <c r="B294" s="11">
        <v>309</v>
      </c>
      <c r="C294" s="21">
        <v>197</v>
      </c>
      <c r="D294" s="13">
        <v>506</v>
      </c>
      <c r="F294" s="13">
        <v>1</v>
      </c>
      <c r="G294" s="13"/>
    </row>
    <row r="295" spans="1:127" x14ac:dyDescent="0.3">
      <c r="A295" s="5" t="s">
        <v>15</v>
      </c>
      <c r="B295" s="11">
        <f>SUM(B292:B294)</f>
        <v>1147</v>
      </c>
      <c r="C295" s="21">
        <v>428</v>
      </c>
      <c r="D295" s="13">
        <v>1575</v>
      </c>
      <c r="F295" s="13">
        <f>SUM(F292:F294)</f>
        <v>4</v>
      </c>
      <c r="G295" s="13"/>
    </row>
    <row r="296" spans="1:127" x14ac:dyDescent="0.3">
      <c r="A296" s="20"/>
      <c r="B296" s="15"/>
      <c r="C296" s="17"/>
      <c r="D296" s="17"/>
      <c r="E296" s="18"/>
      <c r="F296" s="17"/>
      <c r="G296" s="17"/>
    </row>
    <row r="297" spans="1:127" x14ac:dyDescent="0.3">
      <c r="A297" s="5" t="s">
        <v>222</v>
      </c>
      <c r="B297" s="11"/>
      <c r="C297" s="21"/>
      <c r="D297" s="13"/>
      <c r="E297" s="2" t="s">
        <v>223</v>
      </c>
      <c r="F297" s="13"/>
      <c r="G297" s="13"/>
    </row>
    <row r="298" spans="1:127" x14ac:dyDescent="0.3">
      <c r="A298" s="24" t="s">
        <v>11</v>
      </c>
      <c r="B298" s="11"/>
      <c r="C298" s="21"/>
      <c r="D298" s="13">
        <v>607</v>
      </c>
      <c r="F298" s="13"/>
      <c r="G298" s="13"/>
    </row>
    <row r="299" spans="1:127" x14ac:dyDescent="0.3">
      <c r="A299" s="5" t="s">
        <v>224</v>
      </c>
      <c r="B299" s="11">
        <v>71</v>
      </c>
      <c r="C299" s="21">
        <v>24</v>
      </c>
      <c r="D299" s="13">
        <v>95</v>
      </c>
      <c r="F299" s="13">
        <v>1</v>
      </c>
      <c r="G299" s="13"/>
    </row>
    <row r="300" spans="1:127" x14ac:dyDescent="0.3">
      <c r="A300" s="5" t="s">
        <v>225</v>
      </c>
      <c r="B300" s="11">
        <v>42</v>
      </c>
      <c r="C300" s="21">
        <v>20</v>
      </c>
      <c r="D300" s="13">
        <v>62</v>
      </c>
      <c r="F300" s="13"/>
      <c r="G300" s="13"/>
    </row>
    <row r="301" spans="1:127" x14ac:dyDescent="0.3">
      <c r="A301" s="5" t="s">
        <v>15</v>
      </c>
      <c r="B301" s="11">
        <f>SUM(B299:B300)</f>
        <v>113</v>
      </c>
      <c r="C301" s="21">
        <v>44</v>
      </c>
      <c r="D301" s="13">
        <v>157</v>
      </c>
      <c r="F301" s="13">
        <v>1</v>
      </c>
      <c r="G301" s="13"/>
    </row>
    <row r="302" spans="1:127" s="20" customFormat="1" x14ac:dyDescent="0.3">
      <c r="B302" s="15"/>
      <c r="C302" s="17"/>
      <c r="D302" s="17"/>
      <c r="E302" s="18"/>
      <c r="F302" s="17"/>
      <c r="G302" s="1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19"/>
    </row>
    <row r="303" spans="1:127" x14ac:dyDescent="0.3">
      <c r="A303" s="5" t="s">
        <v>226</v>
      </c>
      <c r="B303" s="11"/>
      <c r="C303" s="21"/>
      <c r="D303" s="13"/>
      <c r="E303" s="2" t="s">
        <v>227</v>
      </c>
      <c r="F303" s="13"/>
      <c r="G303" s="13"/>
    </row>
    <row r="304" spans="1:127" x14ac:dyDescent="0.3">
      <c r="A304" s="24" t="s">
        <v>11</v>
      </c>
      <c r="B304" s="11"/>
      <c r="C304" s="21"/>
      <c r="D304" s="13">
        <v>3442</v>
      </c>
      <c r="F304" s="13"/>
      <c r="G304" s="13"/>
    </row>
    <row r="305" spans="1:127" x14ac:dyDescent="0.3">
      <c r="A305" s="5" t="s">
        <v>228</v>
      </c>
      <c r="B305" s="11">
        <v>112</v>
      </c>
      <c r="C305" s="21">
        <v>112</v>
      </c>
      <c r="D305" s="13">
        <v>224</v>
      </c>
      <c r="F305" s="13">
        <v>1</v>
      </c>
      <c r="G305" s="13"/>
    </row>
    <row r="306" spans="1:127" x14ac:dyDescent="0.3">
      <c r="A306" s="5" t="s">
        <v>229</v>
      </c>
      <c r="B306" s="11">
        <v>91</v>
      </c>
      <c r="C306" s="21">
        <v>156</v>
      </c>
      <c r="D306" s="13">
        <v>247</v>
      </c>
      <c r="F306" s="13">
        <v>1</v>
      </c>
      <c r="G306" s="13"/>
    </row>
    <row r="307" spans="1:127" x14ac:dyDescent="0.3">
      <c r="A307" s="5" t="s">
        <v>230</v>
      </c>
      <c r="B307" s="11">
        <v>172</v>
      </c>
      <c r="C307" s="21">
        <v>208</v>
      </c>
      <c r="D307" s="13">
        <v>380</v>
      </c>
      <c r="F307" s="13">
        <v>1</v>
      </c>
      <c r="G307" s="13"/>
    </row>
    <row r="308" spans="1:127" x14ac:dyDescent="0.3">
      <c r="A308" s="5" t="s">
        <v>15</v>
      </c>
      <c r="B308" s="11">
        <f>SUM(B305:B307)</f>
        <v>375</v>
      </c>
      <c r="C308" s="21">
        <v>476</v>
      </c>
      <c r="D308" s="13">
        <v>851</v>
      </c>
      <c r="F308" s="13">
        <f>SUM(F305:F307)</f>
        <v>3</v>
      </c>
      <c r="G308" s="13"/>
    </row>
    <row r="309" spans="1:127" s="20" customFormat="1" x14ac:dyDescent="0.3">
      <c r="B309" s="15"/>
      <c r="C309" s="17"/>
      <c r="D309" s="17"/>
      <c r="E309" s="18"/>
      <c r="F309" s="17"/>
      <c r="G309" s="1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19"/>
    </row>
    <row r="310" spans="1:127" x14ac:dyDescent="0.3">
      <c r="A310" s="5" t="s">
        <v>231</v>
      </c>
      <c r="B310" s="11"/>
      <c r="C310" s="21"/>
      <c r="D310" s="13"/>
      <c r="E310" s="2" t="s">
        <v>232</v>
      </c>
      <c r="F310" s="13"/>
      <c r="G310" s="13"/>
    </row>
    <row r="311" spans="1:127" x14ac:dyDescent="0.3">
      <c r="A311" s="24" t="s">
        <v>11</v>
      </c>
      <c r="B311" s="11"/>
      <c r="C311" s="21"/>
      <c r="D311" s="13">
        <v>2796</v>
      </c>
      <c r="F311" s="13"/>
      <c r="G311" s="13"/>
    </row>
    <row r="312" spans="1:127" x14ac:dyDescent="0.3">
      <c r="A312" s="5" t="s">
        <v>233</v>
      </c>
      <c r="B312" s="11">
        <v>193</v>
      </c>
      <c r="C312" s="21">
        <v>41</v>
      </c>
      <c r="D312" s="13">
        <v>234</v>
      </c>
      <c r="F312" s="13">
        <v>1</v>
      </c>
      <c r="G312" s="13"/>
    </row>
    <row r="313" spans="1:127" x14ac:dyDescent="0.3">
      <c r="A313" s="5" t="s">
        <v>234</v>
      </c>
      <c r="B313" s="11">
        <v>169</v>
      </c>
      <c r="C313" s="21">
        <v>57</v>
      </c>
      <c r="D313" s="13">
        <v>226</v>
      </c>
      <c r="F313" s="13">
        <v>1</v>
      </c>
      <c r="G313" s="13"/>
    </row>
    <row r="314" spans="1:127" x14ac:dyDescent="0.3">
      <c r="A314" s="5" t="s">
        <v>235</v>
      </c>
      <c r="B314" s="11">
        <v>114</v>
      </c>
      <c r="C314" s="21">
        <v>58</v>
      </c>
      <c r="D314" s="13">
        <v>172</v>
      </c>
      <c r="F314" s="13">
        <v>1</v>
      </c>
      <c r="G314" s="13"/>
    </row>
    <row r="315" spans="1:127" x14ac:dyDescent="0.3">
      <c r="A315" s="5" t="s">
        <v>236</v>
      </c>
      <c r="B315" s="11">
        <v>40</v>
      </c>
      <c r="C315" s="21">
        <v>19</v>
      </c>
      <c r="D315" s="13">
        <v>59</v>
      </c>
      <c r="F315" s="13"/>
      <c r="G315" s="13"/>
    </row>
    <row r="316" spans="1:127" x14ac:dyDescent="0.3">
      <c r="A316" s="5" t="s">
        <v>15</v>
      </c>
      <c r="B316" s="11">
        <f>SUM(B312:B315)</f>
        <v>516</v>
      </c>
      <c r="C316" s="21">
        <v>175</v>
      </c>
      <c r="D316" s="13">
        <v>691</v>
      </c>
      <c r="F316" s="13">
        <f>SUM(F312:F315)</f>
        <v>3</v>
      </c>
      <c r="G316" s="13"/>
    </row>
    <row r="317" spans="1:127" s="20" customFormat="1" x14ac:dyDescent="0.3">
      <c r="B317" s="15"/>
      <c r="C317" s="17"/>
      <c r="D317" s="17"/>
      <c r="E317" s="18"/>
      <c r="F317" s="17"/>
      <c r="G317" s="1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19"/>
    </row>
    <row r="318" spans="1:127" x14ac:dyDescent="0.3">
      <c r="A318" s="5" t="s">
        <v>237</v>
      </c>
      <c r="B318" s="11"/>
      <c r="C318" s="21"/>
      <c r="D318" s="13"/>
      <c r="E318" s="2" t="s">
        <v>238</v>
      </c>
      <c r="F318" s="13"/>
      <c r="G318" s="13"/>
    </row>
    <row r="319" spans="1:127" x14ac:dyDescent="0.3">
      <c r="A319" s="24" t="s">
        <v>11</v>
      </c>
      <c r="B319" s="11"/>
      <c r="C319" s="21"/>
      <c r="D319" s="13">
        <v>3769</v>
      </c>
      <c r="F319" s="13"/>
      <c r="G319" s="13"/>
    </row>
    <row r="320" spans="1:127" x14ac:dyDescent="0.3">
      <c r="A320" s="5" t="s">
        <v>239</v>
      </c>
      <c r="B320" s="11">
        <v>223</v>
      </c>
      <c r="C320" s="21">
        <v>98</v>
      </c>
      <c r="D320" s="13">
        <v>321</v>
      </c>
      <c r="F320" s="13">
        <v>1</v>
      </c>
      <c r="G320" s="13"/>
    </row>
    <row r="321" spans="1:127" x14ac:dyDescent="0.3">
      <c r="A321" s="5" t="s">
        <v>240</v>
      </c>
      <c r="B321" s="11">
        <v>228</v>
      </c>
      <c r="C321" s="21">
        <v>101</v>
      </c>
      <c r="D321" s="13">
        <v>329</v>
      </c>
      <c r="F321" s="13">
        <v>2</v>
      </c>
      <c r="G321" s="13"/>
    </row>
    <row r="322" spans="1:127" x14ac:dyDescent="0.3">
      <c r="A322" s="5" t="s">
        <v>15</v>
      </c>
      <c r="B322" s="11">
        <f>SUM(B320:B321)</f>
        <v>451</v>
      </c>
      <c r="C322" s="21">
        <v>199</v>
      </c>
      <c r="D322" s="13">
        <v>650</v>
      </c>
      <c r="F322" s="13">
        <f>SUM(F320:F321)</f>
        <v>3</v>
      </c>
      <c r="G322" s="13"/>
    </row>
    <row r="323" spans="1:127" s="20" customFormat="1" x14ac:dyDescent="0.3">
      <c r="B323" s="15"/>
      <c r="C323" s="17"/>
      <c r="D323" s="17"/>
      <c r="E323" s="18"/>
      <c r="F323" s="17"/>
      <c r="G323" s="1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19"/>
    </row>
    <row r="324" spans="1:127" x14ac:dyDescent="0.3">
      <c r="A324" s="5" t="s">
        <v>241</v>
      </c>
      <c r="B324" s="11"/>
      <c r="C324" s="21"/>
      <c r="D324" s="13"/>
      <c r="E324" s="2" t="s">
        <v>242</v>
      </c>
      <c r="F324" s="13"/>
      <c r="G324" s="13"/>
    </row>
    <row r="325" spans="1:127" x14ac:dyDescent="0.3">
      <c r="A325" s="24" t="s">
        <v>11</v>
      </c>
      <c r="B325" s="11"/>
      <c r="C325" s="21"/>
      <c r="D325" s="13">
        <v>10540</v>
      </c>
      <c r="F325" s="13"/>
      <c r="G325" s="13"/>
    </row>
    <row r="326" spans="1:127" x14ac:dyDescent="0.3">
      <c r="A326" s="5" t="s">
        <v>243</v>
      </c>
      <c r="B326" s="11">
        <v>573</v>
      </c>
      <c r="C326" s="21">
        <v>560</v>
      </c>
      <c r="D326" s="13">
        <v>1133</v>
      </c>
      <c r="F326" s="13">
        <v>3</v>
      </c>
      <c r="G326" s="13"/>
    </row>
    <row r="327" spans="1:127" x14ac:dyDescent="0.3">
      <c r="A327" s="5" t="s">
        <v>244</v>
      </c>
      <c r="B327" s="11">
        <v>251</v>
      </c>
      <c r="C327" s="21">
        <v>155</v>
      </c>
      <c r="D327" s="13">
        <v>406</v>
      </c>
      <c r="F327" s="13">
        <v>1</v>
      </c>
      <c r="G327" s="13"/>
    </row>
    <row r="328" spans="1:127" x14ac:dyDescent="0.3">
      <c r="A328" s="5" t="s">
        <v>245</v>
      </c>
      <c r="B328" s="11">
        <v>199</v>
      </c>
      <c r="C328" s="21">
        <v>126</v>
      </c>
      <c r="D328" s="13">
        <v>325</v>
      </c>
      <c r="F328" s="13">
        <v>1</v>
      </c>
      <c r="G328" s="13"/>
    </row>
    <row r="329" spans="1:127" x14ac:dyDescent="0.3">
      <c r="A329" s="5" t="s">
        <v>15</v>
      </c>
      <c r="B329" s="11">
        <f>SUM(B326:B328)</f>
        <v>1023</v>
      </c>
      <c r="C329" s="21">
        <v>841</v>
      </c>
      <c r="D329" s="13">
        <v>1864</v>
      </c>
      <c r="F329" s="13">
        <f>SUM(F326:F328)</f>
        <v>5</v>
      </c>
      <c r="G329" s="13"/>
    </row>
    <row r="330" spans="1:127" s="20" customFormat="1" x14ac:dyDescent="0.3">
      <c r="B330" s="15"/>
      <c r="C330" s="17"/>
      <c r="D330" s="17"/>
      <c r="E330" s="18"/>
      <c r="F330" s="17"/>
      <c r="G330" s="1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19"/>
    </row>
    <row r="331" spans="1:127" x14ac:dyDescent="0.3">
      <c r="A331" s="5" t="s">
        <v>246</v>
      </c>
      <c r="B331" s="11"/>
      <c r="C331" s="21"/>
      <c r="D331" s="13"/>
      <c r="E331" s="2" t="s">
        <v>247</v>
      </c>
      <c r="F331" s="13"/>
      <c r="G331" s="13"/>
    </row>
    <row r="332" spans="1:127" x14ac:dyDescent="0.3">
      <c r="A332" s="24" t="s">
        <v>11</v>
      </c>
      <c r="B332" s="11"/>
      <c r="C332" s="21"/>
      <c r="D332" s="13">
        <v>1373</v>
      </c>
      <c r="F332" s="13"/>
      <c r="G332" s="13"/>
    </row>
    <row r="333" spans="1:127" x14ac:dyDescent="0.3">
      <c r="A333" s="5" t="s">
        <v>248</v>
      </c>
      <c r="B333" s="11">
        <f>103-33</f>
        <v>70</v>
      </c>
      <c r="C333" s="21">
        <v>33</v>
      </c>
      <c r="D333" s="13">
        <v>103</v>
      </c>
      <c r="F333" s="13">
        <v>2</v>
      </c>
      <c r="G333" s="13"/>
    </row>
    <row r="334" spans="1:127" x14ac:dyDescent="0.3">
      <c r="A334" s="5" t="s">
        <v>249</v>
      </c>
      <c r="B334" s="11">
        <f>41-15</f>
        <v>26</v>
      </c>
      <c r="C334" s="21">
        <v>15</v>
      </c>
      <c r="D334" s="13">
        <v>41</v>
      </c>
      <c r="F334" s="13"/>
      <c r="G334" s="13"/>
    </row>
    <row r="335" spans="1:127" x14ac:dyDescent="0.3">
      <c r="A335" s="5" t="s">
        <v>250</v>
      </c>
      <c r="B335" s="11">
        <f>89-28</f>
        <v>61</v>
      </c>
      <c r="C335" s="21">
        <v>28</v>
      </c>
      <c r="D335" s="13">
        <v>89</v>
      </c>
      <c r="F335" s="13">
        <v>1</v>
      </c>
      <c r="G335" s="13"/>
    </row>
    <row r="336" spans="1:127" x14ac:dyDescent="0.3">
      <c r="A336" s="5" t="s">
        <v>251</v>
      </c>
      <c r="B336" s="11">
        <f>47-24</f>
        <v>23</v>
      </c>
      <c r="C336" s="21">
        <v>24</v>
      </c>
      <c r="D336" s="13">
        <v>47</v>
      </c>
      <c r="F336" s="13"/>
      <c r="G336" s="13"/>
    </row>
    <row r="337" spans="1:127" x14ac:dyDescent="0.3">
      <c r="A337" s="5" t="s">
        <v>15</v>
      </c>
      <c r="B337" s="11">
        <f>SUM(B333:B336)</f>
        <v>180</v>
      </c>
      <c r="C337" s="21">
        <v>100</v>
      </c>
      <c r="D337" s="13">
        <v>280</v>
      </c>
      <c r="F337" s="13">
        <f>SUM(F333:F336)</f>
        <v>3</v>
      </c>
      <c r="G337" s="13"/>
    </row>
    <row r="338" spans="1:127" s="20" customFormat="1" ht="14.25" customHeight="1" x14ac:dyDescent="0.3">
      <c r="B338" s="15"/>
      <c r="C338" s="17"/>
      <c r="D338" s="17"/>
      <c r="E338" s="18"/>
      <c r="F338" s="17"/>
      <c r="G338" s="1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19"/>
    </row>
    <row r="339" spans="1:127" ht="12.75" customHeight="1" x14ac:dyDescent="0.3">
      <c r="A339" s="22" t="s">
        <v>252</v>
      </c>
      <c r="B339" s="11"/>
      <c r="C339" s="21"/>
      <c r="D339" s="13"/>
      <c r="E339" s="2" t="s">
        <v>253</v>
      </c>
      <c r="F339" s="13"/>
      <c r="G339" s="13"/>
    </row>
    <row r="340" spans="1:127" x14ac:dyDescent="0.3">
      <c r="A340" s="26" t="s">
        <v>11</v>
      </c>
      <c r="B340" s="11"/>
      <c r="C340" s="21"/>
      <c r="D340" s="13">
        <v>24767</v>
      </c>
      <c r="F340" s="13"/>
      <c r="G340" s="13"/>
    </row>
    <row r="341" spans="1:127" x14ac:dyDescent="0.3">
      <c r="A341" s="22" t="s">
        <v>254</v>
      </c>
      <c r="B341" s="11">
        <v>532</v>
      </c>
      <c r="C341" s="21">
        <v>505</v>
      </c>
      <c r="D341" s="13">
        <v>1037</v>
      </c>
      <c r="F341" s="13">
        <v>2</v>
      </c>
      <c r="G341" s="13">
        <v>1</v>
      </c>
    </row>
    <row r="342" spans="1:127" x14ac:dyDescent="0.3">
      <c r="A342" s="22" t="s">
        <v>255</v>
      </c>
      <c r="B342" s="11">
        <v>220</v>
      </c>
      <c r="C342" s="21">
        <v>201</v>
      </c>
      <c r="D342" s="13">
        <v>421</v>
      </c>
      <c r="F342" s="13">
        <v>1</v>
      </c>
      <c r="G342" s="13"/>
    </row>
    <row r="343" spans="1:127" x14ac:dyDescent="0.3">
      <c r="A343" s="22" t="s">
        <v>256</v>
      </c>
      <c r="B343" s="11">
        <v>417</v>
      </c>
      <c r="C343" s="21">
        <v>501</v>
      </c>
      <c r="D343" s="13">
        <v>918</v>
      </c>
      <c r="F343" s="13">
        <v>2</v>
      </c>
      <c r="G343" s="13">
        <v>1</v>
      </c>
    </row>
    <row r="344" spans="1:127" x14ac:dyDescent="0.3">
      <c r="A344" s="22" t="s">
        <v>257</v>
      </c>
      <c r="B344" s="11">
        <v>393</v>
      </c>
      <c r="C344" s="21">
        <v>317</v>
      </c>
      <c r="D344" s="13">
        <v>710</v>
      </c>
      <c r="F344" s="13">
        <v>1</v>
      </c>
      <c r="G344" s="13"/>
    </row>
    <row r="345" spans="1:127" x14ac:dyDescent="0.3">
      <c r="A345" s="22" t="s">
        <v>258</v>
      </c>
      <c r="B345" s="11">
        <v>157</v>
      </c>
      <c r="C345" s="21">
        <v>153</v>
      </c>
      <c r="D345" s="13">
        <v>310</v>
      </c>
      <c r="F345" s="13"/>
      <c r="G345" s="13"/>
    </row>
    <row r="346" spans="1:127" x14ac:dyDescent="0.3">
      <c r="A346" s="22" t="s">
        <v>15</v>
      </c>
      <c r="B346" s="11">
        <f>B341+B342+B343+B344+B345</f>
        <v>1719</v>
      </c>
      <c r="C346" s="21">
        <v>1677</v>
      </c>
      <c r="D346" s="13">
        <v>3396</v>
      </c>
      <c r="F346" s="13">
        <f>SUM(F341:F345)</f>
        <v>6</v>
      </c>
      <c r="G346" s="13">
        <f>SUM(G341:G345)</f>
        <v>2</v>
      </c>
    </row>
    <row r="347" spans="1:127" s="20" customFormat="1" x14ac:dyDescent="0.3">
      <c r="B347" s="15"/>
      <c r="C347" s="17"/>
      <c r="D347" s="17"/>
      <c r="E347" s="18" t="s">
        <v>259</v>
      </c>
      <c r="F347" s="17"/>
      <c r="G347" s="1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19"/>
    </row>
    <row r="348" spans="1:127" x14ac:dyDescent="0.3">
      <c r="A348" s="22" t="s">
        <v>260</v>
      </c>
      <c r="B348" s="11"/>
      <c r="C348" s="21"/>
      <c r="D348" s="23"/>
      <c r="F348" s="23"/>
      <c r="G348" s="23"/>
    </row>
    <row r="349" spans="1:127" x14ac:dyDescent="0.3">
      <c r="A349" s="26" t="s">
        <v>11</v>
      </c>
      <c r="B349" s="11"/>
      <c r="C349" s="21"/>
      <c r="D349" s="23">
        <v>36939</v>
      </c>
      <c r="F349" s="23"/>
      <c r="G349" s="23"/>
    </row>
    <row r="350" spans="1:127" x14ac:dyDescent="0.3">
      <c r="A350" s="22" t="s">
        <v>261</v>
      </c>
      <c r="B350" s="11">
        <v>1011</v>
      </c>
      <c r="C350" s="21">
        <v>1048</v>
      </c>
      <c r="D350" s="23">
        <v>2059</v>
      </c>
      <c r="F350" s="23">
        <v>3</v>
      </c>
      <c r="G350" s="23">
        <v>2</v>
      </c>
    </row>
    <row r="351" spans="1:127" x14ac:dyDescent="0.3">
      <c r="A351" s="22" t="s">
        <v>262</v>
      </c>
      <c r="B351" s="11">
        <v>380</v>
      </c>
      <c r="C351" s="21">
        <v>255</v>
      </c>
      <c r="D351" s="23">
        <v>635</v>
      </c>
      <c r="F351" s="23">
        <v>1</v>
      </c>
      <c r="G351" s="23"/>
    </row>
    <row r="352" spans="1:127" x14ac:dyDescent="0.3">
      <c r="A352" s="22" t="s">
        <v>263</v>
      </c>
      <c r="B352" s="11">
        <v>468</v>
      </c>
      <c r="C352" s="21">
        <v>503</v>
      </c>
      <c r="D352" s="23">
        <v>971</v>
      </c>
      <c r="F352" s="23">
        <v>1</v>
      </c>
      <c r="G352" s="23">
        <v>1</v>
      </c>
    </row>
    <row r="353" spans="1:127" x14ac:dyDescent="0.3">
      <c r="A353" s="22" t="s">
        <v>264</v>
      </c>
      <c r="B353" s="11">
        <v>893</v>
      </c>
      <c r="C353" s="21">
        <v>985</v>
      </c>
      <c r="D353" s="23">
        <v>1878</v>
      </c>
      <c r="F353" s="23">
        <v>2</v>
      </c>
      <c r="G353" s="23">
        <v>1</v>
      </c>
    </row>
    <row r="354" spans="1:127" x14ac:dyDescent="0.3">
      <c r="A354" s="22" t="s">
        <v>15</v>
      </c>
      <c r="B354" s="11">
        <f>B350+B351+B352+B353</f>
        <v>2752</v>
      </c>
      <c r="C354" s="21">
        <v>2791</v>
      </c>
      <c r="D354" s="23">
        <v>5543</v>
      </c>
      <c r="F354" s="23">
        <f>SUM(F350:F353)</f>
        <v>7</v>
      </c>
      <c r="G354" s="23">
        <f>SUM(G350:G353)</f>
        <v>4</v>
      </c>
    </row>
    <row r="355" spans="1:127" s="20" customFormat="1" x14ac:dyDescent="0.3">
      <c r="B355" s="15"/>
      <c r="C355" s="17"/>
      <c r="D355" s="17"/>
      <c r="E355" s="18"/>
      <c r="F355" s="17"/>
      <c r="G355" s="1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19"/>
    </row>
    <row r="356" spans="1:127" x14ac:dyDescent="0.3">
      <c r="A356" s="22" t="s">
        <v>265</v>
      </c>
      <c r="B356" s="11"/>
      <c r="C356" s="21"/>
      <c r="D356" s="13"/>
      <c r="E356" s="2" t="s">
        <v>266</v>
      </c>
      <c r="F356" s="13"/>
      <c r="G356" s="13"/>
    </row>
    <row r="357" spans="1:127" x14ac:dyDescent="0.3">
      <c r="A357" s="26" t="s">
        <v>11</v>
      </c>
      <c r="B357" s="11"/>
      <c r="C357" s="21"/>
      <c r="D357" s="13">
        <v>4309</v>
      </c>
      <c r="F357" s="13"/>
      <c r="G357" s="13"/>
    </row>
    <row r="358" spans="1:127" x14ac:dyDescent="0.3">
      <c r="A358" s="22" t="s">
        <v>267</v>
      </c>
      <c r="B358" s="11">
        <f>351-221</f>
        <v>130</v>
      </c>
      <c r="C358" s="21">
        <v>221</v>
      </c>
      <c r="D358" s="13">
        <v>351</v>
      </c>
      <c r="F358" s="13">
        <v>2</v>
      </c>
      <c r="G358" s="13"/>
    </row>
    <row r="359" spans="1:127" x14ac:dyDescent="0.3">
      <c r="A359" s="22" t="s">
        <v>268</v>
      </c>
      <c r="B359" s="11">
        <f>200-108</f>
        <v>92</v>
      </c>
      <c r="C359" s="21">
        <v>108</v>
      </c>
      <c r="D359" s="13">
        <v>200</v>
      </c>
      <c r="F359" s="13">
        <v>1</v>
      </c>
      <c r="G359" s="13"/>
    </row>
    <row r="360" spans="1:127" x14ac:dyDescent="0.3">
      <c r="A360" s="22" t="s">
        <v>15</v>
      </c>
      <c r="B360" s="11">
        <f>SUM(B358:B359)</f>
        <v>222</v>
      </c>
      <c r="C360" s="21">
        <v>329</v>
      </c>
      <c r="D360" s="13">
        <v>551</v>
      </c>
      <c r="F360" s="13">
        <f>SUM(F358:F359)</f>
        <v>3</v>
      </c>
      <c r="G360" s="13"/>
    </row>
    <row r="361" spans="1:127" s="20" customFormat="1" x14ac:dyDescent="0.3">
      <c r="B361" s="15"/>
      <c r="C361" s="17"/>
      <c r="D361" s="17"/>
      <c r="E361" s="18"/>
      <c r="F361" s="17"/>
      <c r="G361" s="1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19"/>
    </row>
    <row r="362" spans="1:127" x14ac:dyDescent="0.3">
      <c r="A362" s="5" t="s">
        <v>269</v>
      </c>
      <c r="B362" s="11"/>
      <c r="C362" s="21"/>
      <c r="D362" s="13"/>
      <c r="E362" s="2" t="s">
        <v>270</v>
      </c>
      <c r="F362" s="13"/>
      <c r="G362" s="13"/>
    </row>
    <row r="363" spans="1:127" x14ac:dyDescent="0.3">
      <c r="A363" s="24" t="s">
        <v>11</v>
      </c>
      <c r="B363" s="11"/>
      <c r="C363" s="21"/>
      <c r="D363" s="13">
        <v>5278</v>
      </c>
      <c r="F363" s="13"/>
      <c r="G363" s="13"/>
    </row>
    <row r="364" spans="1:127" x14ac:dyDescent="0.3">
      <c r="A364" s="5" t="s">
        <v>271</v>
      </c>
      <c r="B364" s="11">
        <f>273-204</f>
        <v>69</v>
      </c>
      <c r="C364" s="21">
        <v>204</v>
      </c>
      <c r="D364" s="13">
        <v>273</v>
      </c>
      <c r="F364" s="13">
        <v>1</v>
      </c>
      <c r="G364" s="13"/>
    </row>
    <row r="365" spans="1:127" x14ac:dyDescent="0.3">
      <c r="A365" s="5" t="s">
        <v>272</v>
      </c>
      <c r="B365" s="11">
        <f>179-134</f>
        <v>45</v>
      </c>
      <c r="C365" s="21">
        <v>134</v>
      </c>
      <c r="D365" s="13">
        <v>179</v>
      </c>
      <c r="F365" s="13">
        <v>1</v>
      </c>
      <c r="G365" s="13"/>
    </row>
    <row r="366" spans="1:127" x14ac:dyDescent="0.3">
      <c r="A366" s="5" t="s">
        <v>273</v>
      </c>
      <c r="B366" s="11">
        <f>294-209</f>
        <v>85</v>
      </c>
      <c r="C366" s="21">
        <v>209</v>
      </c>
      <c r="D366" s="13">
        <v>294</v>
      </c>
      <c r="F366" s="13">
        <v>1</v>
      </c>
      <c r="G366" s="13"/>
    </row>
    <row r="367" spans="1:127" x14ac:dyDescent="0.3">
      <c r="A367" s="5" t="s">
        <v>15</v>
      </c>
      <c r="B367" s="11">
        <f>SUM(B364:B366)</f>
        <v>199</v>
      </c>
      <c r="C367" s="21">
        <v>547</v>
      </c>
      <c r="D367" s="13">
        <v>746</v>
      </c>
      <c r="F367" s="13">
        <f>SUM(F364:F366)</f>
        <v>3</v>
      </c>
      <c r="G367" s="13"/>
    </row>
    <row r="368" spans="1:127" s="20" customFormat="1" x14ac:dyDescent="0.3">
      <c r="B368" s="15"/>
      <c r="C368" s="17"/>
      <c r="D368" s="17"/>
      <c r="E368" s="18"/>
      <c r="F368" s="17"/>
      <c r="G368" s="1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19"/>
    </row>
    <row r="369" spans="1:127" x14ac:dyDescent="0.3">
      <c r="A369" s="5" t="s">
        <v>274</v>
      </c>
      <c r="B369" s="11"/>
      <c r="C369" s="21"/>
      <c r="D369" s="13"/>
      <c r="E369" s="2" t="s">
        <v>275</v>
      </c>
      <c r="F369" s="13"/>
      <c r="G369" s="13"/>
    </row>
    <row r="370" spans="1:127" x14ac:dyDescent="0.3">
      <c r="A370" s="24" t="s">
        <v>11</v>
      </c>
      <c r="B370" s="11"/>
      <c r="C370" s="21"/>
      <c r="D370" s="13">
        <v>6521</v>
      </c>
      <c r="F370" s="13"/>
      <c r="G370" s="13"/>
    </row>
    <row r="371" spans="1:127" x14ac:dyDescent="0.3">
      <c r="A371" s="5" t="s">
        <v>276</v>
      </c>
      <c r="B371" s="11">
        <f>327-181</f>
        <v>146</v>
      </c>
      <c r="C371" s="21">
        <v>181</v>
      </c>
      <c r="D371" s="13">
        <v>327</v>
      </c>
      <c r="F371" s="13">
        <v>1</v>
      </c>
      <c r="G371" s="13"/>
    </row>
    <row r="372" spans="1:127" x14ac:dyDescent="0.3">
      <c r="A372" s="5" t="s">
        <v>277</v>
      </c>
      <c r="B372" s="11">
        <f>516-273</f>
        <v>243</v>
      </c>
      <c r="C372" s="21">
        <v>273</v>
      </c>
      <c r="D372" s="13">
        <v>516</v>
      </c>
      <c r="F372" s="13">
        <v>3</v>
      </c>
      <c r="G372" s="13"/>
    </row>
    <row r="373" spans="1:127" x14ac:dyDescent="0.3">
      <c r="A373" s="5" t="s">
        <v>278</v>
      </c>
      <c r="B373" s="11">
        <f>162-82</f>
        <v>80</v>
      </c>
      <c r="C373" s="21">
        <v>82</v>
      </c>
      <c r="D373" s="13">
        <v>162</v>
      </c>
      <c r="F373" s="13"/>
      <c r="G373" s="13"/>
    </row>
    <row r="374" spans="1:127" x14ac:dyDescent="0.3">
      <c r="A374" s="5" t="s">
        <v>15</v>
      </c>
      <c r="B374" s="11">
        <f>SUM(B371:B373)</f>
        <v>469</v>
      </c>
      <c r="C374" s="21">
        <v>536</v>
      </c>
      <c r="D374" s="13">
        <v>1005</v>
      </c>
      <c r="F374" s="13">
        <f>SUM(F371:F373)</f>
        <v>4</v>
      </c>
      <c r="G374" s="13"/>
    </row>
    <row r="375" spans="1:127" s="20" customFormat="1" x14ac:dyDescent="0.3">
      <c r="B375" s="15"/>
      <c r="C375" s="17"/>
      <c r="D375" s="17"/>
      <c r="E375" s="18"/>
      <c r="F375" s="17"/>
      <c r="G375" s="1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19"/>
    </row>
    <row r="376" spans="1:127" x14ac:dyDescent="0.3">
      <c r="A376" s="5" t="s">
        <v>279</v>
      </c>
      <c r="B376" s="11"/>
      <c r="C376" s="21"/>
      <c r="D376" s="13"/>
      <c r="E376" s="2" t="s">
        <v>280</v>
      </c>
      <c r="F376" s="13"/>
      <c r="G376" s="13"/>
    </row>
    <row r="377" spans="1:127" x14ac:dyDescent="0.3">
      <c r="A377" s="24" t="s">
        <v>11</v>
      </c>
      <c r="B377" s="11"/>
      <c r="C377" s="21"/>
      <c r="D377" s="13">
        <v>6257</v>
      </c>
      <c r="F377" s="13"/>
      <c r="G377" s="13"/>
    </row>
    <row r="378" spans="1:127" x14ac:dyDescent="0.3">
      <c r="A378" s="5" t="s">
        <v>281</v>
      </c>
      <c r="B378" s="11">
        <f>343-263</f>
        <v>80</v>
      </c>
      <c r="C378" s="21">
        <v>263</v>
      </c>
      <c r="D378" s="13">
        <v>343</v>
      </c>
      <c r="F378" s="13">
        <v>2</v>
      </c>
      <c r="G378" s="13"/>
    </row>
    <row r="379" spans="1:127" x14ac:dyDescent="0.3">
      <c r="A379" s="5" t="s">
        <v>282</v>
      </c>
      <c r="B379" s="11">
        <f>298-181</f>
        <v>117</v>
      </c>
      <c r="C379" s="21">
        <v>181</v>
      </c>
      <c r="D379" s="13">
        <v>298</v>
      </c>
      <c r="F379" s="13">
        <v>1</v>
      </c>
      <c r="G379" s="13"/>
    </row>
    <row r="380" spans="1:127" x14ac:dyDescent="0.3">
      <c r="A380" s="5" t="s">
        <v>283</v>
      </c>
      <c r="B380" s="11">
        <f>306-234</f>
        <v>72</v>
      </c>
      <c r="C380" s="21">
        <v>234</v>
      </c>
      <c r="D380" s="13">
        <v>306</v>
      </c>
      <c r="F380" s="13">
        <v>1</v>
      </c>
      <c r="G380" s="13"/>
    </row>
    <row r="381" spans="1:127" x14ac:dyDescent="0.3">
      <c r="A381" s="5" t="s">
        <v>15</v>
      </c>
      <c r="B381" s="11">
        <f>SUM(B378:B380)</f>
        <v>269</v>
      </c>
      <c r="C381" s="21">
        <v>678</v>
      </c>
      <c r="D381" s="13">
        <v>947</v>
      </c>
      <c r="F381" s="13">
        <f>SUM(F378:F380)</f>
        <v>4</v>
      </c>
      <c r="G381" s="13"/>
    </row>
    <row r="382" spans="1:127" s="20" customFormat="1" x14ac:dyDescent="0.3">
      <c r="B382" s="15"/>
      <c r="C382" s="17"/>
      <c r="D382" s="17"/>
      <c r="E382" s="18"/>
      <c r="F382" s="17"/>
      <c r="G382" s="1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19"/>
    </row>
    <row r="383" spans="1:127" x14ac:dyDescent="0.3">
      <c r="A383" s="5" t="s">
        <v>284</v>
      </c>
      <c r="B383" s="11"/>
      <c r="C383" s="21"/>
      <c r="D383" s="13"/>
      <c r="E383" s="2" t="s">
        <v>280</v>
      </c>
      <c r="F383" s="13"/>
      <c r="G383" s="13"/>
    </row>
    <row r="384" spans="1:127" x14ac:dyDescent="0.3">
      <c r="A384" s="24" t="s">
        <v>11</v>
      </c>
      <c r="B384" s="11"/>
      <c r="C384" s="21"/>
      <c r="D384" s="13">
        <v>7974</v>
      </c>
      <c r="F384" s="13"/>
      <c r="G384" s="13"/>
    </row>
    <row r="385" spans="1:127" x14ac:dyDescent="0.3">
      <c r="A385" s="5" t="s">
        <v>285</v>
      </c>
      <c r="B385" s="11">
        <f>526-302</f>
        <v>224</v>
      </c>
      <c r="C385" s="21">
        <v>302</v>
      </c>
      <c r="D385" s="13">
        <v>526</v>
      </c>
      <c r="F385" s="13">
        <v>3</v>
      </c>
      <c r="G385" s="13"/>
    </row>
    <row r="386" spans="1:127" x14ac:dyDescent="0.3">
      <c r="A386" s="5" t="s">
        <v>286</v>
      </c>
      <c r="B386" s="11">
        <f>221-149</f>
        <v>72</v>
      </c>
      <c r="C386" s="21">
        <v>149</v>
      </c>
      <c r="D386" s="13">
        <v>221</v>
      </c>
      <c r="F386" s="13">
        <v>1</v>
      </c>
      <c r="G386" s="13"/>
    </row>
    <row r="387" spans="1:127" x14ac:dyDescent="0.3">
      <c r="A387" s="5" t="s">
        <v>287</v>
      </c>
      <c r="B387" s="11">
        <f>134-72</f>
        <v>62</v>
      </c>
      <c r="C387" s="21">
        <v>72</v>
      </c>
      <c r="D387" s="13">
        <v>134</v>
      </c>
      <c r="F387" s="13"/>
      <c r="G387" s="13"/>
    </row>
    <row r="388" spans="1:127" x14ac:dyDescent="0.3">
      <c r="A388" s="5" t="s">
        <v>15</v>
      </c>
      <c r="B388" s="11">
        <f>SUM(B385:B387)</f>
        <v>358</v>
      </c>
      <c r="C388" s="21">
        <v>523</v>
      </c>
      <c r="D388" s="13">
        <v>881</v>
      </c>
      <c r="F388" s="13">
        <f>SUM(F385:F387)</f>
        <v>4</v>
      </c>
      <c r="G388" s="13"/>
    </row>
    <row r="389" spans="1:127" s="20" customFormat="1" x14ac:dyDescent="0.3">
      <c r="B389" s="15"/>
      <c r="C389" s="17"/>
      <c r="D389" s="17"/>
      <c r="E389" s="18"/>
      <c r="F389" s="17"/>
      <c r="G389" s="1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19"/>
    </row>
    <row r="390" spans="1:127" x14ac:dyDescent="0.3">
      <c r="A390" s="5" t="s">
        <v>288</v>
      </c>
      <c r="B390" s="11"/>
      <c r="C390" s="21"/>
      <c r="D390" s="13"/>
      <c r="E390" s="2" t="s">
        <v>289</v>
      </c>
      <c r="F390" s="13"/>
      <c r="G390" s="13"/>
    </row>
    <row r="391" spans="1:127" x14ac:dyDescent="0.3">
      <c r="A391" s="24" t="s">
        <v>11</v>
      </c>
      <c r="B391" s="11"/>
      <c r="C391" s="21"/>
      <c r="D391" s="13">
        <v>9502</v>
      </c>
      <c r="F391" s="13"/>
      <c r="G391" s="13"/>
    </row>
    <row r="392" spans="1:127" x14ac:dyDescent="0.3">
      <c r="A392" s="5" t="s">
        <v>286</v>
      </c>
      <c r="B392" s="11">
        <f>384-195</f>
        <v>189</v>
      </c>
      <c r="C392" s="21">
        <v>195</v>
      </c>
      <c r="D392" s="13">
        <v>384</v>
      </c>
      <c r="F392" s="13">
        <v>1</v>
      </c>
      <c r="G392" s="13"/>
    </row>
    <row r="393" spans="1:127" x14ac:dyDescent="0.3">
      <c r="A393" s="5" t="s">
        <v>290</v>
      </c>
      <c r="B393" s="11">
        <f>427-226</f>
        <v>201</v>
      </c>
      <c r="C393" s="21">
        <v>226</v>
      </c>
      <c r="D393" s="13">
        <v>427</v>
      </c>
      <c r="F393" s="13">
        <v>1</v>
      </c>
      <c r="G393" s="13"/>
    </row>
    <row r="394" spans="1:127" x14ac:dyDescent="0.3">
      <c r="A394" s="5" t="s">
        <v>291</v>
      </c>
      <c r="B394" s="11">
        <f>518-351</f>
        <v>167</v>
      </c>
      <c r="C394" s="21">
        <v>351</v>
      </c>
      <c r="D394" s="13">
        <v>518</v>
      </c>
      <c r="F394" s="13">
        <v>2</v>
      </c>
      <c r="G394" s="13"/>
    </row>
    <row r="395" spans="1:127" x14ac:dyDescent="0.3">
      <c r="A395" s="5" t="s">
        <v>292</v>
      </c>
      <c r="B395" s="11">
        <f>82-61</f>
        <v>21</v>
      </c>
      <c r="C395" s="21">
        <v>61</v>
      </c>
      <c r="D395" s="13">
        <v>82</v>
      </c>
      <c r="F395" s="13"/>
      <c r="G395" s="13"/>
    </row>
    <row r="396" spans="1:127" x14ac:dyDescent="0.3">
      <c r="A396" s="5" t="s">
        <v>15</v>
      </c>
      <c r="B396" s="11">
        <f>SUM(B392:B395)</f>
        <v>578</v>
      </c>
      <c r="C396" s="21">
        <v>833</v>
      </c>
      <c r="D396" s="13">
        <v>1411</v>
      </c>
      <c r="F396" s="13">
        <f>SUM(F392:F395)</f>
        <v>4</v>
      </c>
      <c r="G396" s="13"/>
    </row>
    <row r="397" spans="1:127" s="20" customFormat="1" x14ac:dyDescent="0.3">
      <c r="B397" s="15"/>
      <c r="C397" s="17"/>
      <c r="D397" s="17"/>
      <c r="E397" s="18"/>
      <c r="F397" s="17"/>
      <c r="G397" s="1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19"/>
    </row>
    <row r="398" spans="1:127" x14ac:dyDescent="0.3">
      <c r="A398" s="5" t="s">
        <v>293</v>
      </c>
      <c r="B398" s="11"/>
      <c r="C398" s="21"/>
      <c r="D398" s="13"/>
      <c r="E398" s="2" t="s">
        <v>294</v>
      </c>
      <c r="F398" s="13"/>
      <c r="G398" s="13"/>
    </row>
    <row r="399" spans="1:127" x14ac:dyDescent="0.3">
      <c r="A399" s="24" t="s">
        <v>11</v>
      </c>
      <c r="B399" s="11"/>
      <c r="C399" s="21"/>
      <c r="D399" s="13">
        <v>16217</v>
      </c>
      <c r="F399" s="13"/>
      <c r="G399" s="13"/>
    </row>
    <row r="400" spans="1:127" x14ac:dyDescent="0.3">
      <c r="A400" s="5" t="s">
        <v>295</v>
      </c>
      <c r="B400" s="11">
        <f>617-333</f>
        <v>284</v>
      </c>
      <c r="C400" s="21">
        <v>333</v>
      </c>
      <c r="D400" s="13">
        <v>617</v>
      </c>
      <c r="F400" s="13">
        <v>2</v>
      </c>
      <c r="G400" s="13"/>
    </row>
    <row r="401" spans="1:127" x14ac:dyDescent="0.3">
      <c r="A401" s="5" t="s">
        <v>296</v>
      </c>
      <c r="B401" s="11">
        <f>760-451</f>
        <v>309</v>
      </c>
      <c r="C401" s="21">
        <v>451</v>
      </c>
      <c r="D401" s="13">
        <v>760</v>
      </c>
      <c r="F401" s="13">
        <v>3</v>
      </c>
      <c r="G401" s="13"/>
    </row>
    <row r="402" spans="1:127" x14ac:dyDescent="0.3">
      <c r="A402" s="5" t="s">
        <v>15</v>
      </c>
      <c r="B402" s="11">
        <f>SUM(B400:B401)</f>
        <v>593</v>
      </c>
      <c r="C402" s="21">
        <v>784</v>
      </c>
      <c r="D402" s="13">
        <v>1377</v>
      </c>
      <c r="F402" s="13">
        <f>SUM(F400:F401)</f>
        <v>5</v>
      </c>
      <c r="G402" s="13"/>
    </row>
    <row r="403" spans="1:127" s="20" customFormat="1" x14ac:dyDescent="0.3">
      <c r="B403" s="15"/>
      <c r="C403" s="17"/>
      <c r="D403" s="17"/>
      <c r="E403" s="18"/>
      <c r="F403" s="17"/>
      <c r="G403" s="1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19"/>
    </row>
    <row r="404" spans="1:127" x14ac:dyDescent="0.3">
      <c r="A404" s="5" t="s">
        <v>297</v>
      </c>
      <c r="B404" s="11"/>
      <c r="C404" s="21"/>
      <c r="D404" s="13"/>
      <c r="E404" s="2" t="s">
        <v>298</v>
      </c>
      <c r="F404" s="13"/>
      <c r="G404" s="13"/>
    </row>
    <row r="405" spans="1:127" x14ac:dyDescent="0.3">
      <c r="A405" s="24" t="s">
        <v>11</v>
      </c>
      <c r="B405" s="11"/>
      <c r="C405" s="21"/>
      <c r="D405" s="13">
        <v>13763</v>
      </c>
      <c r="F405" s="13"/>
      <c r="G405" s="13"/>
    </row>
    <row r="406" spans="1:127" x14ac:dyDescent="0.3">
      <c r="A406" s="5" t="s">
        <v>299</v>
      </c>
      <c r="B406" s="11">
        <f>715-529</f>
        <v>186</v>
      </c>
      <c r="C406" s="21">
        <v>529</v>
      </c>
      <c r="D406" s="13">
        <v>715</v>
      </c>
      <c r="F406" s="13">
        <v>2</v>
      </c>
      <c r="G406" s="13"/>
    </row>
    <row r="407" spans="1:127" x14ac:dyDescent="0.3">
      <c r="A407" s="5" t="s">
        <v>300</v>
      </c>
      <c r="B407" s="11">
        <f>415-284</f>
        <v>131</v>
      </c>
      <c r="C407" s="21">
        <v>284</v>
      </c>
      <c r="D407" s="13">
        <v>415</v>
      </c>
      <c r="F407" s="13">
        <v>1</v>
      </c>
      <c r="G407" s="13"/>
    </row>
    <row r="408" spans="1:127" x14ac:dyDescent="0.3">
      <c r="A408" s="5" t="s">
        <v>301</v>
      </c>
      <c r="B408" s="11">
        <f>498-301</f>
        <v>197</v>
      </c>
      <c r="C408" s="21">
        <v>301</v>
      </c>
      <c r="D408" s="13">
        <v>498</v>
      </c>
      <c r="F408" s="13">
        <v>2</v>
      </c>
      <c r="G408" s="13"/>
    </row>
    <row r="409" spans="1:127" x14ac:dyDescent="0.3">
      <c r="A409" s="5" t="s">
        <v>15</v>
      </c>
      <c r="B409" s="11">
        <f>SUM(B406:B408)</f>
        <v>514</v>
      </c>
      <c r="C409" s="21">
        <v>1114</v>
      </c>
      <c r="D409" s="13">
        <v>1628</v>
      </c>
      <c r="F409" s="13">
        <f>SUM(F406:F408)</f>
        <v>5</v>
      </c>
      <c r="G409" s="13"/>
    </row>
    <row r="410" spans="1:127" s="20" customFormat="1" x14ac:dyDescent="0.3">
      <c r="B410" s="15"/>
      <c r="C410" s="17"/>
      <c r="D410" s="17"/>
      <c r="E410" s="18"/>
      <c r="F410" s="17"/>
      <c r="G410" s="1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19"/>
    </row>
    <row r="411" spans="1:127" x14ac:dyDescent="0.3">
      <c r="A411" s="5" t="s">
        <v>302</v>
      </c>
      <c r="B411" s="11"/>
      <c r="C411" s="21"/>
      <c r="D411" s="13"/>
      <c r="E411" s="2" t="s">
        <v>303</v>
      </c>
      <c r="F411" s="13"/>
      <c r="G411" s="13"/>
    </row>
    <row r="412" spans="1:127" x14ac:dyDescent="0.3">
      <c r="A412" s="24" t="s">
        <v>11</v>
      </c>
      <c r="B412" s="11"/>
      <c r="C412" s="21"/>
      <c r="D412" s="13">
        <v>23153</v>
      </c>
      <c r="F412" s="13"/>
      <c r="G412" s="13"/>
    </row>
    <row r="413" spans="1:127" x14ac:dyDescent="0.3">
      <c r="A413" s="5" t="s">
        <v>304</v>
      </c>
      <c r="B413" s="11">
        <f>816-412</f>
        <v>404</v>
      </c>
      <c r="C413" s="21">
        <v>412</v>
      </c>
      <c r="D413" s="13">
        <v>816</v>
      </c>
      <c r="F413" s="13">
        <v>2</v>
      </c>
      <c r="G413" s="13">
        <v>1</v>
      </c>
    </row>
    <row r="414" spans="1:127" x14ac:dyDescent="0.3">
      <c r="A414" s="5" t="s">
        <v>286</v>
      </c>
      <c r="B414" s="11">
        <f>472-250</f>
        <v>222</v>
      </c>
      <c r="C414" s="21">
        <v>250</v>
      </c>
      <c r="D414" s="13">
        <v>472</v>
      </c>
      <c r="F414" s="13">
        <v>1</v>
      </c>
      <c r="G414" s="13"/>
    </row>
    <row r="415" spans="1:127" x14ac:dyDescent="0.3">
      <c r="A415" s="5" t="s">
        <v>305</v>
      </c>
      <c r="B415" s="11">
        <f>186-95</f>
        <v>91</v>
      </c>
      <c r="C415" s="21">
        <v>95</v>
      </c>
      <c r="D415" s="13">
        <v>186</v>
      </c>
      <c r="F415" s="13"/>
      <c r="G415" s="13"/>
    </row>
    <row r="416" spans="1:127" x14ac:dyDescent="0.3">
      <c r="A416" s="5" t="s">
        <v>306</v>
      </c>
      <c r="B416" s="11">
        <f>1093-623</f>
        <v>470</v>
      </c>
      <c r="C416" s="21">
        <v>623</v>
      </c>
      <c r="D416" s="13">
        <v>1093</v>
      </c>
      <c r="F416" s="13">
        <v>2</v>
      </c>
      <c r="G416" s="13">
        <v>1</v>
      </c>
    </row>
    <row r="417" spans="1:127" x14ac:dyDescent="0.3">
      <c r="A417" s="5" t="s">
        <v>15</v>
      </c>
      <c r="B417" s="11">
        <f>SUM(B413:B416)</f>
        <v>1187</v>
      </c>
      <c r="C417" s="21">
        <v>1380</v>
      </c>
      <c r="D417" s="13">
        <v>2567</v>
      </c>
      <c r="F417" s="13">
        <f>SUM(F413:F416)</f>
        <v>5</v>
      </c>
      <c r="G417" s="13">
        <f>SUM(G413:G416)</f>
        <v>2</v>
      </c>
    </row>
    <row r="418" spans="1:127" s="20" customFormat="1" x14ac:dyDescent="0.3">
      <c r="B418" s="15"/>
      <c r="C418" s="17"/>
      <c r="D418" s="17"/>
      <c r="E418" s="18"/>
      <c r="F418" s="17"/>
      <c r="G418" s="1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19"/>
    </row>
    <row r="419" spans="1:127" x14ac:dyDescent="0.3">
      <c r="A419" s="5" t="s">
        <v>307</v>
      </c>
      <c r="B419" s="11"/>
      <c r="C419" s="21"/>
      <c r="D419" s="13"/>
      <c r="E419" s="2" t="s">
        <v>308</v>
      </c>
      <c r="F419" s="13"/>
      <c r="G419" s="13"/>
    </row>
    <row r="420" spans="1:127" x14ac:dyDescent="0.3">
      <c r="A420" s="24" t="s">
        <v>11</v>
      </c>
      <c r="B420" s="11"/>
      <c r="C420" s="21"/>
      <c r="D420" s="13">
        <v>737</v>
      </c>
      <c r="F420" s="13"/>
      <c r="G420" s="13"/>
    </row>
    <row r="421" spans="1:127" x14ac:dyDescent="0.3">
      <c r="A421" s="5" t="s">
        <v>309</v>
      </c>
      <c r="B421" s="11">
        <v>152</v>
      </c>
      <c r="C421" s="21">
        <v>16</v>
      </c>
      <c r="D421" s="13">
        <v>168</v>
      </c>
      <c r="F421" s="13">
        <v>1</v>
      </c>
      <c r="G421" s="13"/>
    </row>
    <row r="422" spans="1:127" x14ac:dyDescent="0.3">
      <c r="A422" s="5" t="s">
        <v>15</v>
      </c>
      <c r="B422" s="11">
        <v>152</v>
      </c>
      <c r="C422" s="21">
        <v>16</v>
      </c>
      <c r="D422" s="13">
        <v>168</v>
      </c>
      <c r="F422" s="13">
        <v>1</v>
      </c>
      <c r="G422" s="13"/>
    </row>
    <row r="423" spans="1:127" s="20" customFormat="1" x14ac:dyDescent="0.3">
      <c r="B423" s="15"/>
      <c r="C423" s="17"/>
      <c r="D423" s="17"/>
      <c r="E423" s="18"/>
      <c r="F423" s="17"/>
      <c r="G423" s="1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19"/>
    </row>
    <row r="424" spans="1:127" s="22" customFormat="1" x14ac:dyDescent="0.3">
      <c r="A424" s="22" t="s">
        <v>310</v>
      </c>
      <c r="B424" s="11"/>
      <c r="C424" s="21"/>
      <c r="D424" s="23"/>
      <c r="E424" s="27" t="s">
        <v>311</v>
      </c>
      <c r="F424" s="23"/>
      <c r="G424" s="2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28"/>
    </row>
    <row r="425" spans="1:127" s="22" customFormat="1" x14ac:dyDescent="0.3">
      <c r="A425" s="26" t="s">
        <v>11</v>
      </c>
      <c r="B425" s="11"/>
      <c r="C425" s="21"/>
      <c r="D425" s="23">
        <v>1971</v>
      </c>
      <c r="E425" s="27"/>
      <c r="F425" s="23"/>
      <c r="G425" s="2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28"/>
    </row>
    <row r="426" spans="1:127" s="22" customFormat="1" x14ac:dyDescent="0.3">
      <c r="A426" s="22" t="s">
        <v>312</v>
      </c>
      <c r="B426" s="11">
        <v>100</v>
      </c>
      <c r="C426" s="21">
        <v>88</v>
      </c>
      <c r="D426" s="23">
        <v>188</v>
      </c>
      <c r="E426" s="27"/>
      <c r="F426" s="23">
        <v>1</v>
      </c>
      <c r="G426" s="2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28"/>
    </row>
    <row r="427" spans="1:127" s="22" customFormat="1" x14ac:dyDescent="0.3">
      <c r="A427" s="22" t="s">
        <v>313</v>
      </c>
      <c r="B427" s="11">
        <v>150</v>
      </c>
      <c r="C427" s="21">
        <v>109</v>
      </c>
      <c r="D427" s="23">
        <v>259</v>
      </c>
      <c r="E427" s="27"/>
      <c r="F427" s="23">
        <v>2</v>
      </c>
      <c r="G427" s="2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28"/>
    </row>
    <row r="428" spans="1:127" s="22" customFormat="1" x14ac:dyDescent="0.3">
      <c r="A428" s="22" t="s">
        <v>15</v>
      </c>
      <c r="B428" s="11">
        <f>SUM(B426:B427)</f>
        <v>250</v>
      </c>
      <c r="C428" s="21">
        <v>197</v>
      </c>
      <c r="D428" s="23">
        <v>447</v>
      </c>
      <c r="E428" s="27"/>
      <c r="F428" s="23">
        <f>SUM(F426:F427)</f>
        <v>3</v>
      </c>
      <c r="G428" s="2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28"/>
    </row>
    <row r="429" spans="1:127" s="20" customFormat="1" x14ac:dyDescent="0.3">
      <c r="B429" s="15"/>
      <c r="C429" s="17"/>
      <c r="D429" s="17"/>
      <c r="E429" s="18"/>
      <c r="F429" s="17"/>
      <c r="G429" s="1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19"/>
    </row>
    <row r="430" spans="1:127" x14ac:dyDescent="0.3">
      <c r="A430" s="5" t="s">
        <v>314</v>
      </c>
      <c r="B430" s="11"/>
      <c r="C430" s="21"/>
      <c r="D430" s="13"/>
      <c r="E430" s="2" t="s">
        <v>315</v>
      </c>
      <c r="F430" s="13"/>
      <c r="G430" s="13"/>
    </row>
    <row r="431" spans="1:127" x14ac:dyDescent="0.3">
      <c r="A431" s="24" t="s">
        <v>11</v>
      </c>
      <c r="B431" s="11"/>
      <c r="C431" s="21"/>
      <c r="D431" s="13">
        <v>7075</v>
      </c>
      <c r="F431" s="13"/>
      <c r="G431" s="13"/>
    </row>
    <row r="432" spans="1:127" x14ac:dyDescent="0.3">
      <c r="A432" s="5" t="s">
        <v>316</v>
      </c>
      <c r="B432" s="11">
        <v>550</v>
      </c>
      <c r="C432" s="21">
        <v>162</v>
      </c>
      <c r="D432" s="13">
        <v>712</v>
      </c>
      <c r="F432" s="13">
        <v>4</v>
      </c>
      <c r="G432" s="13"/>
    </row>
    <row r="433" spans="1:127" x14ac:dyDescent="0.3">
      <c r="A433" s="5" t="s">
        <v>15</v>
      </c>
      <c r="B433" s="11">
        <v>550</v>
      </c>
      <c r="C433" s="21">
        <v>162</v>
      </c>
      <c r="D433" s="13">
        <v>712</v>
      </c>
      <c r="F433" s="13">
        <v>4</v>
      </c>
      <c r="G433" s="13"/>
    </row>
    <row r="434" spans="1:127" s="20" customFormat="1" x14ac:dyDescent="0.3">
      <c r="B434" s="15"/>
      <c r="C434" s="17"/>
      <c r="D434" s="17"/>
      <c r="E434" s="18"/>
      <c r="F434" s="17"/>
      <c r="G434" s="1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19"/>
    </row>
    <row r="435" spans="1:127" x14ac:dyDescent="0.3">
      <c r="A435" s="5" t="s">
        <v>317</v>
      </c>
      <c r="B435" s="11"/>
      <c r="C435" s="21"/>
      <c r="D435" s="13"/>
      <c r="E435" s="2" t="s">
        <v>318</v>
      </c>
      <c r="F435" s="13"/>
      <c r="G435" s="13"/>
    </row>
    <row r="436" spans="1:127" x14ac:dyDescent="0.3">
      <c r="A436" s="24" t="s">
        <v>11</v>
      </c>
      <c r="B436" s="11"/>
      <c r="C436" s="21"/>
      <c r="D436" s="13">
        <v>7966</v>
      </c>
      <c r="F436" s="13"/>
      <c r="G436" s="13"/>
    </row>
    <row r="437" spans="1:127" x14ac:dyDescent="0.3">
      <c r="A437" s="5" t="s">
        <v>319</v>
      </c>
      <c r="B437" s="11">
        <v>195</v>
      </c>
      <c r="C437" s="21">
        <v>226</v>
      </c>
      <c r="D437" s="13">
        <v>421</v>
      </c>
      <c r="F437" s="13">
        <v>1</v>
      </c>
      <c r="G437" s="13"/>
    </row>
    <row r="438" spans="1:127" x14ac:dyDescent="0.3">
      <c r="A438" s="5" t="s">
        <v>320</v>
      </c>
      <c r="B438" s="11">
        <v>257</v>
      </c>
      <c r="C438" s="21">
        <v>228</v>
      </c>
      <c r="D438" s="13">
        <v>485</v>
      </c>
      <c r="F438" s="13">
        <v>1</v>
      </c>
      <c r="G438" s="13"/>
    </row>
    <row r="439" spans="1:127" x14ac:dyDescent="0.3">
      <c r="A439" s="5" t="s">
        <v>321</v>
      </c>
      <c r="B439" s="11">
        <v>170</v>
      </c>
      <c r="C439" s="21">
        <v>125</v>
      </c>
      <c r="D439" s="13">
        <v>295</v>
      </c>
      <c r="F439" s="13">
        <v>1</v>
      </c>
      <c r="G439" s="13"/>
    </row>
    <row r="440" spans="1:127" x14ac:dyDescent="0.3">
      <c r="A440" s="5" t="s">
        <v>192</v>
      </c>
      <c r="B440" s="11">
        <v>144</v>
      </c>
      <c r="C440" s="21">
        <v>135</v>
      </c>
      <c r="D440" s="13">
        <v>279</v>
      </c>
      <c r="F440" s="13">
        <v>1</v>
      </c>
      <c r="G440" s="13"/>
    </row>
    <row r="441" spans="1:127" x14ac:dyDescent="0.3">
      <c r="A441" s="5" t="s">
        <v>15</v>
      </c>
      <c r="B441" s="11">
        <f>SUM(B437:B440)</f>
        <v>766</v>
      </c>
      <c r="C441" s="21">
        <v>714</v>
      </c>
      <c r="D441" s="13">
        <v>1480</v>
      </c>
      <c r="F441" s="13">
        <f>SUM(F437:F440)</f>
        <v>4</v>
      </c>
      <c r="G441" s="13"/>
    </row>
    <row r="442" spans="1:127" s="20" customFormat="1" ht="15.75" customHeight="1" x14ac:dyDescent="0.3">
      <c r="B442" s="15"/>
      <c r="C442" s="17"/>
      <c r="D442" s="17"/>
      <c r="E442" s="18"/>
      <c r="F442" s="17"/>
      <c r="G442" s="1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19"/>
    </row>
    <row r="443" spans="1:127" x14ac:dyDescent="0.3">
      <c r="A443" s="5" t="s">
        <v>322</v>
      </c>
      <c r="B443" s="11"/>
      <c r="C443" s="21"/>
      <c r="D443" s="13"/>
      <c r="E443" s="2" t="s">
        <v>323</v>
      </c>
      <c r="F443" s="13"/>
      <c r="G443" s="13"/>
    </row>
    <row r="444" spans="1:127" x14ac:dyDescent="0.3">
      <c r="A444" s="24" t="s">
        <v>11</v>
      </c>
      <c r="B444" s="11"/>
      <c r="C444" s="21"/>
      <c r="D444" s="13">
        <v>987</v>
      </c>
      <c r="F444" s="13"/>
      <c r="G444" s="13"/>
    </row>
    <row r="445" spans="1:127" x14ac:dyDescent="0.3">
      <c r="A445" s="5" t="s">
        <v>324</v>
      </c>
      <c r="B445" s="11">
        <f>147-38</f>
        <v>109</v>
      </c>
      <c r="C445" s="21">
        <v>38</v>
      </c>
      <c r="D445" s="13">
        <v>147</v>
      </c>
      <c r="F445" s="13">
        <v>1</v>
      </c>
      <c r="G445" s="13"/>
    </row>
    <row r="446" spans="1:127" x14ac:dyDescent="0.3">
      <c r="A446" s="5" t="s">
        <v>15</v>
      </c>
      <c r="B446" s="11">
        <v>109</v>
      </c>
      <c r="C446" s="21">
        <v>38</v>
      </c>
      <c r="D446" s="13">
        <v>147</v>
      </c>
      <c r="F446" s="13">
        <v>1</v>
      </c>
      <c r="G446" s="13"/>
    </row>
    <row r="447" spans="1:127" s="20" customFormat="1" x14ac:dyDescent="0.3">
      <c r="B447" s="15"/>
      <c r="C447" s="17"/>
      <c r="D447" s="17"/>
      <c r="E447" s="18"/>
      <c r="F447" s="17"/>
      <c r="G447" s="1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19"/>
    </row>
    <row r="448" spans="1:127" x14ac:dyDescent="0.3">
      <c r="A448" s="5" t="s">
        <v>325</v>
      </c>
      <c r="B448" s="11"/>
      <c r="C448" s="21"/>
      <c r="D448" s="13"/>
      <c r="E448" s="2" t="s">
        <v>326</v>
      </c>
      <c r="F448" s="13"/>
      <c r="G448" s="13"/>
    </row>
    <row r="449" spans="1:127" x14ac:dyDescent="0.3">
      <c r="A449" s="24" t="s">
        <v>11</v>
      </c>
      <c r="B449" s="11"/>
      <c r="C449" s="21"/>
      <c r="D449" s="13">
        <v>1548</v>
      </c>
      <c r="F449" s="13"/>
      <c r="G449" s="13"/>
    </row>
    <row r="450" spans="1:127" x14ac:dyDescent="0.3">
      <c r="A450" s="5" t="s">
        <v>327</v>
      </c>
      <c r="B450" s="11">
        <v>160</v>
      </c>
      <c r="C450" s="21">
        <v>16</v>
      </c>
      <c r="D450" s="13">
        <v>176</v>
      </c>
      <c r="F450" s="13">
        <v>2</v>
      </c>
      <c r="G450" s="13"/>
    </row>
    <row r="451" spans="1:127" x14ac:dyDescent="0.3">
      <c r="A451" s="5" t="s">
        <v>328</v>
      </c>
      <c r="B451" s="11">
        <v>106</v>
      </c>
      <c r="C451" s="21">
        <v>23</v>
      </c>
      <c r="D451" s="13">
        <v>129</v>
      </c>
      <c r="F451" s="13">
        <v>1</v>
      </c>
      <c r="G451" s="13"/>
    </row>
    <row r="452" spans="1:127" x14ac:dyDescent="0.3">
      <c r="A452" s="5" t="s">
        <v>15</v>
      </c>
      <c r="B452" s="11">
        <f>SUM(B450:B451)</f>
        <v>266</v>
      </c>
      <c r="C452" s="21">
        <v>39</v>
      </c>
      <c r="D452" s="13">
        <v>305</v>
      </c>
      <c r="F452" s="13">
        <f>SUM(F450:F451)</f>
        <v>3</v>
      </c>
      <c r="G452" s="13"/>
    </row>
    <row r="453" spans="1:127" s="20" customFormat="1" x14ac:dyDescent="0.3">
      <c r="B453" s="15"/>
      <c r="C453" s="17"/>
      <c r="D453" s="17"/>
      <c r="E453" s="18"/>
      <c r="F453" s="17"/>
      <c r="G453" s="1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19"/>
    </row>
    <row r="454" spans="1:127" x14ac:dyDescent="0.3">
      <c r="A454" s="5" t="s">
        <v>329</v>
      </c>
      <c r="B454" s="11"/>
      <c r="C454" s="21"/>
      <c r="D454" s="13"/>
      <c r="E454" s="2" t="s">
        <v>330</v>
      </c>
      <c r="F454" s="13"/>
      <c r="G454" s="13"/>
    </row>
    <row r="455" spans="1:127" x14ac:dyDescent="0.3">
      <c r="A455" s="24" t="s">
        <v>11</v>
      </c>
      <c r="B455" s="11"/>
      <c r="C455" s="21"/>
      <c r="D455" s="13">
        <v>1115</v>
      </c>
      <c r="F455" s="13"/>
      <c r="G455" s="13"/>
    </row>
    <row r="456" spans="1:127" x14ac:dyDescent="0.3">
      <c r="A456" s="5" t="s">
        <v>331</v>
      </c>
      <c r="B456" s="11">
        <v>55</v>
      </c>
      <c r="C456" s="21">
        <v>28</v>
      </c>
      <c r="D456" s="13">
        <v>83</v>
      </c>
      <c r="F456" s="13"/>
      <c r="G456" s="13"/>
    </row>
    <row r="457" spans="1:127" x14ac:dyDescent="0.3">
      <c r="A457" s="5" t="s">
        <v>332</v>
      </c>
      <c r="B457" s="11">
        <v>85</v>
      </c>
      <c r="C457" s="21">
        <v>29</v>
      </c>
      <c r="D457" s="13">
        <v>114</v>
      </c>
      <c r="F457" s="13">
        <v>1</v>
      </c>
      <c r="G457" s="13"/>
    </row>
    <row r="458" spans="1:127" x14ac:dyDescent="0.3">
      <c r="A458" s="5" t="s">
        <v>15</v>
      </c>
      <c r="B458" s="11">
        <f>SUM(B456:B457)</f>
        <v>140</v>
      </c>
      <c r="C458" s="21">
        <v>57</v>
      </c>
      <c r="D458" s="13">
        <v>197</v>
      </c>
      <c r="F458" s="13">
        <v>1</v>
      </c>
      <c r="G458" s="13"/>
    </row>
    <row r="459" spans="1:127" s="20" customFormat="1" x14ac:dyDescent="0.3">
      <c r="B459" s="15"/>
      <c r="C459" s="17"/>
      <c r="D459" s="17"/>
      <c r="E459" s="18"/>
      <c r="F459" s="17"/>
      <c r="G459" s="1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19"/>
    </row>
    <row r="460" spans="1:127" x14ac:dyDescent="0.3">
      <c r="A460" s="5" t="s">
        <v>333</v>
      </c>
      <c r="B460" s="11"/>
      <c r="C460" s="21"/>
      <c r="D460" s="13"/>
      <c r="E460" s="2" t="s">
        <v>334</v>
      </c>
      <c r="F460" s="13"/>
      <c r="G460" s="13"/>
    </row>
    <row r="461" spans="1:127" x14ac:dyDescent="0.3">
      <c r="A461" s="24" t="s">
        <v>11</v>
      </c>
      <c r="B461" s="11"/>
      <c r="C461" s="21"/>
      <c r="D461" s="13">
        <v>1460</v>
      </c>
      <c r="F461" s="13"/>
      <c r="G461" s="13"/>
    </row>
    <row r="462" spans="1:127" x14ac:dyDescent="0.3">
      <c r="A462" s="5" t="s">
        <v>335</v>
      </c>
      <c r="B462" s="11">
        <v>87</v>
      </c>
      <c r="C462" s="21">
        <v>69</v>
      </c>
      <c r="D462" s="13">
        <v>156</v>
      </c>
      <c r="F462" s="13">
        <v>2</v>
      </c>
      <c r="G462" s="13"/>
    </row>
    <row r="463" spans="1:127" x14ac:dyDescent="0.3">
      <c r="A463" s="5" t="s">
        <v>336</v>
      </c>
      <c r="B463" s="11">
        <v>94</v>
      </c>
      <c r="C463" s="21">
        <v>58</v>
      </c>
      <c r="D463" s="13">
        <v>152</v>
      </c>
      <c r="F463" s="13">
        <v>1</v>
      </c>
      <c r="G463" s="13"/>
    </row>
    <row r="464" spans="1:127" x14ac:dyDescent="0.3">
      <c r="A464" s="5" t="s">
        <v>337</v>
      </c>
      <c r="B464" s="11">
        <v>47</v>
      </c>
      <c r="C464" s="21">
        <v>26</v>
      </c>
      <c r="D464" s="13">
        <v>73</v>
      </c>
      <c r="F464" s="13"/>
      <c r="G464" s="13"/>
    </row>
    <row r="465" spans="1:127" x14ac:dyDescent="0.3">
      <c r="A465" s="5" t="s">
        <v>15</v>
      </c>
      <c r="B465" s="11">
        <f>SUM(B462:B464)</f>
        <v>228</v>
      </c>
      <c r="C465" s="21">
        <v>153</v>
      </c>
      <c r="D465" s="13">
        <v>381</v>
      </c>
      <c r="F465" s="13">
        <f>SUM(F462:F464)</f>
        <v>3</v>
      </c>
      <c r="G465" s="13"/>
    </row>
    <row r="466" spans="1:127" s="20" customFormat="1" x14ac:dyDescent="0.3">
      <c r="B466" s="15"/>
      <c r="C466" s="17"/>
      <c r="D466" s="17"/>
      <c r="E466" s="18"/>
      <c r="F466" s="17"/>
      <c r="G466" s="1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19"/>
    </row>
    <row r="467" spans="1:127" x14ac:dyDescent="0.3">
      <c r="A467" s="5" t="s">
        <v>338</v>
      </c>
      <c r="B467" s="11"/>
      <c r="C467" s="21"/>
      <c r="D467" s="13"/>
      <c r="E467" s="2" t="s">
        <v>339</v>
      </c>
      <c r="F467" s="13"/>
      <c r="G467" s="13"/>
    </row>
    <row r="468" spans="1:127" x14ac:dyDescent="0.3">
      <c r="A468" s="24" t="s">
        <v>11</v>
      </c>
      <c r="B468" s="11"/>
      <c r="C468" s="21"/>
      <c r="D468" s="13">
        <v>2546</v>
      </c>
      <c r="F468" s="13"/>
      <c r="G468" s="13"/>
    </row>
    <row r="469" spans="1:127" x14ac:dyDescent="0.3">
      <c r="A469" s="5" t="s">
        <v>340</v>
      </c>
      <c r="B469" s="11">
        <f>227-78</f>
        <v>149</v>
      </c>
      <c r="C469" s="21">
        <v>78</v>
      </c>
      <c r="D469" s="13">
        <v>227</v>
      </c>
      <c r="F469" s="13">
        <v>1</v>
      </c>
      <c r="G469" s="13"/>
    </row>
    <row r="470" spans="1:127" x14ac:dyDescent="0.3">
      <c r="A470" s="5" t="s">
        <v>341</v>
      </c>
      <c r="B470" s="11">
        <f>240-65</f>
        <v>175</v>
      </c>
      <c r="C470" s="21">
        <v>65</v>
      </c>
      <c r="D470" s="13">
        <v>240</v>
      </c>
      <c r="F470" s="13">
        <v>1</v>
      </c>
      <c r="G470" s="13"/>
    </row>
    <row r="471" spans="1:127" x14ac:dyDescent="0.3">
      <c r="A471" s="5" t="s">
        <v>342</v>
      </c>
      <c r="B471" s="11">
        <f>220-70</f>
        <v>150</v>
      </c>
      <c r="C471" s="21">
        <v>70</v>
      </c>
      <c r="D471" s="13">
        <v>220</v>
      </c>
      <c r="F471" s="13">
        <v>1</v>
      </c>
      <c r="G471" s="13"/>
    </row>
    <row r="472" spans="1:127" x14ac:dyDescent="0.3">
      <c r="A472" s="5" t="s">
        <v>15</v>
      </c>
      <c r="B472" s="11">
        <f>SUM(B469:B471)</f>
        <v>474</v>
      </c>
      <c r="C472" s="21">
        <v>213</v>
      </c>
      <c r="D472" s="13">
        <v>687</v>
      </c>
      <c r="F472" s="13">
        <f>SUM(F469:F471)</f>
        <v>3</v>
      </c>
      <c r="G472" s="13"/>
    </row>
    <row r="473" spans="1:127" s="20" customFormat="1" x14ac:dyDescent="0.3">
      <c r="B473" s="15"/>
      <c r="C473" s="17"/>
      <c r="D473" s="17"/>
      <c r="E473" s="18"/>
      <c r="F473" s="17"/>
      <c r="G473" s="1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19"/>
    </row>
    <row r="474" spans="1:127" x14ac:dyDescent="0.3">
      <c r="A474" s="5" t="s">
        <v>343</v>
      </c>
      <c r="B474" s="11"/>
      <c r="C474" s="21"/>
      <c r="D474" s="13"/>
      <c r="E474" s="2" t="s">
        <v>344</v>
      </c>
      <c r="F474" s="13"/>
      <c r="G474" s="13"/>
    </row>
    <row r="475" spans="1:127" x14ac:dyDescent="0.3">
      <c r="A475" s="24" t="s">
        <v>11</v>
      </c>
      <c r="B475" s="11"/>
      <c r="C475" s="21"/>
      <c r="D475" s="13">
        <v>4777</v>
      </c>
      <c r="F475" s="13"/>
      <c r="G475" s="13"/>
    </row>
    <row r="476" spans="1:127" x14ac:dyDescent="0.3">
      <c r="A476" s="5" t="s">
        <v>345</v>
      </c>
      <c r="B476" s="11">
        <v>322</v>
      </c>
      <c r="C476" s="21">
        <v>13</v>
      </c>
      <c r="D476" s="13">
        <v>335</v>
      </c>
      <c r="F476" s="13"/>
      <c r="G476" s="13"/>
    </row>
    <row r="477" spans="1:127" x14ac:dyDescent="0.3">
      <c r="A477" s="5" t="s">
        <v>346</v>
      </c>
      <c r="B477" s="11">
        <v>166</v>
      </c>
      <c r="C477" s="21">
        <v>14</v>
      </c>
      <c r="D477" s="13">
        <v>180</v>
      </c>
      <c r="F477" s="13"/>
      <c r="G477" s="13"/>
    </row>
    <row r="478" spans="1:127" x14ac:dyDescent="0.3">
      <c r="A478" s="5" t="s">
        <v>347</v>
      </c>
      <c r="B478" s="11">
        <v>734</v>
      </c>
      <c r="C478" s="21">
        <v>26</v>
      </c>
      <c r="D478" s="13">
        <v>760</v>
      </c>
      <c r="F478" s="13">
        <v>2</v>
      </c>
      <c r="G478" s="13"/>
    </row>
    <row r="479" spans="1:127" x14ac:dyDescent="0.3">
      <c r="A479" s="5" t="s">
        <v>348</v>
      </c>
      <c r="B479" s="11">
        <v>187</v>
      </c>
      <c r="C479" s="21">
        <v>8</v>
      </c>
      <c r="D479" s="13">
        <v>195</v>
      </c>
      <c r="F479" s="13"/>
      <c r="G479" s="13"/>
    </row>
    <row r="480" spans="1:127" x14ac:dyDescent="0.3">
      <c r="A480" s="5" t="s">
        <v>349</v>
      </c>
      <c r="B480" s="11">
        <v>72</v>
      </c>
      <c r="C480" s="21">
        <v>1</v>
      </c>
      <c r="D480" s="13">
        <v>73</v>
      </c>
      <c r="F480" s="13"/>
      <c r="G480" s="13"/>
    </row>
    <row r="481" spans="1:127" x14ac:dyDescent="0.3">
      <c r="A481" s="5" t="s">
        <v>350</v>
      </c>
      <c r="B481" s="11">
        <v>646</v>
      </c>
      <c r="C481" s="21">
        <v>24</v>
      </c>
      <c r="D481" s="13">
        <v>670</v>
      </c>
      <c r="F481" s="13">
        <v>1</v>
      </c>
      <c r="G481" s="13"/>
    </row>
    <row r="482" spans="1:127" x14ac:dyDescent="0.3">
      <c r="A482" s="5" t="s">
        <v>351</v>
      </c>
      <c r="B482" s="11">
        <v>205</v>
      </c>
      <c r="C482" s="21">
        <v>4</v>
      </c>
      <c r="D482" s="13">
        <v>209</v>
      </c>
      <c r="F482" s="13"/>
      <c r="G482" s="13"/>
    </row>
    <row r="483" spans="1:127" x14ac:dyDescent="0.3">
      <c r="A483" s="5" t="s">
        <v>15</v>
      </c>
      <c r="B483" s="11">
        <f>SUM(B476:B482)</f>
        <v>2332</v>
      </c>
      <c r="C483" s="21">
        <v>90</v>
      </c>
      <c r="D483" s="13">
        <v>2422</v>
      </c>
      <c r="F483" s="13">
        <f>SUM(F476:F482)</f>
        <v>3</v>
      </c>
      <c r="G483" s="13"/>
    </row>
    <row r="484" spans="1:127" s="20" customFormat="1" x14ac:dyDescent="0.3">
      <c r="B484" s="15"/>
      <c r="C484" s="17"/>
      <c r="D484" s="17"/>
      <c r="E484" s="18"/>
      <c r="F484" s="17"/>
      <c r="G484" s="1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19"/>
    </row>
    <row r="485" spans="1:127" x14ac:dyDescent="0.3">
      <c r="A485" s="5" t="s">
        <v>352</v>
      </c>
      <c r="B485" s="11"/>
      <c r="C485" s="21"/>
      <c r="D485" s="13"/>
      <c r="E485" s="2" t="s">
        <v>353</v>
      </c>
      <c r="F485" s="13"/>
      <c r="G485" s="13"/>
    </row>
    <row r="486" spans="1:127" x14ac:dyDescent="0.3">
      <c r="A486" s="24" t="s">
        <v>11</v>
      </c>
      <c r="B486" s="11"/>
      <c r="C486" s="21"/>
      <c r="D486" s="13">
        <v>2233</v>
      </c>
      <c r="F486" s="13"/>
      <c r="G486" s="13"/>
    </row>
    <row r="487" spans="1:127" x14ac:dyDescent="0.3">
      <c r="A487" s="5" t="s">
        <v>354</v>
      </c>
      <c r="B487" s="11">
        <v>84</v>
      </c>
      <c r="C487" s="21">
        <v>85</v>
      </c>
      <c r="D487" s="13">
        <v>169</v>
      </c>
      <c r="F487" s="13">
        <v>1</v>
      </c>
      <c r="G487" s="13"/>
    </row>
    <row r="488" spans="1:127" x14ac:dyDescent="0.3">
      <c r="A488" s="5" t="s">
        <v>355</v>
      </c>
      <c r="B488" s="11">
        <v>99</v>
      </c>
      <c r="C488" s="21">
        <v>77</v>
      </c>
      <c r="D488" s="13">
        <v>176</v>
      </c>
      <c r="F488" s="13">
        <v>2</v>
      </c>
      <c r="G488" s="13"/>
    </row>
    <row r="489" spans="1:127" x14ac:dyDescent="0.3">
      <c r="A489" s="5" t="s">
        <v>15</v>
      </c>
      <c r="B489" s="11">
        <f>SUM(B487:B488)</f>
        <v>183</v>
      </c>
      <c r="C489" s="21">
        <v>162</v>
      </c>
      <c r="D489" s="13">
        <v>345</v>
      </c>
      <c r="F489" s="13">
        <f>SUM(F487:F488)</f>
        <v>3</v>
      </c>
      <c r="G489" s="13"/>
    </row>
    <row r="490" spans="1:127" s="20" customFormat="1" x14ac:dyDescent="0.3">
      <c r="B490" s="15"/>
      <c r="C490" s="17"/>
      <c r="D490" s="17"/>
      <c r="E490" s="18" t="s">
        <v>356</v>
      </c>
      <c r="F490" s="17"/>
      <c r="G490" s="1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19"/>
    </row>
    <row r="491" spans="1:127" x14ac:dyDescent="0.3">
      <c r="A491" s="5" t="s">
        <v>357</v>
      </c>
      <c r="B491" s="11"/>
      <c r="C491" s="21"/>
      <c r="D491" s="13"/>
      <c r="F491" s="13"/>
      <c r="G491" s="13"/>
    </row>
    <row r="492" spans="1:127" x14ac:dyDescent="0.3">
      <c r="A492" s="24" t="s">
        <v>11</v>
      </c>
      <c r="B492" s="11"/>
      <c r="C492" s="21"/>
      <c r="D492" s="13">
        <v>1828</v>
      </c>
      <c r="F492" s="13"/>
      <c r="G492" s="13"/>
    </row>
    <row r="493" spans="1:127" x14ac:dyDescent="0.3">
      <c r="A493" s="5" t="s">
        <v>358</v>
      </c>
      <c r="B493" s="11">
        <v>131</v>
      </c>
      <c r="C493" s="21">
        <v>29</v>
      </c>
      <c r="D493" s="13">
        <v>160</v>
      </c>
      <c r="F493" s="13">
        <v>1</v>
      </c>
      <c r="G493" s="13"/>
    </row>
    <row r="494" spans="1:127" x14ac:dyDescent="0.3">
      <c r="A494" s="5" t="s">
        <v>359</v>
      </c>
      <c r="B494" s="11">
        <v>218</v>
      </c>
      <c r="C494" s="21">
        <v>84</v>
      </c>
      <c r="D494" s="13">
        <v>302</v>
      </c>
      <c r="F494" s="13">
        <v>2</v>
      </c>
      <c r="G494" s="13"/>
    </row>
    <row r="495" spans="1:127" x14ac:dyDescent="0.3">
      <c r="A495" s="5" t="s">
        <v>15</v>
      </c>
      <c r="B495" s="11">
        <f>SUM(B493:B494)</f>
        <v>349</v>
      </c>
      <c r="C495" s="21">
        <v>113</v>
      </c>
      <c r="D495" s="13">
        <v>462</v>
      </c>
      <c r="F495" s="13">
        <f>SUM(F493:F494)</f>
        <v>3</v>
      </c>
      <c r="G495" s="13"/>
    </row>
    <row r="496" spans="1:127" s="20" customFormat="1" x14ac:dyDescent="0.3">
      <c r="B496" s="15"/>
      <c r="C496" s="17"/>
      <c r="D496" s="17"/>
      <c r="E496" s="18"/>
      <c r="F496" s="17"/>
      <c r="G496" s="1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19"/>
    </row>
    <row r="497" spans="1:127" x14ac:dyDescent="0.3">
      <c r="A497" s="5" t="s">
        <v>360</v>
      </c>
      <c r="B497" s="11"/>
      <c r="C497" s="21"/>
      <c r="D497" s="13"/>
      <c r="E497" s="2" t="s">
        <v>361</v>
      </c>
      <c r="F497" s="13"/>
      <c r="G497" s="13"/>
    </row>
    <row r="498" spans="1:127" x14ac:dyDescent="0.3">
      <c r="A498" s="24" t="s">
        <v>11</v>
      </c>
      <c r="B498" s="11"/>
      <c r="C498" s="21"/>
      <c r="D498" s="13">
        <v>5890</v>
      </c>
      <c r="F498" s="13"/>
      <c r="G498" s="13"/>
    </row>
    <row r="499" spans="1:127" x14ac:dyDescent="0.3">
      <c r="A499" s="5" t="s">
        <v>362</v>
      </c>
      <c r="B499" s="11">
        <v>74</v>
      </c>
      <c r="C499" s="21">
        <v>152</v>
      </c>
      <c r="D499" s="13">
        <v>226</v>
      </c>
      <c r="F499" s="13">
        <v>1</v>
      </c>
      <c r="G499" s="13"/>
    </row>
    <row r="500" spans="1:127" x14ac:dyDescent="0.3">
      <c r="A500" s="5" t="s">
        <v>363</v>
      </c>
      <c r="B500" s="11">
        <v>96</v>
      </c>
      <c r="C500" s="21">
        <v>144</v>
      </c>
      <c r="D500" s="13">
        <v>240</v>
      </c>
      <c r="F500" s="13">
        <v>1</v>
      </c>
      <c r="G500" s="13"/>
    </row>
    <row r="501" spans="1:127" x14ac:dyDescent="0.3">
      <c r="A501" s="5" t="s">
        <v>364</v>
      </c>
      <c r="B501" s="11">
        <v>83</v>
      </c>
      <c r="C501" s="21">
        <v>156</v>
      </c>
      <c r="D501" s="13">
        <v>239</v>
      </c>
      <c r="F501" s="13">
        <v>1</v>
      </c>
      <c r="G501" s="13"/>
    </row>
    <row r="502" spans="1:127" x14ac:dyDescent="0.3">
      <c r="A502" s="5" t="s">
        <v>365</v>
      </c>
      <c r="B502" s="11">
        <v>105</v>
      </c>
      <c r="C502" s="21">
        <v>218</v>
      </c>
      <c r="D502" s="13">
        <v>323</v>
      </c>
      <c r="F502" s="13">
        <v>1</v>
      </c>
      <c r="G502" s="13"/>
    </row>
    <row r="503" spans="1:127" x14ac:dyDescent="0.3">
      <c r="A503" s="5" t="s">
        <v>15</v>
      </c>
      <c r="B503" s="11">
        <f>SUM(B499:B502)</f>
        <v>358</v>
      </c>
      <c r="C503" s="21">
        <v>670</v>
      </c>
      <c r="D503" s="13">
        <v>1028</v>
      </c>
      <c r="F503" s="13">
        <f>SUM(F499:F502)</f>
        <v>4</v>
      </c>
      <c r="G503" s="13"/>
    </row>
    <row r="504" spans="1:127" s="20" customFormat="1" x14ac:dyDescent="0.3">
      <c r="B504" s="15"/>
      <c r="C504" s="17"/>
      <c r="D504" s="17"/>
      <c r="E504" s="18"/>
      <c r="F504" s="17"/>
      <c r="G504" s="1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19"/>
    </row>
    <row r="505" spans="1:127" x14ac:dyDescent="0.3">
      <c r="A505" s="22" t="s">
        <v>366</v>
      </c>
      <c r="B505" s="11"/>
      <c r="C505" s="21"/>
      <c r="D505" s="23"/>
      <c r="E505" s="2" t="s">
        <v>367</v>
      </c>
      <c r="F505" s="23"/>
      <c r="G505" s="23"/>
    </row>
    <row r="506" spans="1:127" x14ac:dyDescent="0.3">
      <c r="A506" s="26" t="s">
        <v>11</v>
      </c>
      <c r="B506" s="11"/>
      <c r="C506" s="21"/>
      <c r="D506" s="23">
        <v>15371</v>
      </c>
      <c r="F506" s="23"/>
      <c r="G506" s="23"/>
    </row>
    <row r="507" spans="1:127" x14ac:dyDescent="0.3">
      <c r="A507" s="22" t="s">
        <v>368</v>
      </c>
      <c r="B507" s="11">
        <v>310</v>
      </c>
      <c r="C507" s="21">
        <v>207</v>
      </c>
      <c r="D507" s="23">
        <v>517</v>
      </c>
      <c r="F507" s="23">
        <v>3</v>
      </c>
      <c r="G507" s="23">
        <v>1</v>
      </c>
    </row>
    <row r="508" spans="1:127" x14ac:dyDescent="0.3">
      <c r="A508" s="22" t="s">
        <v>369</v>
      </c>
      <c r="B508" s="11">
        <f>102-45</f>
        <v>57</v>
      </c>
      <c r="C508" s="21">
        <v>45</v>
      </c>
      <c r="D508" s="23">
        <v>102</v>
      </c>
      <c r="F508" s="23"/>
      <c r="G508" s="23"/>
    </row>
    <row r="509" spans="1:127" x14ac:dyDescent="0.3">
      <c r="A509" s="22" t="s">
        <v>370</v>
      </c>
      <c r="B509" s="11">
        <f>179-56</f>
        <v>123</v>
      </c>
      <c r="C509" s="21">
        <v>56</v>
      </c>
      <c r="D509" s="23">
        <v>179</v>
      </c>
      <c r="F509" s="23">
        <v>1</v>
      </c>
      <c r="G509" s="23"/>
    </row>
    <row r="510" spans="1:127" x14ac:dyDescent="0.3">
      <c r="A510" s="22" t="s">
        <v>371</v>
      </c>
      <c r="B510" s="11">
        <f>164-53</f>
        <v>111</v>
      </c>
      <c r="C510" s="21">
        <v>53</v>
      </c>
      <c r="D510" s="23">
        <v>164</v>
      </c>
      <c r="F510" s="23"/>
      <c r="G510" s="23"/>
    </row>
    <row r="511" spans="1:127" x14ac:dyDescent="0.3">
      <c r="A511" s="22" t="s">
        <v>372</v>
      </c>
      <c r="B511" s="11">
        <f>225-45</f>
        <v>180</v>
      </c>
      <c r="C511" s="21">
        <v>45</v>
      </c>
      <c r="D511" s="23">
        <v>225</v>
      </c>
      <c r="F511" s="23">
        <v>1</v>
      </c>
      <c r="G511" s="23"/>
    </row>
    <row r="512" spans="1:127" x14ac:dyDescent="0.3">
      <c r="A512" s="22" t="s">
        <v>15</v>
      </c>
      <c r="B512" s="11">
        <f>SUM(B507:B511)</f>
        <v>781</v>
      </c>
      <c r="C512" s="21">
        <v>406</v>
      </c>
      <c r="D512" s="23">
        <v>1187</v>
      </c>
      <c r="F512" s="23">
        <f>SUM(F507:F511)</f>
        <v>5</v>
      </c>
      <c r="G512" s="23">
        <f>SUM(G507:G511)</f>
        <v>1</v>
      </c>
    </row>
    <row r="513" spans="1:127" s="20" customFormat="1" x14ac:dyDescent="0.3">
      <c r="B513" s="15"/>
      <c r="C513" s="17"/>
      <c r="D513" s="17"/>
      <c r="E513" s="18"/>
      <c r="F513" s="17"/>
      <c r="G513" s="1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19"/>
    </row>
    <row r="514" spans="1:127" x14ac:dyDescent="0.3">
      <c r="A514" s="5" t="s">
        <v>373</v>
      </c>
      <c r="B514" s="11"/>
      <c r="C514" s="21"/>
      <c r="D514" s="13"/>
      <c r="E514" s="2" t="s">
        <v>374</v>
      </c>
      <c r="F514" s="13"/>
      <c r="G514" s="13"/>
    </row>
    <row r="515" spans="1:127" x14ac:dyDescent="0.3">
      <c r="A515" s="24" t="s">
        <v>11</v>
      </c>
      <c r="B515" s="11"/>
      <c r="C515" s="21"/>
      <c r="D515" s="13">
        <v>46026</v>
      </c>
      <c r="F515" s="13"/>
      <c r="G515" s="13"/>
    </row>
    <row r="516" spans="1:127" x14ac:dyDescent="0.3">
      <c r="A516" s="5" t="s">
        <v>375</v>
      </c>
      <c r="B516" s="11">
        <v>793</v>
      </c>
      <c r="C516" s="21">
        <v>292</v>
      </c>
      <c r="D516" s="13">
        <v>1085</v>
      </c>
      <c r="F516" s="13">
        <v>2</v>
      </c>
      <c r="G516" s="13">
        <v>2</v>
      </c>
    </row>
    <row r="517" spans="1:127" x14ac:dyDescent="0.3">
      <c r="A517" s="5" t="s">
        <v>376</v>
      </c>
      <c r="B517" s="11">
        <v>1174</v>
      </c>
      <c r="C517" s="21">
        <v>354</v>
      </c>
      <c r="D517" s="13">
        <v>1528</v>
      </c>
      <c r="F517" s="13">
        <v>3</v>
      </c>
      <c r="G517" s="13">
        <v>2</v>
      </c>
    </row>
    <row r="518" spans="1:127" x14ac:dyDescent="0.3">
      <c r="A518" s="5" t="s">
        <v>377</v>
      </c>
      <c r="B518" s="11">
        <v>314</v>
      </c>
      <c r="C518" s="21">
        <v>106</v>
      </c>
      <c r="D518" s="13">
        <v>420</v>
      </c>
      <c r="F518" s="13">
        <v>1</v>
      </c>
      <c r="G518" s="13"/>
    </row>
    <row r="519" spans="1:127" x14ac:dyDescent="0.3">
      <c r="A519" s="5" t="s">
        <v>15</v>
      </c>
      <c r="B519" s="11">
        <f>SUM(B516:B518)</f>
        <v>2281</v>
      </c>
      <c r="C519" s="21">
        <v>752</v>
      </c>
      <c r="D519" s="13">
        <v>3033</v>
      </c>
      <c r="F519" s="13">
        <f>SUM(F516:F518)</f>
        <v>6</v>
      </c>
      <c r="G519" s="13">
        <f>SUM(G516:G518)</f>
        <v>4</v>
      </c>
    </row>
    <row r="520" spans="1:127" s="20" customFormat="1" x14ac:dyDescent="0.3">
      <c r="B520" s="15"/>
      <c r="C520" s="17"/>
      <c r="D520" s="17"/>
      <c r="E520" s="18"/>
      <c r="F520" s="17"/>
      <c r="G520" s="1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19"/>
    </row>
    <row r="521" spans="1:127" x14ac:dyDescent="0.3">
      <c r="A521" s="5" t="s">
        <v>378</v>
      </c>
      <c r="B521" s="11"/>
      <c r="C521" s="21"/>
      <c r="D521" s="13"/>
      <c r="E521" s="2" t="s">
        <v>379</v>
      </c>
      <c r="F521" s="13"/>
      <c r="G521" s="13"/>
    </row>
    <row r="522" spans="1:127" x14ac:dyDescent="0.3">
      <c r="A522" s="24" t="s">
        <v>11</v>
      </c>
      <c r="B522" s="11"/>
      <c r="C522" s="21"/>
      <c r="D522" s="13">
        <v>14735</v>
      </c>
      <c r="F522" s="13"/>
      <c r="G522" s="13"/>
    </row>
    <row r="523" spans="1:127" x14ac:dyDescent="0.3">
      <c r="A523" s="5" t="s">
        <v>380</v>
      </c>
      <c r="B523" s="11">
        <v>303</v>
      </c>
      <c r="C523" s="21">
        <v>330</v>
      </c>
      <c r="D523" s="13">
        <v>633</v>
      </c>
      <c r="F523" s="13">
        <v>1</v>
      </c>
      <c r="G523" s="13"/>
    </row>
    <row r="524" spans="1:127" x14ac:dyDescent="0.3">
      <c r="A524" s="5" t="s">
        <v>381</v>
      </c>
      <c r="B524" s="11">
        <v>498</v>
      </c>
      <c r="C524" s="21">
        <v>496</v>
      </c>
      <c r="D524" s="13">
        <v>994</v>
      </c>
      <c r="F524" s="13">
        <v>3</v>
      </c>
      <c r="G524" s="13">
        <v>1</v>
      </c>
    </row>
    <row r="525" spans="1:127" x14ac:dyDescent="0.3">
      <c r="A525" s="5" t="s">
        <v>382</v>
      </c>
      <c r="B525" s="11">
        <v>247</v>
      </c>
      <c r="C525" s="21">
        <v>268</v>
      </c>
      <c r="D525" s="13">
        <v>515</v>
      </c>
      <c r="F525" s="13">
        <v>1</v>
      </c>
      <c r="G525" s="13"/>
    </row>
    <row r="526" spans="1:127" x14ac:dyDescent="0.3">
      <c r="A526" s="5" t="s">
        <v>15</v>
      </c>
      <c r="B526" s="11">
        <f>SUM(B523:B525)</f>
        <v>1048</v>
      </c>
      <c r="C526" s="21">
        <v>1094</v>
      </c>
      <c r="D526" s="13">
        <v>2142</v>
      </c>
      <c r="F526" s="13">
        <f>SUM(F523:F525)</f>
        <v>5</v>
      </c>
      <c r="G526" s="13">
        <f>SUM(G524:G525)</f>
        <v>1</v>
      </c>
    </row>
    <row r="527" spans="1:127" s="20" customFormat="1" x14ac:dyDescent="0.3">
      <c r="B527" s="15"/>
      <c r="C527" s="17"/>
      <c r="D527" s="17"/>
      <c r="E527" s="18"/>
      <c r="F527" s="17"/>
      <c r="G527" s="1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19"/>
    </row>
    <row r="528" spans="1:127" x14ac:dyDescent="0.3">
      <c r="A528" s="5" t="s">
        <v>383</v>
      </c>
      <c r="B528" s="11"/>
      <c r="C528" s="21"/>
      <c r="D528" s="13"/>
      <c r="E528" s="2" t="s">
        <v>384</v>
      </c>
      <c r="F528" s="13"/>
      <c r="G528" s="13"/>
    </row>
    <row r="529" spans="1:127" x14ac:dyDescent="0.3">
      <c r="A529" s="24" t="s">
        <v>11</v>
      </c>
      <c r="B529" s="11"/>
      <c r="C529" s="21"/>
      <c r="D529" s="13">
        <v>19564</v>
      </c>
      <c r="F529" s="13"/>
      <c r="G529" s="13"/>
    </row>
    <row r="530" spans="1:127" x14ac:dyDescent="0.3">
      <c r="A530" s="5" t="s">
        <v>385</v>
      </c>
      <c r="B530" s="11">
        <f>1217-770</f>
        <v>447</v>
      </c>
      <c r="C530" s="21">
        <v>770</v>
      </c>
      <c r="D530" s="13">
        <v>1217</v>
      </c>
      <c r="F530" s="13">
        <v>3</v>
      </c>
      <c r="G530" s="13">
        <v>1</v>
      </c>
    </row>
    <row r="531" spans="1:127" x14ac:dyDescent="0.3">
      <c r="A531" s="5" t="s">
        <v>386</v>
      </c>
      <c r="B531" s="11">
        <f>1121-714</f>
        <v>407</v>
      </c>
      <c r="C531" s="21">
        <v>714</v>
      </c>
      <c r="D531" s="13">
        <v>1121</v>
      </c>
      <c r="F531" s="13">
        <v>2</v>
      </c>
      <c r="G531" s="13"/>
    </row>
    <row r="532" spans="1:127" x14ac:dyDescent="0.3">
      <c r="A532" s="5" t="s">
        <v>15</v>
      </c>
      <c r="B532" s="11">
        <f>B530+B531</f>
        <v>854</v>
      </c>
      <c r="C532" s="21">
        <v>1484</v>
      </c>
      <c r="D532" s="13">
        <v>2338</v>
      </c>
      <c r="F532" s="13">
        <f>SUM(F530:F531)</f>
        <v>5</v>
      </c>
      <c r="G532" s="13">
        <v>1</v>
      </c>
    </row>
    <row r="533" spans="1:127" s="20" customFormat="1" x14ac:dyDescent="0.3">
      <c r="B533" s="15"/>
      <c r="C533" s="17"/>
      <c r="D533" s="17"/>
      <c r="E533" s="18"/>
      <c r="F533" s="17"/>
      <c r="G533" s="1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19"/>
    </row>
    <row r="534" spans="1:127" x14ac:dyDescent="0.3">
      <c r="A534" s="5" t="s">
        <v>387</v>
      </c>
      <c r="B534" s="11"/>
      <c r="C534" s="21"/>
      <c r="D534" s="13"/>
      <c r="E534" s="2" t="s">
        <v>388</v>
      </c>
      <c r="F534" s="13"/>
      <c r="G534" s="13"/>
    </row>
    <row r="535" spans="1:127" x14ac:dyDescent="0.3">
      <c r="A535" s="24" t="s">
        <v>11</v>
      </c>
      <c r="B535" s="11"/>
      <c r="C535" s="21"/>
      <c r="D535" s="13">
        <v>4591</v>
      </c>
      <c r="F535" s="13"/>
      <c r="G535" s="13"/>
    </row>
    <row r="536" spans="1:127" x14ac:dyDescent="0.3">
      <c r="A536" s="5" t="s">
        <v>389</v>
      </c>
      <c r="B536" s="11">
        <v>238</v>
      </c>
      <c r="C536" s="21">
        <v>290</v>
      </c>
      <c r="D536" s="13">
        <v>528</v>
      </c>
      <c r="F536" s="13">
        <v>1</v>
      </c>
      <c r="G536" s="13"/>
    </row>
    <row r="537" spans="1:127" x14ac:dyDescent="0.3">
      <c r="A537" s="5" t="s">
        <v>390</v>
      </c>
      <c r="B537" s="11">
        <v>286</v>
      </c>
      <c r="C537" s="21">
        <v>348</v>
      </c>
      <c r="D537" s="13">
        <v>634</v>
      </c>
      <c r="F537" s="13">
        <v>2</v>
      </c>
      <c r="G537" s="13"/>
    </row>
    <row r="538" spans="1:127" x14ac:dyDescent="0.3">
      <c r="A538" s="5" t="s">
        <v>15</v>
      </c>
      <c r="B538" s="11">
        <f>SUM(B536:B537)</f>
        <v>524</v>
      </c>
      <c r="C538" s="21">
        <v>638</v>
      </c>
      <c r="D538" s="13">
        <v>1162</v>
      </c>
      <c r="F538" s="13">
        <f>SUM(F536:F537)</f>
        <v>3</v>
      </c>
      <c r="G538" s="13"/>
    </row>
    <row r="539" spans="1:127" s="20" customFormat="1" x14ac:dyDescent="0.3">
      <c r="B539" s="15"/>
      <c r="C539" s="17"/>
      <c r="D539" s="17"/>
      <c r="E539" s="18"/>
      <c r="F539" s="17"/>
      <c r="G539" s="1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19"/>
    </row>
    <row r="540" spans="1:127" x14ac:dyDescent="0.3">
      <c r="A540" s="5" t="s">
        <v>391</v>
      </c>
      <c r="B540" s="11"/>
      <c r="C540" s="21"/>
      <c r="D540" s="13"/>
      <c r="E540" s="2" t="s">
        <v>392</v>
      </c>
      <c r="F540" s="13"/>
      <c r="G540" s="13"/>
    </row>
    <row r="541" spans="1:127" x14ac:dyDescent="0.3">
      <c r="A541" s="24" t="s">
        <v>11</v>
      </c>
      <c r="B541" s="11"/>
      <c r="C541" s="21"/>
      <c r="D541" s="13">
        <v>1044</v>
      </c>
      <c r="F541" s="13"/>
      <c r="G541" s="13"/>
    </row>
    <row r="542" spans="1:127" x14ac:dyDescent="0.3">
      <c r="A542" s="5" t="s">
        <v>393</v>
      </c>
      <c r="B542" s="11">
        <v>114</v>
      </c>
      <c r="C542" s="21">
        <v>11</v>
      </c>
      <c r="D542" s="13">
        <v>125</v>
      </c>
      <c r="F542" s="13">
        <v>1</v>
      </c>
      <c r="G542" s="13"/>
    </row>
    <row r="543" spans="1:127" x14ac:dyDescent="0.3">
      <c r="A543" s="5" t="s">
        <v>394</v>
      </c>
      <c r="B543" s="11">
        <v>66</v>
      </c>
      <c r="C543" s="21">
        <v>18</v>
      </c>
      <c r="D543" s="13">
        <v>84</v>
      </c>
      <c r="F543" s="13"/>
      <c r="G543" s="13"/>
    </row>
    <row r="544" spans="1:127" x14ac:dyDescent="0.3">
      <c r="A544" s="5" t="s">
        <v>395</v>
      </c>
      <c r="B544" s="11">
        <v>45</v>
      </c>
      <c r="C544" s="21">
        <v>23</v>
      </c>
      <c r="D544" s="13">
        <v>68</v>
      </c>
      <c r="F544" s="13"/>
      <c r="G544" s="13"/>
    </row>
    <row r="545" spans="1:127" x14ac:dyDescent="0.3">
      <c r="A545" s="5" t="s">
        <v>15</v>
      </c>
      <c r="B545" s="11">
        <f>SUM(B542:B544)</f>
        <v>225</v>
      </c>
      <c r="C545" s="21">
        <v>52</v>
      </c>
      <c r="D545" s="13">
        <v>277</v>
      </c>
      <c r="F545" s="13">
        <v>1</v>
      </c>
      <c r="G545" s="13"/>
    </row>
    <row r="546" spans="1:127" s="20" customFormat="1" x14ac:dyDescent="0.3">
      <c r="B546" s="15"/>
      <c r="C546" s="17"/>
      <c r="D546" s="17"/>
      <c r="E546" s="18"/>
      <c r="F546" s="17"/>
      <c r="G546" s="1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19"/>
    </row>
    <row r="547" spans="1:127" x14ac:dyDescent="0.3">
      <c r="A547" s="5" t="s">
        <v>396</v>
      </c>
      <c r="B547" s="11"/>
      <c r="C547" s="21"/>
      <c r="D547" s="13"/>
      <c r="E547" s="2" t="s">
        <v>397</v>
      </c>
      <c r="F547" s="13"/>
      <c r="G547" s="13"/>
    </row>
    <row r="548" spans="1:127" x14ac:dyDescent="0.3">
      <c r="A548" s="24" t="s">
        <v>11</v>
      </c>
      <c r="B548" s="11"/>
      <c r="C548" s="21"/>
      <c r="D548" s="13">
        <v>2173</v>
      </c>
      <c r="F548" s="13"/>
      <c r="G548" s="13"/>
    </row>
    <row r="549" spans="1:127" x14ac:dyDescent="0.3">
      <c r="A549" s="5" t="s">
        <v>398</v>
      </c>
      <c r="B549" s="11">
        <v>145</v>
      </c>
      <c r="C549" s="21">
        <v>32</v>
      </c>
      <c r="D549" s="13">
        <v>177</v>
      </c>
      <c r="F549" s="13">
        <v>1</v>
      </c>
      <c r="G549" s="13"/>
    </row>
    <row r="550" spans="1:127" x14ac:dyDescent="0.3">
      <c r="A550" s="5" t="s">
        <v>399</v>
      </c>
      <c r="B550" s="11">
        <v>116</v>
      </c>
      <c r="C550" s="21">
        <v>38</v>
      </c>
      <c r="D550" s="13">
        <v>154</v>
      </c>
      <c r="F550" s="13">
        <v>1</v>
      </c>
      <c r="G550" s="13"/>
    </row>
    <row r="551" spans="1:127" x14ac:dyDescent="0.3">
      <c r="A551" s="5" t="s">
        <v>400</v>
      </c>
      <c r="B551" s="11">
        <v>130</v>
      </c>
      <c r="C551" s="21">
        <v>39</v>
      </c>
      <c r="D551" s="13">
        <v>169</v>
      </c>
      <c r="F551" s="13">
        <v>1</v>
      </c>
      <c r="G551" s="13"/>
    </row>
    <row r="552" spans="1:127" x14ac:dyDescent="0.3">
      <c r="A552" s="5" t="s">
        <v>15</v>
      </c>
      <c r="B552" s="11">
        <f>SUM(B549:B551)</f>
        <v>391</v>
      </c>
      <c r="C552" s="21">
        <v>109</v>
      </c>
      <c r="D552" s="13">
        <v>500</v>
      </c>
      <c r="F552" s="13">
        <f>SUM(F549:F551)</f>
        <v>3</v>
      </c>
      <c r="G552" s="13"/>
    </row>
    <row r="553" spans="1:127" s="20" customFormat="1" x14ac:dyDescent="0.3">
      <c r="B553" s="15"/>
      <c r="C553" s="17"/>
      <c r="D553" s="17"/>
      <c r="E553" s="18"/>
      <c r="F553" s="17"/>
      <c r="G553" s="1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19"/>
    </row>
    <row r="554" spans="1:127" x14ac:dyDescent="0.3">
      <c r="A554" s="5" t="s">
        <v>401</v>
      </c>
      <c r="B554" s="11"/>
      <c r="C554" s="21"/>
      <c r="D554" s="13"/>
      <c r="E554" s="2" t="s">
        <v>402</v>
      </c>
      <c r="F554" s="13"/>
      <c r="G554" s="13"/>
    </row>
    <row r="555" spans="1:127" x14ac:dyDescent="0.3">
      <c r="A555" s="24" t="s">
        <v>11</v>
      </c>
      <c r="B555" s="11"/>
      <c r="C555" s="21"/>
      <c r="D555" s="13">
        <v>1437</v>
      </c>
      <c r="F555" s="13"/>
      <c r="G555" s="13"/>
    </row>
    <row r="556" spans="1:127" x14ac:dyDescent="0.3">
      <c r="A556" s="5" t="s">
        <v>403</v>
      </c>
      <c r="B556" s="11">
        <v>143</v>
      </c>
      <c r="C556" s="21">
        <v>27</v>
      </c>
      <c r="D556" s="13">
        <v>170</v>
      </c>
      <c r="F556" s="13">
        <v>1</v>
      </c>
      <c r="G556" s="13"/>
    </row>
    <row r="557" spans="1:127" x14ac:dyDescent="0.3">
      <c r="A557" s="5" t="s">
        <v>404</v>
      </c>
      <c r="B557" s="11">
        <v>67</v>
      </c>
      <c r="C557" s="21">
        <v>13</v>
      </c>
      <c r="D557" s="13">
        <v>80</v>
      </c>
      <c r="F557" s="13"/>
      <c r="G557" s="13"/>
    </row>
    <row r="558" spans="1:127" x14ac:dyDescent="0.3">
      <c r="A558" s="5" t="s">
        <v>405</v>
      </c>
      <c r="B558" s="11">
        <v>57</v>
      </c>
      <c r="C558" s="21">
        <v>3</v>
      </c>
      <c r="D558" s="13">
        <v>60</v>
      </c>
      <c r="F558" s="13"/>
      <c r="G558" s="13"/>
    </row>
    <row r="559" spans="1:127" x14ac:dyDescent="0.3">
      <c r="A559" s="5" t="s">
        <v>406</v>
      </c>
      <c r="B559" s="11">
        <v>0</v>
      </c>
      <c r="C559" s="21">
        <v>1</v>
      </c>
      <c r="D559" s="13">
        <v>1</v>
      </c>
      <c r="F559" s="13"/>
      <c r="G559" s="13"/>
    </row>
    <row r="560" spans="1:127" x14ac:dyDescent="0.3">
      <c r="A560" s="5" t="s">
        <v>15</v>
      </c>
      <c r="B560" s="11">
        <f>SUM(B556:B559)</f>
        <v>267</v>
      </c>
      <c r="C560" s="21">
        <v>44</v>
      </c>
      <c r="D560" s="13">
        <v>311</v>
      </c>
      <c r="F560" s="13">
        <v>1</v>
      </c>
      <c r="G560" s="13"/>
    </row>
    <row r="561" spans="1:127" s="20" customFormat="1" x14ac:dyDescent="0.3">
      <c r="B561" s="15"/>
      <c r="C561" s="17"/>
      <c r="D561" s="17"/>
      <c r="E561" s="18"/>
      <c r="F561" s="17"/>
      <c r="G561" s="1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19"/>
    </row>
    <row r="562" spans="1:127" x14ac:dyDescent="0.3">
      <c r="A562" s="5" t="s">
        <v>407</v>
      </c>
      <c r="B562" s="11"/>
      <c r="C562" s="21"/>
      <c r="D562" s="13"/>
      <c r="E562" s="2" t="s">
        <v>408</v>
      </c>
      <c r="F562" s="13"/>
      <c r="G562" s="13"/>
    </row>
    <row r="563" spans="1:127" x14ac:dyDescent="0.3">
      <c r="A563" s="24" t="s">
        <v>11</v>
      </c>
      <c r="B563" s="11"/>
      <c r="C563" s="21"/>
      <c r="D563" s="13">
        <v>17014</v>
      </c>
      <c r="F563" s="13"/>
      <c r="G563" s="13"/>
    </row>
    <row r="564" spans="1:127" x14ac:dyDescent="0.3">
      <c r="A564" s="5" t="s">
        <v>409</v>
      </c>
      <c r="B564" s="11">
        <v>410</v>
      </c>
      <c r="C564" s="21">
        <v>162</v>
      </c>
      <c r="D564" s="13">
        <v>572</v>
      </c>
      <c r="F564" s="13"/>
      <c r="G564" s="13"/>
    </row>
    <row r="565" spans="1:127" x14ac:dyDescent="0.3">
      <c r="A565" s="5" t="s">
        <v>410</v>
      </c>
      <c r="B565" s="11">
        <v>1348</v>
      </c>
      <c r="C565" s="21">
        <v>300</v>
      </c>
      <c r="D565" s="13">
        <v>1648</v>
      </c>
      <c r="F565" s="13">
        <v>2</v>
      </c>
      <c r="G565" s="13">
        <v>1</v>
      </c>
    </row>
    <row r="566" spans="1:127" x14ac:dyDescent="0.3">
      <c r="A566" s="5" t="s">
        <v>411</v>
      </c>
      <c r="B566" s="11">
        <v>1225</v>
      </c>
      <c r="C566" s="21">
        <v>374</v>
      </c>
      <c r="D566" s="13">
        <v>1599</v>
      </c>
      <c r="F566" s="13">
        <v>2</v>
      </c>
      <c r="G566" s="13"/>
    </row>
    <row r="567" spans="1:127" x14ac:dyDescent="0.3">
      <c r="A567" s="5" t="s">
        <v>412</v>
      </c>
      <c r="B567" s="11">
        <v>536</v>
      </c>
      <c r="C567" s="21">
        <v>43</v>
      </c>
      <c r="D567" s="13">
        <v>579</v>
      </c>
      <c r="F567" s="13"/>
      <c r="G567" s="13"/>
    </row>
    <row r="568" spans="1:127" x14ac:dyDescent="0.3">
      <c r="A568" s="5" t="s">
        <v>413</v>
      </c>
      <c r="B568" s="11">
        <v>688</v>
      </c>
      <c r="C568" s="21">
        <v>137</v>
      </c>
      <c r="D568" s="13">
        <v>825</v>
      </c>
      <c r="F568" s="13">
        <v>1</v>
      </c>
      <c r="G568" s="13"/>
    </row>
    <row r="569" spans="1:127" x14ac:dyDescent="0.3">
      <c r="A569" s="5" t="s">
        <v>15</v>
      </c>
      <c r="B569" s="11">
        <f>SUM(B564:B568)</f>
        <v>4207</v>
      </c>
      <c r="C569" s="21">
        <v>1016</v>
      </c>
      <c r="D569" s="13">
        <v>5223</v>
      </c>
      <c r="F569" s="13">
        <f>SUM(F564:F568)</f>
        <v>5</v>
      </c>
      <c r="G569" s="13">
        <f>SUM(G565:G568)</f>
        <v>1</v>
      </c>
    </row>
    <row r="570" spans="1:127" s="20" customFormat="1" x14ac:dyDescent="0.3">
      <c r="B570" s="15"/>
      <c r="C570" s="17"/>
      <c r="D570" s="17"/>
      <c r="E570" s="18"/>
      <c r="F570" s="17"/>
      <c r="G570" s="1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19"/>
    </row>
    <row r="571" spans="1:127" x14ac:dyDescent="0.3">
      <c r="A571" s="5" t="s">
        <v>414</v>
      </c>
      <c r="B571" s="11"/>
      <c r="C571" s="21"/>
      <c r="D571" s="13"/>
      <c r="E571" s="2" t="s">
        <v>415</v>
      </c>
      <c r="F571" s="13"/>
      <c r="G571" s="13"/>
    </row>
    <row r="572" spans="1:127" x14ac:dyDescent="0.3">
      <c r="A572" s="24" t="s">
        <v>11</v>
      </c>
      <c r="B572" s="11"/>
      <c r="C572" s="21"/>
      <c r="D572" s="13">
        <v>20633</v>
      </c>
      <c r="F572" s="13"/>
      <c r="G572" s="13"/>
    </row>
    <row r="573" spans="1:127" x14ac:dyDescent="0.3">
      <c r="A573" s="5" t="s">
        <v>416</v>
      </c>
      <c r="B573" s="11">
        <v>596</v>
      </c>
      <c r="C573" s="21">
        <v>369</v>
      </c>
      <c r="D573" s="13">
        <v>965</v>
      </c>
      <c r="F573" s="13">
        <v>1</v>
      </c>
      <c r="G573" s="13">
        <v>1</v>
      </c>
    </row>
    <row r="574" spans="1:127" x14ac:dyDescent="0.3">
      <c r="A574" s="5" t="s">
        <v>417</v>
      </c>
      <c r="B574" s="11">
        <v>335</v>
      </c>
      <c r="C574" s="21">
        <v>180</v>
      </c>
      <c r="D574" s="13">
        <v>515</v>
      </c>
      <c r="F574" s="13"/>
      <c r="G574" s="13"/>
    </row>
    <row r="575" spans="1:127" x14ac:dyDescent="0.3">
      <c r="A575" s="5" t="s">
        <v>418</v>
      </c>
      <c r="B575" s="11">
        <v>321</v>
      </c>
      <c r="C575" s="21">
        <v>248</v>
      </c>
      <c r="D575" s="13">
        <v>569</v>
      </c>
      <c r="F575" s="13">
        <v>1</v>
      </c>
      <c r="G575" s="13"/>
    </row>
    <row r="576" spans="1:127" x14ac:dyDescent="0.3">
      <c r="A576" s="5" t="s">
        <v>419</v>
      </c>
      <c r="B576" s="11">
        <v>637</v>
      </c>
      <c r="C576" s="21">
        <v>618</v>
      </c>
      <c r="D576" s="13">
        <v>1255</v>
      </c>
      <c r="F576" s="13">
        <v>2</v>
      </c>
      <c r="G576" s="13">
        <v>1</v>
      </c>
    </row>
    <row r="577" spans="1:127" x14ac:dyDescent="0.3">
      <c r="A577" s="5" t="s">
        <v>420</v>
      </c>
      <c r="B577" s="11">
        <v>542</v>
      </c>
      <c r="C577" s="21">
        <v>292</v>
      </c>
      <c r="D577" s="13">
        <v>834</v>
      </c>
      <c r="F577" s="13">
        <v>1</v>
      </c>
      <c r="G577" s="13"/>
    </row>
    <row r="578" spans="1:127" x14ac:dyDescent="0.3">
      <c r="A578" s="5" t="s">
        <v>15</v>
      </c>
      <c r="B578" s="11">
        <f>SUM(B573:B577)</f>
        <v>2431</v>
      </c>
      <c r="C578" s="21">
        <v>1707</v>
      </c>
      <c r="D578" s="13">
        <v>4138</v>
      </c>
      <c r="F578" s="13">
        <f>SUM(F573:F577)</f>
        <v>5</v>
      </c>
      <c r="G578" s="13">
        <f>SUM(G573:G577)</f>
        <v>2</v>
      </c>
    </row>
    <row r="579" spans="1:127" s="20" customFormat="1" x14ac:dyDescent="0.3">
      <c r="B579" s="15"/>
      <c r="C579" s="17"/>
      <c r="D579" s="17"/>
      <c r="E579" s="18"/>
      <c r="F579" s="17"/>
      <c r="G579" s="1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19"/>
    </row>
    <row r="580" spans="1:127" x14ac:dyDescent="0.3">
      <c r="A580" s="5" t="s">
        <v>421</v>
      </c>
      <c r="B580" s="11"/>
      <c r="C580" s="21"/>
      <c r="D580" s="13"/>
      <c r="E580" s="2" t="s">
        <v>422</v>
      </c>
      <c r="F580" s="13"/>
      <c r="G580" s="13"/>
    </row>
    <row r="581" spans="1:127" x14ac:dyDescent="0.3">
      <c r="A581" s="24" t="s">
        <v>11</v>
      </c>
      <c r="B581" s="11"/>
      <c r="C581" s="21"/>
      <c r="D581" s="13">
        <v>11837</v>
      </c>
      <c r="F581" s="13"/>
      <c r="G581" s="13"/>
    </row>
    <row r="582" spans="1:127" x14ac:dyDescent="0.3">
      <c r="A582" s="5" t="s">
        <v>423</v>
      </c>
      <c r="B582" s="11">
        <v>817</v>
      </c>
      <c r="C582" s="21">
        <v>220</v>
      </c>
      <c r="D582" s="13">
        <v>1037</v>
      </c>
      <c r="F582" s="13">
        <v>2</v>
      </c>
      <c r="G582" s="13"/>
    </row>
    <row r="583" spans="1:127" x14ac:dyDescent="0.3">
      <c r="A583" s="5" t="s">
        <v>424</v>
      </c>
      <c r="B583" s="11">
        <v>900</v>
      </c>
      <c r="C583" s="21">
        <v>129</v>
      </c>
      <c r="D583" s="13">
        <v>1029</v>
      </c>
      <c r="F583" s="13">
        <v>2</v>
      </c>
      <c r="G583" s="13"/>
    </row>
    <row r="584" spans="1:127" x14ac:dyDescent="0.3">
      <c r="A584" s="5" t="s">
        <v>425</v>
      </c>
      <c r="B584" s="11">
        <v>506</v>
      </c>
      <c r="C584" s="21">
        <v>115</v>
      </c>
      <c r="D584" s="13">
        <v>621</v>
      </c>
      <c r="F584" s="13">
        <v>1</v>
      </c>
      <c r="G584" s="13"/>
    </row>
    <row r="585" spans="1:127" x14ac:dyDescent="0.3">
      <c r="A585" s="5" t="s">
        <v>426</v>
      </c>
      <c r="B585" s="11">
        <v>232</v>
      </c>
      <c r="C585" s="21">
        <v>28</v>
      </c>
      <c r="D585" s="13">
        <v>260</v>
      </c>
      <c r="F585" s="13"/>
      <c r="G585" s="13"/>
    </row>
    <row r="586" spans="1:127" x14ac:dyDescent="0.3">
      <c r="A586" s="5" t="s">
        <v>15</v>
      </c>
      <c r="B586" s="11">
        <f>SUM(B582:B585)</f>
        <v>2455</v>
      </c>
      <c r="C586" s="21">
        <v>492</v>
      </c>
      <c r="D586" s="13">
        <v>2947</v>
      </c>
      <c r="F586" s="13">
        <f>SUM(F582:F585)</f>
        <v>5</v>
      </c>
      <c r="G586" s="13"/>
    </row>
    <row r="587" spans="1:127" s="20" customFormat="1" x14ac:dyDescent="0.3">
      <c r="B587" s="15"/>
      <c r="C587" s="17"/>
      <c r="D587" s="17"/>
      <c r="E587" s="18"/>
      <c r="F587" s="17"/>
      <c r="G587" s="1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19"/>
    </row>
    <row r="588" spans="1:127" x14ac:dyDescent="0.3">
      <c r="A588" s="5" t="s">
        <v>427</v>
      </c>
      <c r="B588" s="11"/>
      <c r="C588" s="21"/>
      <c r="D588" s="13"/>
      <c r="E588" s="2" t="s">
        <v>428</v>
      </c>
      <c r="F588" s="13"/>
      <c r="G588" s="13"/>
    </row>
    <row r="589" spans="1:127" x14ac:dyDescent="0.3">
      <c r="A589" s="24" t="s">
        <v>11</v>
      </c>
      <c r="B589" s="11"/>
      <c r="C589" s="21"/>
      <c r="D589" s="13">
        <v>2031</v>
      </c>
      <c r="F589" s="13"/>
      <c r="G589" s="13"/>
    </row>
    <row r="590" spans="1:127" x14ac:dyDescent="0.3">
      <c r="A590" s="5" t="s">
        <v>429</v>
      </c>
      <c r="B590" s="11">
        <f>122+5</f>
        <v>127</v>
      </c>
      <c r="C590" s="21">
        <v>119</v>
      </c>
      <c r="D590" s="13">
        <v>246</v>
      </c>
      <c r="F590" s="13">
        <v>2</v>
      </c>
      <c r="G590" s="13"/>
    </row>
    <row r="591" spans="1:127" x14ac:dyDescent="0.3">
      <c r="A591" s="5" t="s">
        <v>430</v>
      </c>
      <c r="B591" s="11">
        <f>80+5</f>
        <v>85</v>
      </c>
      <c r="C591" s="21">
        <v>80</v>
      </c>
      <c r="D591" s="13">
        <v>165</v>
      </c>
      <c r="F591" s="13">
        <v>1</v>
      </c>
      <c r="G591" s="13"/>
    </row>
    <row r="592" spans="1:127" x14ac:dyDescent="0.3">
      <c r="A592" s="5" t="s">
        <v>15</v>
      </c>
      <c r="B592" s="11">
        <f>SUM(B590:B591)</f>
        <v>212</v>
      </c>
      <c r="C592" s="21">
        <v>199</v>
      </c>
      <c r="D592" s="13">
        <v>411</v>
      </c>
      <c r="F592" s="13">
        <f>SUM(F590:F591)</f>
        <v>3</v>
      </c>
      <c r="G592" s="13"/>
    </row>
    <row r="593" spans="1:127" s="20" customFormat="1" x14ac:dyDescent="0.3">
      <c r="B593" s="15"/>
      <c r="C593" s="17"/>
      <c r="D593" s="17"/>
      <c r="E593" s="18"/>
      <c r="F593" s="17"/>
      <c r="G593" s="1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19"/>
    </row>
    <row r="594" spans="1:127" x14ac:dyDescent="0.3">
      <c r="A594" s="5" t="s">
        <v>431</v>
      </c>
      <c r="B594" s="11"/>
      <c r="C594" s="21"/>
      <c r="D594" s="13"/>
      <c r="E594" s="2" t="s">
        <v>432</v>
      </c>
      <c r="F594" s="13"/>
      <c r="G594" s="13"/>
    </row>
    <row r="595" spans="1:127" x14ac:dyDescent="0.3">
      <c r="A595" s="24" t="s">
        <v>11</v>
      </c>
      <c r="B595" s="11"/>
      <c r="C595" s="21"/>
      <c r="D595" s="13">
        <v>2511</v>
      </c>
      <c r="F595" s="13"/>
      <c r="G595" s="13"/>
    </row>
    <row r="596" spans="1:127" x14ac:dyDescent="0.3">
      <c r="A596" s="5" t="s">
        <v>433</v>
      </c>
      <c r="B596" s="11">
        <v>338</v>
      </c>
      <c r="C596" s="21">
        <v>35</v>
      </c>
      <c r="D596" s="13">
        <v>373</v>
      </c>
      <c r="F596" s="13">
        <v>2</v>
      </c>
      <c r="G596" s="13"/>
    </row>
    <row r="597" spans="1:127" x14ac:dyDescent="0.3">
      <c r="A597" s="5" t="s">
        <v>434</v>
      </c>
      <c r="B597" s="11">
        <v>124</v>
      </c>
      <c r="C597" s="21">
        <v>26</v>
      </c>
      <c r="D597" s="13">
        <v>150</v>
      </c>
      <c r="F597" s="13">
        <v>1</v>
      </c>
      <c r="G597" s="13"/>
    </row>
    <row r="598" spans="1:127" x14ac:dyDescent="0.3">
      <c r="A598" s="5" t="s">
        <v>15</v>
      </c>
      <c r="B598" s="11">
        <f>SUM(B596:B597)</f>
        <v>462</v>
      </c>
      <c r="C598" s="21">
        <v>61</v>
      </c>
      <c r="D598" s="13">
        <v>523</v>
      </c>
      <c r="F598" s="13">
        <f>SUM(F596:F597)</f>
        <v>3</v>
      </c>
      <c r="G598" s="13"/>
    </row>
    <row r="599" spans="1:127" s="20" customFormat="1" x14ac:dyDescent="0.3">
      <c r="B599" s="15"/>
      <c r="C599" s="17"/>
      <c r="D599" s="17"/>
      <c r="E599" s="18"/>
      <c r="F599" s="17"/>
      <c r="G599" s="1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19"/>
    </row>
    <row r="600" spans="1:127" x14ac:dyDescent="0.3">
      <c r="A600" s="5" t="s">
        <v>435</v>
      </c>
      <c r="B600" s="11"/>
      <c r="C600" s="21"/>
      <c r="D600" s="13"/>
      <c r="E600" s="2" t="s">
        <v>436</v>
      </c>
      <c r="F600" s="13"/>
      <c r="G600" s="13"/>
    </row>
    <row r="601" spans="1:127" x14ac:dyDescent="0.3">
      <c r="A601" s="24" t="s">
        <v>11</v>
      </c>
      <c r="B601" s="11"/>
      <c r="C601" s="21"/>
      <c r="D601" s="13">
        <v>1572</v>
      </c>
      <c r="F601" s="13"/>
      <c r="G601" s="13"/>
    </row>
    <row r="602" spans="1:127" x14ac:dyDescent="0.3">
      <c r="A602" s="5" t="s">
        <v>437</v>
      </c>
      <c r="B602" s="11">
        <v>183</v>
      </c>
      <c r="C602" s="21">
        <v>54</v>
      </c>
      <c r="D602" s="13">
        <v>237</v>
      </c>
      <c r="F602" s="13">
        <v>2</v>
      </c>
      <c r="G602" s="13"/>
    </row>
    <row r="603" spans="1:127" x14ac:dyDescent="0.3">
      <c r="A603" s="5" t="s">
        <v>438</v>
      </c>
      <c r="B603" s="11">
        <v>109</v>
      </c>
      <c r="C603" s="21">
        <v>24</v>
      </c>
      <c r="D603" s="13">
        <v>133</v>
      </c>
      <c r="F603" s="13">
        <v>1</v>
      </c>
      <c r="G603" s="13"/>
    </row>
    <row r="604" spans="1:127" x14ac:dyDescent="0.3">
      <c r="A604" s="5" t="s">
        <v>15</v>
      </c>
      <c r="B604" s="11">
        <f>SUM(B602:B603)</f>
        <v>292</v>
      </c>
      <c r="C604" s="21">
        <v>78</v>
      </c>
      <c r="D604" s="13">
        <v>370</v>
      </c>
      <c r="F604" s="13">
        <f>SUM(F602:F603)</f>
        <v>3</v>
      </c>
      <c r="G604" s="13"/>
    </row>
    <row r="605" spans="1:127" s="20" customFormat="1" x14ac:dyDescent="0.3">
      <c r="B605" s="15"/>
      <c r="C605" s="17"/>
      <c r="D605" s="17"/>
      <c r="E605" s="18"/>
      <c r="F605" s="17"/>
      <c r="G605" s="1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19"/>
    </row>
    <row r="606" spans="1:127" x14ac:dyDescent="0.3">
      <c r="A606" s="5" t="s">
        <v>439</v>
      </c>
      <c r="B606" s="11"/>
      <c r="C606" s="21"/>
      <c r="D606" s="13"/>
      <c r="E606" s="2" t="s">
        <v>440</v>
      </c>
      <c r="F606" s="13"/>
      <c r="G606" s="13"/>
    </row>
    <row r="607" spans="1:127" x14ac:dyDescent="0.3">
      <c r="A607" s="24" t="s">
        <v>11</v>
      </c>
      <c r="B607" s="11"/>
      <c r="C607" s="21"/>
      <c r="D607" s="13">
        <v>1988</v>
      </c>
      <c r="F607" s="13"/>
      <c r="G607" s="13"/>
    </row>
    <row r="608" spans="1:127" x14ac:dyDescent="0.3">
      <c r="A608" s="5" t="s">
        <v>441</v>
      </c>
      <c r="B608" s="11">
        <v>175</v>
      </c>
      <c r="C608" s="21">
        <v>64</v>
      </c>
      <c r="D608" s="13">
        <v>239</v>
      </c>
      <c r="F608" s="13">
        <v>1</v>
      </c>
      <c r="G608" s="13"/>
    </row>
    <row r="609" spans="1:127" x14ac:dyDescent="0.3">
      <c r="A609" s="5" t="s">
        <v>442</v>
      </c>
      <c r="B609" s="11">
        <v>104</v>
      </c>
      <c r="C609" s="21">
        <v>22</v>
      </c>
      <c r="D609" s="13">
        <v>126</v>
      </c>
      <c r="F609" s="13">
        <v>1</v>
      </c>
      <c r="G609" s="13"/>
    </row>
    <row r="610" spans="1:127" x14ac:dyDescent="0.3">
      <c r="A610" s="5" t="s">
        <v>443</v>
      </c>
      <c r="B610" s="11">
        <v>99</v>
      </c>
      <c r="C610" s="21">
        <v>33</v>
      </c>
      <c r="D610" s="13">
        <v>132</v>
      </c>
      <c r="F610" s="13">
        <v>1</v>
      </c>
      <c r="G610" s="13"/>
    </row>
    <row r="611" spans="1:127" x14ac:dyDescent="0.3">
      <c r="A611" s="5" t="s">
        <v>444</v>
      </c>
      <c r="B611" s="11">
        <v>78</v>
      </c>
      <c r="C611" s="21">
        <v>19</v>
      </c>
      <c r="D611" s="13">
        <v>97</v>
      </c>
      <c r="F611" s="13"/>
      <c r="G611" s="13"/>
    </row>
    <row r="612" spans="1:127" x14ac:dyDescent="0.3">
      <c r="A612" s="5" t="s">
        <v>15</v>
      </c>
      <c r="B612" s="11">
        <f>SUM(B608:B611)</f>
        <v>456</v>
      </c>
      <c r="C612" s="21">
        <v>138</v>
      </c>
      <c r="D612" s="13">
        <v>594</v>
      </c>
      <c r="F612" s="13">
        <f>SUM(F608:F611)</f>
        <v>3</v>
      </c>
      <c r="G612" s="13"/>
    </row>
    <row r="613" spans="1:127" s="20" customFormat="1" x14ac:dyDescent="0.3">
      <c r="B613" s="15"/>
      <c r="C613" s="17"/>
      <c r="D613" s="17"/>
      <c r="E613" s="18"/>
      <c r="F613" s="17"/>
      <c r="G613" s="1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19"/>
    </row>
    <row r="614" spans="1:127" x14ac:dyDescent="0.3">
      <c r="A614" s="5" t="s">
        <v>445</v>
      </c>
      <c r="B614" s="11"/>
      <c r="C614" s="21"/>
      <c r="D614" s="13"/>
      <c r="E614" s="2" t="s">
        <v>446</v>
      </c>
      <c r="F614" s="13"/>
      <c r="G614" s="13"/>
    </row>
    <row r="615" spans="1:127" x14ac:dyDescent="0.3">
      <c r="A615" s="24" t="s">
        <v>11</v>
      </c>
      <c r="B615" s="11"/>
      <c r="C615" s="21"/>
      <c r="D615" s="13">
        <v>2568</v>
      </c>
      <c r="F615" s="13"/>
      <c r="G615" s="13"/>
    </row>
    <row r="616" spans="1:127" x14ac:dyDescent="0.3">
      <c r="A616" s="5" t="s">
        <v>447</v>
      </c>
      <c r="B616" s="11">
        <v>166</v>
      </c>
      <c r="C616" s="21">
        <v>46</v>
      </c>
      <c r="D616" s="13">
        <v>212</v>
      </c>
      <c r="F616" s="13">
        <v>1</v>
      </c>
      <c r="G616" s="13"/>
    </row>
    <row r="617" spans="1:127" x14ac:dyDescent="0.3">
      <c r="A617" s="5" t="s">
        <v>448</v>
      </c>
      <c r="B617" s="11">
        <v>245</v>
      </c>
      <c r="C617" s="21">
        <v>91</v>
      </c>
      <c r="D617" s="13">
        <v>336</v>
      </c>
      <c r="F617" s="13">
        <v>1</v>
      </c>
      <c r="G617" s="13"/>
    </row>
    <row r="618" spans="1:127" x14ac:dyDescent="0.3">
      <c r="A618" s="5" t="s">
        <v>449</v>
      </c>
      <c r="B618" s="11">
        <v>174</v>
      </c>
      <c r="C618" s="21">
        <v>61</v>
      </c>
      <c r="D618" s="13">
        <v>235</v>
      </c>
      <c r="F618" s="13">
        <v>1</v>
      </c>
      <c r="G618" s="13"/>
    </row>
    <row r="619" spans="1:127" x14ac:dyDescent="0.3">
      <c r="A619" s="5" t="s">
        <v>15</v>
      </c>
      <c r="B619" s="11">
        <f>SUM(B616:B618)</f>
        <v>585</v>
      </c>
      <c r="C619" s="21">
        <v>198</v>
      </c>
      <c r="D619" s="13">
        <v>783</v>
      </c>
      <c r="F619" s="13">
        <f>SUM(F616:F618)</f>
        <v>3</v>
      </c>
      <c r="G619" s="13"/>
    </row>
    <row r="620" spans="1:127" s="20" customFormat="1" x14ac:dyDescent="0.3">
      <c r="B620" s="15"/>
      <c r="C620" s="17"/>
      <c r="D620" s="17"/>
      <c r="E620" s="18"/>
      <c r="F620" s="17"/>
      <c r="G620" s="1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19"/>
    </row>
    <row r="621" spans="1:127" x14ac:dyDescent="0.3">
      <c r="A621" s="5" t="s">
        <v>450</v>
      </c>
      <c r="B621" s="11"/>
      <c r="C621" s="21"/>
      <c r="D621" s="13"/>
      <c r="E621" s="2" t="s">
        <v>451</v>
      </c>
      <c r="F621" s="13"/>
      <c r="G621" s="13"/>
    </row>
    <row r="622" spans="1:127" x14ac:dyDescent="0.3">
      <c r="A622" s="24" t="s">
        <v>11</v>
      </c>
      <c r="B622" s="11"/>
      <c r="C622" s="21"/>
      <c r="D622" s="13">
        <v>5296</v>
      </c>
      <c r="F622" s="13"/>
      <c r="G622" s="13"/>
    </row>
    <row r="623" spans="1:127" x14ac:dyDescent="0.3">
      <c r="A623" s="5" t="s">
        <v>452</v>
      </c>
      <c r="B623" s="11">
        <v>144</v>
      </c>
      <c r="C623" s="21">
        <v>57</v>
      </c>
      <c r="D623" s="13">
        <v>201</v>
      </c>
      <c r="F623" s="13">
        <v>1</v>
      </c>
      <c r="G623" s="13"/>
    </row>
    <row r="624" spans="1:127" x14ac:dyDescent="0.3">
      <c r="A624" s="5" t="s">
        <v>453</v>
      </c>
      <c r="B624" s="11">
        <v>299</v>
      </c>
      <c r="C624" s="21">
        <v>106</v>
      </c>
      <c r="D624" s="13">
        <v>405</v>
      </c>
      <c r="F624" s="13">
        <v>1</v>
      </c>
      <c r="G624" s="13"/>
    </row>
    <row r="625" spans="1:127" x14ac:dyDescent="0.3">
      <c r="A625" s="5" t="s">
        <v>454</v>
      </c>
      <c r="B625" s="11">
        <v>178</v>
      </c>
      <c r="C625" s="21">
        <v>45</v>
      </c>
      <c r="D625" s="13">
        <v>223</v>
      </c>
      <c r="F625" s="13">
        <v>1</v>
      </c>
      <c r="G625" s="13"/>
    </row>
    <row r="626" spans="1:127" x14ac:dyDescent="0.3">
      <c r="A626" s="5" t="s">
        <v>455</v>
      </c>
      <c r="B626" s="11">
        <v>205</v>
      </c>
      <c r="C626" s="21">
        <v>60</v>
      </c>
      <c r="D626" s="13">
        <v>265</v>
      </c>
      <c r="F626" s="13"/>
      <c r="G626" s="13"/>
    </row>
    <row r="627" spans="1:127" x14ac:dyDescent="0.3">
      <c r="A627" s="5" t="s">
        <v>456</v>
      </c>
      <c r="B627" s="11">
        <v>68</v>
      </c>
      <c r="C627" s="21">
        <v>27</v>
      </c>
      <c r="D627" s="13">
        <v>95</v>
      </c>
      <c r="F627" s="13"/>
      <c r="G627" s="13"/>
    </row>
    <row r="628" spans="1:127" x14ac:dyDescent="0.3">
      <c r="A628" s="5" t="s">
        <v>337</v>
      </c>
      <c r="B628" s="11">
        <v>78</v>
      </c>
      <c r="C628" s="21">
        <v>22</v>
      </c>
      <c r="D628" s="13">
        <v>100</v>
      </c>
      <c r="F628" s="13"/>
      <c r="G628" s="13"/>
    </row>
    <row r="629" spans="1:127" x14ac:dyDescent="0.3">
      <c r="A629" s="5" t="s">
        <v>15</v>
      </c>
      <c r="B629" s="11">
        <f>SUM(B623:B628)</f>
        <v>972</v>
      </c>
      <c r="C629" s="21">
        <v>317</v>
      </c>
      <c r="D629" s="13">
        <v>1289</v>
      </c>
      <c r="F629" s="13">
        <f>SUM(F623:F628)</f>
        <v>3</v>
      </c>
      <c r="G629" s="13"/>
    </row>
    <row r="630" spans="1:127" s="20" customFormat="1" x14ac:dyDescent="0.3">
      <c r="B630" s="15"/>
      <c r="C630" s="17"/>
      <c r="D630" s="17"/>
      <c r="E630" s="18"/>
      <c r="F630" s="17"/>
      <c r="G630" s="1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19"/>
    </row>
    <row r="631" spans="1:127" x14ac:dyDescent="0.3">
      <c r="A631" s="22" t="s">
        <v>457</v>
      </c>
      <c r="B631" s="11"/>
      <c r="C631" s="21"/>
      <c r="D631" s="23"/>
      <c r="E631" s="2" t="s">
        <v>458</v>
      </c>
      <c r="F631" s="23"/>
      <c r="G631" s="23"/>
    </row>
    <row r="632" spans="1:127" x14ac:dyDescent="0.3">
      <c r="A632" s="26" t="s">
        <v>11</v>
      </c>
      <c r="B632" s="11"/>
      <c r="C632" s="21"/>
      <c r="D632" s="23">
        <v>6633</v>
      </c>
      <c r="F632" s="23"/>
      <c r="G632" s="23"/>
    </row>
    <row r="633" spans="1:127" x14ac:dyDescent="0.3">
      <c r="A633" s="22" t="s">
        <v>459</v>
      </c>
      <c r="B633" s="11">
        <v>346</v>
      </c>
      <c r="C633" s="21">
        <v>144</v>
      </c>
      <c r="D633" s="23">
        <v>490</v>
      </c>
      <c r="F633" s="23">
        <v>1</v>
      </c>
      <c r="G633" s="23"/>
    </row>
    <row r="634" spans="1:127" x14ac:dyDescent="0.3">
      <c r="A634" s="22" t="s">
        <v>460</v>
      </c>
      <c r="B634" s="11">
        <v>719</v>
      </c>
      <c r="C634" s="21">
        <v>227</v>
      </c>
      <c r="D634" s="23">
        <v>946</v>
      </c>
      <c r="F634" s="23">
        <v>3</v>
      </c>
      <c r="G634" s="23"/>
    </row>
    <row r="635" spans="1:127" x14ac:dyDescent="0.3">
      <c r="A635" s="22" t="s">
        <v>461</v>
      </c>
      <c r="B635" s="11">
        <v>249</v>
      </c>
      <c r="C635" s="21">
        <v>56</v>
      </c>
      <c r="D635" s="23">
        <v>305</v>
      </c>
      <c r="F635" s="23"/>
      <c r="G635" s="23"/>
    </row>
    <row r="636" spans="1:127" x14ac:dyDescent="0.3">
      <c r="A636" s="22" t="s">
        <v>15</v>
      </c>
      <c r="B636" s="11">
        <f>SUM(B633:B635)</f>
        <v>1314</v>
      </c>
      <c r="C636" s="21">
        <v>427</v>
      </c>
      <c r="D636" s="23">
        <v>1741</v>
      </c>
      <c r="F636" s="23">
        <f>SUM(F633:F635)</f>
        <v>4</v>
      </c>
      <c r="G636" s="23"/>
    </row>
    <row r="637" spans="1:127" s="20" customFormat="1" x14ac:dyDescent="0.3">
      <c r="B637" s="15"/>
      <c r="C637" s="17"/>
      <c r="D637" s="17"/>
      <c r="E637" s="18"/>
      <c r="F637" s="17"/>
      <c r="G637" s="1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19"/>
    </row>
    <row r="638" spans="1:127" x14ac:dyDescent="0.3">
      <c r="A638" s="5" t="s">
        <v>462</v>
      </c>
      <c r="B638" s="11"/>
      <c r="C638" s="21"/>
      <c r="D638" s="13"/>
      <c r="E638" s="2" t="s">
        <v>463</v>
      </c>
      <c r="F638" s="13"/>
      <c r="G638" s="13"/>
    </row>
    <row r="639" spans="1:127" x14ac:dyDescent="0.3">
      <c r="A639" s="24" t="s">
        <v>11</v>
      </c>
      <c r="B639" s="11"/>
      <c r="C639" s="21"/>
      <c r="D639" s="13">
        <v>13842</v>
      </c>
      <c r="F639" s="13"/>
      <c r="G639" s="13"/>
    </row>
    <row r="640" spans="1:127" x14ac:dyDescent="0.3">
      <c r="A640" s="5" t="s">
        <v>464</v>
      </c>
      <c r="B640" s="11">
        <v>897</v>
      </c>
      <c r="C640" s="21">
        <v>288</v>
      </c>
      <c r="D640" s="13">
        <v>1185</v>
      </c>
      <c r="F640" s="13">
        <v>3</v>
      </c>
      <c r="G640" s="13"/>
    </row>
    <row r="641" spans="1:127" x14ac:dyDescent="0.3">
      <c r="A641" s="5" t="s">
        <v>465</v>
      </c>
      <c r="B641" s="11">
        <v>299</v>
      </c>
      <c r="C641" s="21">
        <v>178</v>
      </c>
      <c r="D641" s="13">
        <v>477</v>
      </c>
      <c r="F641" s="13">
        <v>1</v>
      </c>
      <c r="G641" s="13"/>
    </row>
    <row r="642" spans="1:127" x14ac:dyDescent="0.3">
      <c r="A642" s="5" t="s">
        <v>466</v>
      </c>
      <c r="B642" s="11">
        <v>490</v>
      </c>
      <c r="C642" s="21">
        <v>198</v>
      </c>
      <c r="D642" s="13">
        <v>688</v>
      </c>
      <c r="F642" s="13">
        <v>1</v>
      </c>
      <c r="G642" s="13"/>
    </row>
    <row r="643" spans="1:127" x14ac:dyDescent="0.3">
      <c r="A643" s="5" t="s">
        <v>467</v>
      </c>
      <c r="B643" s="11">
        <v>168</v>
      </c>
      <c r="C643" s="21">
        <v>51</v>
      </c>
      <c r="D643" s="13">
        <v>219</v>
      </c>
      <c r="F643" s="13"/>
      <c r="G643" s="13"/>
    </row>
    <row r="644" spans="1:127" x14ac:dyDescent="0.3">
      <c r="A644" s="5" t="s">
        <v>468</v>
      </c>
      <c r="B644" s="11">
        <v>57</v>
      </c>
      <c r="C644" s="21">
        <v>16</v>
      </c>
      <c r="D644" s="13">
        <v>73</v>
      </c>
      <c r="F644" s="13"/>
      <c r="G644" s="13"/>
    </row>
    <row r="645" spans="1:127" x14ac:dyDescent="0.3">
      <c r="A645" s="5" t="s">
        <v>15</v>
      </c>
      <c r="B645" s="11">
        <f>SUM(B640:B644)</f>
        <v>1911</v>
      </c>
      <c r="C645" s="21">
        <v>731</v>
      </c>
      <c r="D645" s="13">
        <v>2642</v>
      </c>
      <c r="F645" s="13">
        <f>SUM(F640:F644)</f>
        <v>5</v>
      </c>
      <c r="G645" s="13"/>
    </row>
    <row r="646" spans="1:127" s="20" customFormat="1" x14ac:dyDescent="0.3">
      <c r="B646" s="15"/>
      <c r="C646" s="17"/>
      <c r="D646" s="17"/>
      <c r="E646" s="18"/>
      <c r="F646" s="17"/>
      <c r="G646" s="1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19"/>
    </row>
    <row r="647" spans="1:127" x14ac:dyDescent="0.3">
      <c r="A647" s="5" t="s">
        <v>469</v>
      </c>
      <c r="B647" s="11"/>
      <c r="C647" s="21"/>
      <c r="D647" s="13"/>
      <c r="E647" s="2" t="s">
        <v>470</v>
      </c>
      <c r="F647" s="13"/>
      <c r="G647" s="13"/>
    </row>
    <row r="648" spans="1:127" x14ac:dyDescent="0.3">
      <c r="A648" s="24" t="s">
        <v>11</v>
      </c>
      <c r="B648" s="11"/>
      <c r="C648" s="21"/>
      <c r="D648" s="13">
        <v>7619</v>
      </c>
      <c r="F648" s="13"/>
      <c r="G648" s="13"/>
    </row>
    <row r="649" spans="1:127" x14ac:dyDescent="0.3">
      <c r="A649" s="5" t="s">
        <v>471</v>
      </c>
      <c r="B649" s="11">
        <v>225</v>
      </c>
      <c r="C649" s="21">
        <v>170</v>
      </c>
      <c r="D649" s="13">
        <v>395</v>
      </c>
      <c r="F649" s="13">
        <v>1</v>
      </c>
      <c r="G649" s="13"/>
    </row>
    <row r="650" spans="1:127" x14ac:dyDescent="0.3">
      <c r="A650" s="5" t="s">
        <v>472</v>
      </c>
      <c r="B650" s="11">
        <v>408</v>
      </c>
      <c r="C650" s="21">
        <v>309</v>
      </c>
      <c r="D650" s="13">
        <v>717</v>
      </c>
      <c r="F650" s="13">
        <v>3</v>
      </c>
      <c r="G650" s="13"/>
    </row>
    <row r="651" spans="1:127" x14ac:dyDescent="0.3">
      <c r="A651" s="5" t="s">
        <v>473</v>
      </c>
      <c r="B651" s="11">
        <v>182</v>
      </c>
      <c r="C651" s="21">
        <v>55</v>
      </c>
      <c r="D651" s="13">
        <v>237</v>
      </c>
      <c r="F651" s="13"/>
      <c r="G651" s="13"/>
    </row>
    <row r="652" spans="1:127" x14ac:dyDescent="0.3">
      <c r="A652" s="5" t="s">
        <v>15</v>
      </c>
      <c r="B652" s="11">
        <f>SUM(B649:B651)</f>
        <v>815</v>
      </c>
      <c r="C652" s="21">
        <v>534</v>
      </c>
      <c r="D652" s="13">
        <v>1349</v>
      </c>
      <c r="F652" s="13">
        <f>SUM(F649:F651)</f>
        <v>4</v>
      </c>
      <c r="G652" s="13"/>
    </row>
    <row r="653" spans="1:127" s="20" customFormat="1" x14ac:dyDescent="0.3">
      <c r="B653" s="15"/>
      <c r="C653" s="17"/>
      <c r="D653" s="17"/>
      <c r="E653" s="18"/>
      <c r="F653" s="17"/>
      <c r="G653" s="1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19"/>
    </row>
    <row r="654" spans="1:127" x14ac:dyDescent="0.3">
      <c r="A654" s="5" t="s">
        <v>474</v>
      </c>
      <c r="B654" s="11"/>
      <c r="C654" s="21"/>
      <c r="D654" s="13"/>
      <c r="E654" s="2" t="s">
        <v>475</v>
      </c>
      <c r="F654" s="13"/>
      <c r="G654" s="13"/>
    </row>
    <row r="655" spans="1:127" x14ac:dyDescent="0.3">
      <c r="A655" s="24" t="s">
        <v>11</v>
      </c>
      <c r="B655" s="11"/>
      <c r="C655" s="21"/>
      <c r="D655" s="13">
        <v>1069</v>
      </c>
      <c r="F655" s="13"/>
      <c r="G655" s="13"/>
    </row>
    <row r="656" spans="1:127" x14ac:dyDescent="0.3">
      <c r="A656" s="5" t="s">
        <v>476</v>
      </c>
      <c r="B656" s="11">
        <v>39</v>
      </c>
      <c r="C656" s="21">
        <v>25</v>
      </c>
      <c r="D656" s="13">
        <v>64</v>
      </c>
      <c r="F656" s="13"/>
      <c r="G656" s="13"/>
    </row>
    <row r="657" spans="1:127" x14ac:dyDescent="0.3">
      <c r="A657" s="5" t="s">
        <v>477</v>
      </c>
      <c r="B657" s="11">
        <v>81</v>
      </c>
      <c r="C657" s="21">
        <v>7</v>
      </c>
      <c r="D657" s="13">
        <v>88</v>
      </c>
      <c r="F657" s="13"/>
      <c r="G657" s="13"/>
    </row>
    <row r="658" spans="1:127" x14ac:dyDescent="0.3">
      <c r="A658" s="5" t="s">
        <v>478</v>
      </c>
      <c r="B658" s="11">
        <v>0</v>
      </c>
      <c r="C658" s="21">
        <v>1</v>
      </c>
      <c r="D658" s="13">
        <v>1</v>
      </c>
      <c r="F658" s="13"/>
      <c r="G658" s="13"/>
    </row>
    <row r="659" spans="1:127" x14ac:dyDescent="0.3">
      <c r="A659" s="5" t="s">
        <v>479</v>
      </c>
      <c r="B659" s="11">
        <v>110</v>
      </c>
      <c r="C659" s="21">
        <v>18</v>
      </c>
      <c r="D659" s="13">
        <v>128</v>
      </c>
      <c r="F659" s="13">
        <v>1</v>
      </c>
      <c r="G659" s="13"/>
    </row>
    <row r="660" spans="1:127" x14ac:dyDescent="0.3">
      <c r="A660" s="5" t="s">
        <v>15</v>
      </c>
      <c r="B660" s="11">
        <f>SUM(B656:B659)</f>
        <v>230</v>
      </c>
      <c r="C660" s="21">
        <v>51</v>
      </c>
      <c r="D660" s="13">
        <v>281</v>
      </c>
      <c r="F660" s="13">
        <v>1</v>
      </c>
      <c r="G660" s="13"/>
    </row>
    <row r="661" spans="1:127" s="20" customFormat="1" x14ac:dyDescent="0.3">
      <c r="B661" s="15"/>
      <c r="C661" s="17"/>
      <c r="D661" s="17"/>
      <c r="E661" s="18"/>
      <c r="F661" s="17"/>
      <c r="G661" s="1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19"/>
    </row>
    <row r="662" spans="1:127" x14ac:dyDescent="0.3">
      <c r="A662" s="5" t="s">
        <v>480</v>
      </c>
      <c r="B662" s="11"/>
      <c r="C662" s="21"/>
      <c r="D662" s="13"/>
      <c r="E662" s="2" t="s">
        <v>481</v>
      </c>
      <c r="F662" s="13"/>
      <c r="G662" s="13"/>
    </row>
    <row r="663" spans="1:127" x14ac:dyDescent="0.3">
      <c r="A663" s="24" t="s">
        <v>11</v>
      </c>
      <c r="B663" s="11"/>
      <c r="C663" s="21"/>
      <c r="D663" s="13">
        <v>12582</v>
      </c>
      <c r="F663" s="13"/>
      <c r="G663" s="13"/>
    </row>
    <row r="664" spans="1:127" x14ac:dyDescent="0.3">
      <c r="A664" s="5" t="s">
        <v>482</v>
      </c>
      <c r="B664" s="11">
        <f>499-231</f>
        <v>268</v>
      </c>
      <c r="C664" s="21">
        <v>231</v>
      </c>
      <c r="D664" s="13">
        <v>499</v>
      </c>
      <c r="F664" s="13">
        <v>1</v>
      </c>
      <c r="G664" s="13"/>
    </row>
    <row r="665" spans="1:127" x14ac:dyDescent="0.3">
      <c r="A665" s="5" t="s">
        <v>203</v>
      </c>
      <c r="B665" s="11">
        <f>516-226</f>
        <v>290</v>
      </c>
      <c r="C665" s="21">
        <v>226</v>
      </c>
      <c r="D665" s="13">
        <v>516</v>
      </c>
      <c r="F665" s="13">
        <v>1</v>
      </c>
      <c r="G665" s="13"/>
    </row>
    <row r="666" spans="1:127" x14ac:dyDescent="0.3">
      <c r="A666" s="5" t="s">
        <v>483</v>
      </c>
      <c r="B666" s="11">
        <f>912-441</f>
        <v>471</v>
      </c>
      <c r="C666" s="21">
        <v>441</v>
      </c>
      <c r="D666" s="13">
        <v>912</v>
      </c>
      <c r="F666" s="13">
        <v>3</v>
      </c>
      <c r="G666" s="13"/>
    </row>
    <row r="667" spans="1:127" x14ac:dyDescent="0.3">
      <c r="A667" s="5" t="s">
        <v>484</v>
      </c>
      <c r="B667" s="11">
        <f>73-37</f>
        <v>36</v>
      </c>
      <c r="C667" s="21">
        <v>37</v>
      </c>
      <c r="D667" s="13">
        <v>73</v>
      </c>
      <c r="F667" s="13"/>
      <c r="G667" s="13"/>
    </row>
    <row r="668" spans="1:127" x14ac:dyDescent="0.3">
      <c r="A668" s="5" t="s">
        <v>485</v>
      </c>
      <c r="B668" s="11">
        <f>165-94</f>
        <v>71</v>
      </c>
      <c r="C668" s="21">
        <v>94</v>
      </c>
      <c r="D668" s="13">
        <v>165</v>
      </c>
      <c r="F668" s="13"/>
      <c r="G668" s="13"/>
    </row>
    <row r="669" spans="1:127" x14ac:dyDescent="0.3">
      <c r="A669" s="5" t="s">
        <v>15</v>
      </c>
      <c r="B669" s="11">
        <f>SUM(B664:B668)</f>
        <v>1136</v>
      </c>
      <c r="C669" s="21">
        <v>1029</v>
      </c>
      <c r="D669" s="13">
        <v>2165</v>
      </c>
      <c r="F669" s="13">
        <f>SUM(F664:F668)</f>
        <v>5</v>
      </c>
      <c r="G669" s="13"/>
    </row>
    <row r="670" spans="1:127" s="20" customFormat="1" x14ac:dyDescent="0.3">
      <c r="B670" s="15"/>
      <c r="C670" s="17"/>
      <c r="D670" s="17"/>
      <c r="E670" s="18"/>
      <c r="F670" s="17"/>
      <c r="G670" s="1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19"/>
    </row>
    <row r="671" spans="1:127" x14ac:dyDescent="0.3">
      <c r="A671" s="5" t="s">
        <v>486</v>
      </c>
      <c r="B671" s="11"/>
      <c r="C671" s="21"/>
      <c r="D671" s="13"/>
      <c r="E671" s="2" t="s">
        <v>487</v>
      </c>
      <c r="F671" s="13"/>
      <c r="G671" s="13"/>
    </row>
    <row r="672" spans="1:127" x14ac:dyDescent="0.3">
      <c r="A672" s="24" t="s">
        <v>11</v>
      </c>
      <c r="B672" s="11"/>
      <c r="C672" s="21"/>
      <c r="D672" s="13">
        <v>5550</v>
      </c>
      <c r="F672" s="13"/>
      <c r="G672" s="13"/>
    </row>
    <row r="673" spans="1:127" x14ac:dyDescent="0.3">
      <c r="A673" s="5" t="s">
        <v>488</v>
      </c>
      <c r="B673" s="11">
        <v>384</v>
      </c>
      <c r="C673" s="21">
        <v>203</v>
      </c>
      <c r="D673" s="13">
        <v>587</v>
      </c>
      <c r="F673" s="13">
        <v>3</v>
      </c>
      <c r="G673" s="13"/>
    </row>
    <row r="674" spans="1:127" x14ac:dyDescent="0.3">
      <c r="A674" s="5" t="s">
        <v>15</v>
      </c>
      <c r="B674" s="11">
        <v>384</v>
      </c>
      <c r="C674" s="21">
        <v>203</v>
      </c>
      <c r="D674" s="13">
        <v>587</v>
      </c>
      <c r="F674" s="13">
        <v>3</v>
      </c>
      <c r="G674" s="13"/>
    </row>
    <row r="675" spans="1:127" s="20" customFormat="1" x14ac:dyDescent="0.3">
      <c r="B675" s="15"/>
      <c r="C675" s="17"/>
      <c r="D675" s="17"/>
      <c r="E675" s="18"/>
      <c r="F675" s="17"/>
      <c r="G675" s="1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19"/>
    </row>
    <row r="676" spans="1:127" x14ac:dyDescent="0.3">
      <c r="A676" s="5" t="s">
        <v>489</v>
      </c>
      <c r="B676" s="11"/>
      <c r="C676" s="21"/>
      <c r="D676" s="13"/>
      <c r="E676" s="2" t="s">
        <v>490</v>
      </c>
      <c r="F676" s="13"/>
      <c r="G676" s="13"/>
    </row>
    <row r="677" spans="1:127" x14ac:dyDescent="0.3">
      <c r="A677" s="24" t="s">
        <v>11</v>
      </c>
      <c r="B677" s="11"/>
      <c r="C677" s="21"/>
      <c r="D677" s="13">
        <v>901</v>
      </c>
      <c r="F677" s="13"/>
      <c r="G677" s="13"/>
    </row>
    <row r="678" spans="1:127" x14ac:dyDescent="0.3">
      <c r="A678" s="5" t="s">
        <v>491</v>
      </c>
      <c r="B678" s="11">
        <v>85</v>
      </c>
      <c r="C678" s="21">
        <v>13</v>
      </c>
      <c r="D678" s="13">
        <v>98</v>
      </c>
      <c r="F678" s="13"/>
      <c r="G678" s="13"/>
    </row>
    <row r="679" spans="1:127" x14ac:dyDescent="0.3">
      <c r="A679" s="5" t="s">
        <v>492</v>
      </c>
      <c r="B679" s="11">
        <v>102</v>
      </c>
      <c r="C679" s="21">
        <v>13</v>
      </c>
      <c r="D679" s="13">
        <v>115</v>
      </c>
      <c r="F679" s="13">
        <v>1</v>
      </c>
      <c r="G679" s="13"/>
    </row>
    <row r="680" spans="1:127" x14ac:dyDescent="0.3">
      <c r="A680" s="5" t="s">
        <v>15</v>
      </c>
      <c r="B680" s="11">
        <f>SUM(B678:B679)</f>
        <v>187</v>
      </c>
      <c r="C680" s="21">
        <v>26</v>
      </c>
      <c r="D680" s="13">
        <v>213</v>
      </c>
      <c r="F680" s="13">
        <v>1</v>
      </c>
      <c r="G680" s="13"/>
    </row>
    <row r="681" spans="1:127" s="20" customFormat="1" x14ac:dyDescent="0.3">
      <c r="B681" s="15"/>
      <c r="C681" s="17"/>
      <c r="D681" s="17"/>
      <c r="E681" s="18"/>
      <c r="F681" s="17"/>
      <c r="G681" s="1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19"/>
    </row>
    <row r="682" spans="1:127" x14ac:dyDescent="0.3">
      <c r="A682" s="5" t="s">
        <v>493</v>
      </c>
      <c r="B682" s="11"/>
      <c r="C682" s="21"/>
      <c r="D682" s="13"/>
      <c r="E682" s="2" t="s">
        <v>494</v>
      </c>
      <c r="F682" s="13"/>
      <c r="G682" s="13"/>
    </row>
    <row r="683" spans="1:127" x14ac:dyDescent="0.3">
      <c r="A683" s="24" t="s">
        <v>11</v>
      </c>
      <c r="B683" s="11"/>
      <c r="C683" s="21"/>
      <c r="D683" s="13">
        <v>1030</v>
      </c>
      <c r="F683" s="13"/>
      <c r="G683" s="13"/>
    </row>
    <row r="684" spans="1:127" x14ac:dyDescent="0.3">
      <c r="A684" s="5" t="s">
        <v>495</v>
      </c>
      <c r="B684" s="11">
        <v>30</v>
      </c>
      <c r="C684" s="21">
        <v>18</v>
      </c>
      <c r="D684" s="13">
        <v>48</v>
      </c>
      <c r="F684" s="13"/>
      <c r="G684" s="13"/>
    </row>
    <row r="685" spans="1:127" x14ac:dyDescent="0.3">
      <c r="A685" s="5" t="s">
        <v>496</v>
      </c>
      <c r="B685" s="11">
        <v>41</v>
      </c>
      <c r="C685" s="21">
        <v>19</v>
      </c>
      <c r="D685" s="13">
        <v>60</v>
      </c>
      <c r="F685" s="13"/>
      <c r="G685" s="13"/>
    </row>
    <row r="686" spans="1:127" x14ac:dyDescent="0.3">
      <c r="A686" s="5" t="s">
        <v>497</v>
      </c>
      <c r="B686" s="11">
        <v>90</v>
      </c>
      <c r="C686" s="21">
        <v>31</v>
      </c>
      <c r="D686" s="13">
        <v>121</v>
      </c>
      <c r="F686" s="13">
        <v>1</v>
      </c>
      <c r="G686" s="13"/>
    </row>
    <row r="687" spans="1:127" x14ac:dyDescent="0.3">
      <c r="A687" s="5" t="s">
        <v>15</v>
      </c>
      <c r="B687" s="11">
        <f>SUM(B684:B686)</f>
        <v>161</v>
      </c>
      <c r="C687" s="21">
        <v>68</v>
      </c>
      <c r="D687" s="13">
        <v>229</v>
      </c>
      <c r="F687" s="13">
        <v>1</v>
      </c>
      <c r="G687" s="13"/>
    </row>
    <row r="688" spans="1:127" s="20" customFormat="1" x14ac:dyDescent="0.3">
      <c r="B688" s="15"/>
      <c r="C688" s="17"/>
      <c r="D688" s="17"/>
      <c r="E688" s="18"/>
      <c r="F688" s="17"/>
      <c r="G688" s="1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19"/>
    </row>
    <row r="689" spans="1:127" x14ac:dyDescent="0.3">
      <c r="A689" s="22" t="s">
        <v>498</v>
      </c>
      <c r="B689" s="11"/>
      <c r="C689" s="21"/>
      <c r="D689" s="23"/>
      <c r="E689" s="2" t="s">
        <v>499</v>
      </c>
      <c r="F689" s="23"/>
      <c r="G689" s="23"/>
    </row>
    <row r="690" spans="1:127" x14ac:dyDescent="0.3">
      <c r="A690" s="26" t="s">
        <v>11</v>
      </c>
      <c r="B690" s="11"/>
      <c r="C690" s="21"/>
      <c r="D690" s="23">
        <v>3706</v>
      </c>
      <c r="F690" s="23"/>
      <c r="G690" s="23"/>
    </row>
    <row r="691" spans="1:127" x14ac:dyDescent="0.3">
      <c r="A691" s="22" t="s">
        <v>500</v>
      </c>
      <c r="B691" s="11">
        <v>276</v>
      </c>
      <c r="C691" s="21">
        <v>224</v>
      </c>
      <c r="D691" s="23">
        <v>500</v>
      </c>
      <c r="F691" s="23">
        <v>2</v>
      </c>
      <c r="G691" s="23"/>
    </row>
    <row r="692" spans="1:127" x14ac:dyDescent="0.3">
      <c r="A692" s="22" t="s">
        <v>501</v>
      </c>
      <c r="B692" s="11">
        <v>285</v>
      </c>
      <c r="C692" s="21">
        <v>198</v>
      </c>
      <c r="D692" s="23">
        <v>483</v>
      </c>
      <c r="F692" s="23">
        <v>1</v>
      </c>
      <c r="G692" s="23"/>
    </row>
    <row r="693" spans="1:127" x14ac:dyDescent="0.3">
      <c r="A693" s="22" t="s">
        <v>15</v>
      </c>
      <c r="B693" s="11">
        <f>SUM(B691:B692)</f>
        <v>561</v>
      </c>
      <c r="C693" s="21">
        <v>422</v>
      </c>
      <c r="D693" s="23">
        <v>983</v>
      </c>
      <c r="F693" s="23">
        <f>SUM(F691:F692)</f>
        <v>3</v>
      </c>
      <c r="G693" s="23"/>
    </row>
    <row r="694" spans="1:127" s="20" customFormat="1" x14ac:dyDescent="0.3">
      <c r="B694" s="15"/>
      <c r="C694" s="17"/>
      <c r="D694" s="17"/>
      <c r="E694" s="18"/>
      <c r="F694" s="17"/>
      <c r="G694" s="1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19"/>
    </row>
    <row r="695" spans="1:127" x14ac:dyDescent="0.3">
      <c r="A695" s="5" t="s">
        <v>502</v>
      </c>
      <c r="B695" s="11"/>
      <c r="C695" s="21"/>
      <c r="D695" s="13"/>
      <c r="E695" s="2" t="s">
        <v>503</v>
      </c>
      <c r="F695" s="13"/>
      <c r="G695" s="13"/>
    </row>
    <row r="696" spans="1:127" x14ac:dyDescent="0.3">
      <c r="A696" s="24" t="s">
        <v>11</v>
      </c>
      <c r="B696" s="11"/>
      <c r="C696" s="21"/>
      <c r="D696" s="13">
        <v>2023</v>
      </c>
      <c r="F696" s="13"/>
      <c r="G696" s="13"/>
    </row>
    <row r="697" spans="1:127" x14ac:dyDescent="0.3">
      <c r="A697" s="5" t="s">
        <v>504</v>
      </c>
      <c r="B697" s="11">
        <v>49</v>
      </c>
      <c r="C697" s="21">
        <v>103</v>
      </c>
      <c r="D697" s="13">
        <v>152</v>
      </c>
      <c r="F697" s="13">
        <v>3</v>
      </c>
      <c r="G697" s="13"/>
    </row>
    <row r="698" spans="1:127" x14ac:dyDescent="0.3">
      <c r="A698" s="5" t="s">
        <v>15</v>
      </c>
      <c r="B698" s="11">
        <v>49</v>
      </c>
      <c r="C698" s="21">
        <v>103</v>
      </c>
      <c r="D698" s="13">
        <v>152</v>
      </c>
      <c r="F698" s="13">
        <v>3</v>
      </c>
      <c r="G698" s="13"/>
    </row>
    <row r="699" spans="1:127" s="20" customFormat="1" x14ac:dyDescent="0.3">
      <c r="B699" s="15"/>
      <c r="C699" s="17"/>
      <c r="D699" s="17"/>
      <c r="E699" s="18"/>
      <c r="F699" s="17"/>
      <c r="G699" s="1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19"/>
    </row>
    <row r="700" spans="1:127" x14ac:dyDescent="0.3">
      <c r="A700" s="22" t="s">
        <v>505</v>
      </c>
      <c r="B700" s="11"/>
      <c r="C700" s="21"/>
      <c r="D700" s="23"/>
      <c r="E700" s="2" t="s">
        <v>506</v>
      </c>
      <c r="F700" s="23"/>
      <c r="G700" s="23"/>
    </row>
    <row r="701" spans="1:127" x14ac:dyDescent="0.3">
      <c r="A701" s="26" t="s">
        <v>11</v>
      </c>
      <c r="B701" s="11"/>
      <c r="C701" s="21"/>
      <c r="D701" s="23">
        <v>1425</v>
      </c>
      <c r="F701" s="23"/>
      <c r="G701" s="23"/>
    </row>
    <row r="702" spans="1:127" x14ac:dyDescent="0.3">
      <c r="A702" s="22" t="s">
        <v>507</v>
      </c>
      <c r="B702" s="11">
        <v>76</v>
      </c>
      <c r="C702" s="21">
        <v>15</v>
      </c>
      <c r="D702" s="23">
        <v>91</v>
      </c>
      <c r="F702" s="23"/>
      <c r="G702" s="23"/>
    </row>
    <row r="703" spans="1:127" x14ac:dyDescent="0.3">
      <c r="A703" s="22" t="s">
        <v>508</v>
      </c>
      <c r="B703" s="11">
        <v>20</v>
      </c>
      <c r="C703" s="21">
        <v>3</v>
      </c>
      <c r="D703" s="23">
        <v>23</v>
      </c>
      <c r="E703" s="2" t="s">
        <v>509</v>
      </c>
      <c r="F703" s="23"/>
      <c r="G703" s="23"/>
    </row>
    <row r="704" spans="1:127" x14ac:dyDescent="0.3">
      <c r="A704" s="22" t="s">
        <v>510</v>
      </c>
      <c r="B704" s="11">
        <v>110</v>
      </c>
      <c r="C704" s="21">
        <v>17</v>
      </c>
      <c r="D704" s="23">
        <v>127</v>
      </c>
      <c r="F704" s="23">
        <v>1</v>
      </c>
      <c r="G704" s="23"/>
    </row>
    <row r="705" spans="1:127" x14ac:dyDescent="0.3">
      <c r="A705" s="22" t="s">
        <v>15</v>
      </c>
      <c r="B705" s="11">
        <f>SUM(B702:B704)</f>
        <v>206</v>
      </c>
      <c r="C705" s="21">
        <v>35</v>
      </c>
      <c r="D705" s="23">
        <v>241</v>
      </c>
      <c r="F705" s="23">
        <v>1</v>
      </c>
      <c r="G705" s="23"/>
    </row>
    <row r="706" spans="1:127" s="20" customFormat="1" x14ac:dyDescent="0.3">
      <c r="B706" s="15"/>
      <c r="C706" s="17"/>
      <c r="D706" s="17"/>
      <c r="E706" s="18"/>
      <c r="F706" s="17"/>
      <c r="G706" s="1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19"/>
    </row>
    <row r="707" spans="1:127" x14ac:dyDescent="0.3">
      <c r="A707" s="5" t="s">
        <v>511</v>
      </c>
      <c r="B707" s="11"/>
      <c r="C707" s="21"/>
      <c r="D707" s="13"/>
      <c r="E707" s="2" t="s">
        <v>512</v>
      </c>
      <c r="F707" s="13"/>
      <c r="G707" s="13"/>
    </row>
    <row r="708" spans="1:127" x14ac:dyDescent="0.3">
      <c r="A708" s="24" t="s">
        <v>11</v>
      </c>
      <c r="B708" s="11"/>
      <c r="C708" s="21"/>
      <c r="D708" s="13">
        <v>1022</v>
      </c>
      <c r="F708" s="13"/>
      <c r="G708" s="13"/>
    </row>
    <row r="709" spans="1:127" x14ac:dyDescent="0.3">
      <c r="A709" s="5" t="s">
        <v>513</v>
      </c>
      <c r="B709" s="11">
        <v>104</v>
      </c>
      <c r="C709" s="21">
        <v>11</v>
      </c>
      <c r="D709" s="13">
        <v>115</v>
      </c>
      <c r="F709" s="13">
        <v>1</v>
      </c>
      <c r="G709" s="13"/>
    </row>
    <row r="710" spans="1:127" x14ac:dyDescent="0.3">
      <c r="A710" s="5" t="s">
        <v>514</v>
      </c>
      <c r="B710" s="11">
        <v>90</v>
      </c>
      <c r="C710" s="21">
        <v>15</v>
      </c>
      <c r="D710" s="13">
        <v>105</v>
      </c>
      <c r="F710" s="13"/>
      <c r="G710" s="13"/>
    </row>
    <row r="711" spans="1:127" x14ac:dyDescent="0.3">
      <c r="A711" s="5" t="s">
        <v>515</v>
      </c>
      <c r="B711" s="11">
        <v>26</v>
      </c>
      <c r="C711" s="21">
        <v>5</v>
      </c>
      <c r="D711" s="13">
        <v>31</v>
      </c>
      <c r="F711" s="13"/>
      <c r="G711" s="13"/>
    </row>
    <row r="712" spans="1:127" x14ac:dyDescent="0.3">
      <c r="A712" s="5" t="s">
        <v>15</v>
      </c>
      <c r="B712" s="11">
        <f>SUM(B709:B711)</f>
        <v>220</v>
      </c>
      <c r="C712" s="21">
        <v>31</v>
      </c>
      <c r="D712" s="13">
        <v>251</v>
      </c>
      <c r="F712" s="13">
        <v>1</v>
      </c>
      <c r="G712" s="13"/>
    </row>
    <row r="713" spans="1:127" s="20" customFormat="1" x14ac:dyDescent="0.3">
      <c r="B713" s="15"/>
      <c r="C713" s="17"/>
      <c r="D713" s="17"/>
      <c r="E713" s="18"/>
      <c r="F713" s="17"/>
      <c r="G713" s="1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19"/>
    </row>
    <row r="714" spans="1:127" x14ac:dyDescent="0.3">
      <c r="A714" s="5" t="s">
        <v>516</v>
      </c>
      <c r="B714" s="11"/>
      <c r="C714" s="21"/>
      <c r="D714" s="13"/>
      <c r="E714" s="2" t="s">
        <v>517</v>
      </c>
      <c r="F714" s="13"/>
      <c r="G714" s="13"/>
    </row>
    <row r="715" spans="1:127" x14ac:dyDescent="0.3">
      <c r="A715" s="24" t="s">
        <v>11</v>
      </c>
      <c r="B715" s="11"/>
      <c r="C715" s="21"/>
      <c r="D715" s="13">
        <v>14743</v>
      </c>
      <c r="F715" s="13"/>
      <c r="G715" s="13"/>
    </row>
    <row r="716" spans="1:127" x14ac:dyDescent="0.3">
      <c r="A716" s="5" t="s">
        <v>518</v>
      </c>
      <c r="B716" s="11">
        <v>267</v>
      </c>
      <c r="C716" s="21">
        <v>398</v>
      </c>
      <c r="D716" s="13">
        <v>665</v>
      </c>
      <c r="F716" s="13">
        <v>2</v>
      </c>
      <c r="G716" s="13">
        <v>1</v>
      </c>
    </row>
    <row r="717" spans="1:127" x14ac:dyDescent="0.3">
      <c r="A717" s="5" t="s">
        <v>519</v>
      </c>
      <c r="B717" s="11">
        <v>167</v>
      </c>
      <c r="C717" s="21">
        <v>200</v>
      </c>
      <c r="D717" s="13">
        <v>367</v>
      </c>
      <c r="F717" s="13">
        <v>1</v>
      </c>
      <c r="G717" s="13"/>
    </row>
    <row r="718" spans="1:127" x14ac:dyDescent="0.3">
      <c r="A718" s="5" t="s">
        <v>520</v>
      </c>
      <c r="B718" s="11">
        <v>251</v>
      </c>
      <c r="C718" s="21">
        <v>274</v>
      </c>
      <c r="D718" s="13">
        <v>525</v>
      </c>
      <c r="F718" s="13">
        <v>1</v>
      </c>
      <c r="G718" s="13"/>
    </row>
    <row r="719" spans="1:127" x14ac:dyDescent="0.3">
      <c r="A719" s="5" t="s">
        <v>521</v>
      </c>
      <c r="B719" s="11">
        <v>137</v>
      </c>
      <c r="C719" s="21">
        <v>190</v>
      </c>
      <c r="D719" s="13">
        <v>327</v>
      </c>
      <c r="F719" s="13">
        <v>1</v>
      </c>
      <c r="G719" s="13"/>
    </row>
    <row r="720" spans="1:127" x14ac:dyDescent="0.3">
      <c r="A720" s="5" t="s">
        <v>522</v>
      </c>
      <c r="B720" s="11">
        <v>142</v>
      </c>
      <c r="C720" s="21">
        <v>168</v>
      </c>
      <c r="D720" s="13">
        <v>310</v>
      </c>
      <c r="F720" s="13"/>
      <c r="G720" s="13"/>
    </row>
    <row r="721" spans="1:127" x14ac:dyDescent="0.3">
      <c r="A721" s="5" t="s">
        <v>15</v>
      </c>
      <c r="B721" s="11">
        <f>SUM(B716:B720)</f>
        <v>964</v>
      </c>
      <c r="C721" s="21">
        <v>1230</v>
      </c>
      <c r="D721" s="13">
        <v>2194</v>
      </c>
      <c r="F721" s="13">
        <f>SUM(F716:F720)</f>
        <v>5</v>
      </c>
      <c r="G721" s="13">
        <f>SUM(G716:G720)</f>
        <v>1</v>
      </c>
    </row>
    <row r="722" spans="1:127" s="20" customFormat="1" x14ac:dyDescent="0.3">
      <c r="B722" s="15"/>
      <c r="C722" s="17"/>
      <c r="D722" s="17"/>
      <c r="E722" s="18"/>
      <c r="F722" s="17"/>
      <c r="G722" s="1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19"/>
    </row>
    <row r="723" spans="1:127" x14ac:dyDescent="0.3">
      <c r="A723" s="5" t="s">
        <v>523</v>
      </c>
      <c r="B723" s="11"/>
      <c r="C723" s="21"/>
      <c r="D723" s="13"/>
      <c r="E723" s="2" t="s">
        <v>524</v>
      </c>
      <c r="F723" s="13"/>
      <c r="G723" s="13"/>
    </row>
    <row r="724" spans="1:127" x14ac:dyDescent="0.3">
      <c r="A724" s="24" t="s">
        <v>11</v>
      </c>
      <c r="B724" s="11"/>
      <c r="C724" s="21"/>
      <c r="D724" s="13">
        <v>2442</v>
      </c>
      <c r="F724" s="13"/>
      <c r="G724" s="13"/>
    </row>
    <row r="725" spans="1:127" x14ac:dyDescent="0.3">
      <c r="A725" s="5" t="s">
        <v>525</v>
      </c>
      <c r="B725" s="11">
        <v>178</v>
      </c>
      <c r="C725" s="21">
        <v>65</v>
      </c>
      <c r="D725" s="13">
        <v>243</v>
      </c>
      <c r="F725" s="13">
        <v>2</v>
      </c>
      <c r="G725" s="13"/>
    </row>
    <row r="726" spans="1:127" x14ac:dyDescent="0.3">
      <c r="A726" s="5" t="s">
        <v>526</v>
      </c>
      <c r="B726" s="11">
        <v>89</v>
      </c>
      <c r="C726" s="21">
        <v>54</v>
      </c>
      <c r="D726" s="13">
        <v>143</v>
      </c>
      <c r="F726" s="13">
        <v>1</v>
      </c>
      <c r="G726" s="13"/>
    </row>
    <row r="727" spans="1:127" x14ac:dyDescent="0.3">
      <c r="A727" s="5" t="s">
        <v>15</v>
      </c>
      <c r="B727" s="11">
        <f>SUM(B725:B726)</f>
        <v>267</v>
      </c>
      <c r="C727" s="21">
        <v>119</v>
      </c>
      <c r="D727" s="13">
        <v>386</v>
      </c>
      <c r="F727" s="13">
        <f>SUM(F725:F726)</f>
        <v>3</v>
      </c>
      <c r="G727" s="13"/>
    </row>
    <row r="728" spans="1:127" s="20" customFormat="1" x14ac:dyDescent="0.3">
      <c r="B728" s="15"/>
      <c r="C728" s="17"/>
      <c r="D728" s="17"/>
      <c r="E728" s="18"/>
      <c r="F728" s="17"/>
      <c r="G728" s="1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19"/>
    </row>
    <row r="729" spans="1:127" x14ac:dyDescent="0.3">
      <c r="A729" s="5" t="s">
        <v>527</v>
      </c>
      <c r="B729" s="11"/>
      <c r="C729" s="21"/>
      <c r="D729" s="13"/>
      <c r="E729" s="2" t="s">
        <v>528</v>
      </c>
      <c r="F729" s="13"/>
      <c r="G729" s="13"/>
    </row>
    <row r="730" spans="1:127" x14ac:dyDescent="0.3">
      <c r="A730" s="24" t="s">
        <v>11</v>
      </c>
      <c r="B730" s="11"/>
      <c r="C730" s="21"/>
      <c r="D730" s="13">
        <v>1365</v>
      </c>
      <c r="F730" s="13"/>
      <c r="G730" s="13"/>
    </row>
    <row r="731" spans="1:127" x14ac:dyDescent="0.3">
      <c r="A731" s="5" t="s">
        <v>529</v>
      </c>
      <c r="B731" s="11">
        <v>125</v>
      </c>
      <c r="C731" s="21">
        <v>67</v>
      </c>
      <c r="D731" s="13">
        <v>192</v>
      </c>
      <c r="F731" s="13">
        <v>2</v>
      </c>
      <c r="G731" s="13"/>
    </row>
    <row r="732" spans="1:127" x14ac:dyDescent="0.3">
      <c r="A732" s="5" t="s">
        <v>530</v>
      </c>
      <c r="B732" s="11">
        <v>71</v>
      </c>
      <c r="C732" s="21">
        <v>23</v>
      </c>
      <c r="D732" s="13">
        <v>94</v>
      </c>
      <c r="F732" s="13">
        <v>1</v>
      </c>
      <c r="G732" s="13"/>
    </row>
    <row r="733" spans="1:127" x14ac:dyDescent="0.3">
      <c r="A733" s="5" t="s">
        <v>15</v>
      </c>
      <c r="B733" s="11">
        <f>SUM(B731:B732)</f>
        <v>196</v>
      </c>
      <c r="C733" s="21">
        <v>90</v>
      </c>
      <c r="D733" s="13">
        <v>286</v>
      </c>
      <c r="F733" s="13">
        <f>SUM(F731:F732)</f>
        <v>3</v>
      </c>
      <c r="G733" s="13"/>
    </row>
    <row r="734" spans="1:127" s="20" customFormat="1" x14ac:dyDescent="0.3">
      <c r="B734" s="15"/>
      <c r="C734" s="17"/>
      <c r="D734" s="17"/>
      <c r="E734" s="18"/>
      <c r="F734" s="17"/>
      <c r="G734" s="1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19"/>
    </row>
    <row r="735" spans="1:127" x14ac:dyDescent="0.3">
      <c r="A735" s="5" t="s">
        <v>531</v>
      </c>
      <c r="B735" s="11"/>
      <c r="C735" s="21"/>
      <c r="D735" s="13"/>
      <c r="E735" s="2" t="s">
        <v>532</v>
      </c>
      <c r="F735" s="13"/>
      <c r="G735" s="13"/>
    </row>
    <row r="736" spans="1:127" x14ac:dyDescent="0.3">
      <c r="A736" s="24" t="s">
        <v>11</v>
      </c>
      <c r="B736" s="11"/>
      <c r="C736" s="21"/>
      <c r="D736" s="13">
        <v>4588</v>
      </c>
      <c r="F736" s="13"/>
      <c r="G736" s="13"/>
    </row>
    <row r="737" spans="1:127" x14ac:dyDescent="0.3">
      <c r="A737" s="5" t="s">
        <v>533</v>
      </c>
      <c r="B737" s="11">
        <v>196</v>
      </c>
      <c r="C737" s="21">
        <v>156</v>
      </c>
      <c r="D737" s="13">
        <v>352</v>
      </c>
      <c r="F737" s="13">
        <v>1</v>
      </c>
      <c r="G737" s="13"/>
    </row>
    <row r="738" spans="1:127" x14ac:dyDescent="0.3">
      <c r="A738" s="5" t="s">
        <v>534</v>
      </c>
      <c r="B738" s="11">
        <v>104</v>
      </c>
      <c r="C738" s="21">
        <v>82</v>
      </c>
      <c r="D738" s="13">
        <v>186</v>
      </c>
      <c r="F738" s="13">
        <v>1</v>
      </c>
      <c r="G738" s="13"/>
    </row>
    <row r="739" spans="1:127" x14ac:dyDescent="0.3">
      <c r="A739" s="5" t="s">
        <v>535</v>
      </c>
      <c r="B739" s="11">
        <v>140</v>
      </c>
      <c r="C739" s="21">
        <v>73</v>
      </c>
      <c r="D739" s="13">
        <v>213</v>
      </c>
      <c r="F739" s="13">
        <v>1</v>
      </c>
      <c r="G739" s="13"/>
    </row>
    <row r="740" spans="1:127" x14ac:dyDescent="0.3">
      <c r="A740" s="5" t="s">
        <v>15</v>
      </c>
      <c r="B740" s="11">
        <f>SUM(B737:B739)</f>
        <v>440</v>
      </c>
      <c r="C740" s="21">
        <v>311</v>
      </c>
      <c r="D740" s="13">
        <v>751</v>
      </c>
      <c r="F740" s="13">
        <f>SUM(F737:F739)</f>
        <v>3</v>
      </c>
      <c r="G740" s="13"/>
    </row>
    <row r="741" spans="1:127" s="20" customFormat="1" x14ac:dyDescent="0.3">
      <c r="B741" s="15"/>
      <c r="C741" s="17"/>
      <c r="D741" s="17"/>
      <c r="E741" s="18"/>
      <c r="F741" s="17"/>
      <c r="G741" s="1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19"/>
    </row>
    <row r="742" spans="1:127" x14ac:dyDescent="0.3">
      <c r="A742" s="5" t="s">
        <v>536</v>
      </c>
      <c r="B742" s="11"/>
      <c r="C742" s="21"/>
      <c r="D742" s="13"/>
      <c r="E742" s="2" t="s">
        <v>537</v>
      </c>
      <c r="F742" s="13"/>
      <c r="G742" s="13"/>
    </row>
    <row r="743" spans="1:127" x14ac:dyDescent="0.3">
      <c r="A743" s="24" t="s">
        <v>11</v>
      </c>
      <c r="B743" s="11"/>
      <c r="C743" s="21"/>
      <c r="D743" s="13">
        <v>9877</v>
      </c>
      <c r="F743" s="13"/>
      <c r="G743" s="13"/>
    </row>
    <row r="744" spans="1:127" x14ac:dyDescent="0.3">
      <c r="A744" s="5" t="s">
        <v>538</v>
      </c>
      <c r="B744" s="11">
        <v>383</v>
      </c>
      <c r="C744" s="21">
        <v>329</v>
      </c>
      <c r="D744" s="13">
        <v>712</v>
      </c>
      <c r="F744" s="13">
        <v>2</v>
      </c>
      <c r="G744" s="13"/>
    </row>
    <row r="745" spans="1:127" x14ac:dyDescent="0.3">
      <c r="A745" s="5" t="s">
        <v>539</v>
      </c>
      <c r="B745" s="11">
        <v>313</v>
      </c>
      <c r="C745" s="21">
        <v>283</v>
      </c>
      <c r="D745" s="13">
        <v>596</v>
      </c>
      <c r="F745" s="13">
        <v>2</v>
      </c>
      <c r="G745" s="13"/>
    </row>
    <row r="746" spans="1:127" x14ac:dyDescent="0.3">
      <c r="A746" s="5" t="s">
        <v>15</v>
      </c>
      <c r="B746" s="11">
        <f>B744+B745</f>
        <v>696</v>
      </c>
      <c r="C746" s="21">
        <v>612</v>
      </c>
      <c r="D746" s="13">
        <v>1308</v>
      </c>
      <c r="F746" s="13">
        <f>SUM(F744:F745)</f>
        <v>4</v>
      </c>
      <c r="G746" s="13"/>
    </row>
    <row r="747" spans="1:127" s="20" customFormat="1" x14ac:dyDescent="0.3">
      <c r="B747" s="15"/>
      <c r="C747" s="17"/>
      <c r="D747" s="17"/>
      <c r="E747" s="18"/>
      <c r="F747" s="17"/>
      <c r="G747" s="1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19"/>
    </row>
    <row r="748" spans="1:127" x14ac:dyDescent="0.3">
      <c r="A748" s="5" t="s">
        <v>540</v>
      </c>
      <c r="B748" s="11"/>
      <c r="C748" s="21"/>
      <c r="D748" s="13"/>
      <c r="E748" s="2" t="s">
        <v>541</v>
      </c>
      <c r="F748" s="13"/>
      <c r="G748" s="13"/>
    </row>
    <row r="749" spans="1:127" x14ac:dyDescent="0.3">
      <c r="A749" s="24" t="s">
        <v>11</v>
      </c>
      <c r="B749" s="11"/>
      <c r="C749" s="21"/>
      <c r="D749" s="13">
        <v>2721</v>
      </c>
      <c r="F749" s="13"/>
      <c r="G749" s="13"/>
    </row>
    <row r="750" spans="1:127" x14ac:dyDescent="0.3">
      <c r="A750" s="5" t="s">
        <v>542</v>
      </c>
      <c r="B750" s="11">
        <v>176</v>
      </c>
      <c r="C750" s="21">
        <v>123</v>
      </c>
      <c r="D750" s="13">
        <v>299</v>
      </c>
      <c r="F750" s="13">
        <v>3</v>
      </c>
      <c r="G750" s="13"/>
    </row>
    <row r="751" spans="1:127" x14ac:dyDescent="0.3">
      <c r="A751" s="5" t="s">
        <v>15</v>
      </c>
      <c r="B751" s="11">
        <v>176</v>
      </c>
      <c r="C751" s="21">
        <v>123</v>
      </c>
      <c r="D751" s="13">
        <v>299</v>
      </c>
      <c r="F751" s="13">
        <v>3</v>
      </c>
      <c r="G751" s="13"/>
    </row>
    <row r="752" spans="1:127" s="20" customFormat="1" x14ac:dyDescent="0.3">
      <c r="B752" s="15"/>
      <c r="C752" s="17"/>
      <c r="D752" s="17"/>
      <c r="E752" s="18"/>
      <c r="F752" s="17"/>
      <c r="G752" s="1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19"/>
    </row>
    <row r="753" spans="1:127" x14ac:dyDescent="0.3">
      <c r="A753" s="5" t="s">
        <v>543</v>
      </c>
      <c r="B753" s="11"/>
      <c r="C753" s="21"/>
      <c r="D753" s="13"/>
      <c r="E753" s="2" t="s">
        <v>544</v>
      </c>
      <c r="F753" s="13"/>
      <c r="G753" s="13"/>
    </row>
    <row r="754" spans="1:127" x14ac:dyDescent="0.3">
      <c r="A754" s="24" t="s">
        <v>11</v>
      </c>
      <c r="B754" s="11"/>
      <c r="C754" s="21"/>
      <c r="D754" s="13">
        <v>1870</v>
      </c>
      <c r="F754" s="13"/>
      <c r="G754" s="13"/>
    </row>
    <row r="755" spans="1:127" x14ac:dyDescent="0.3">
      <c r="A755" s="5" t="s">
        <v>545</v>
      </c>
      <c r="B755" s="11">
        <v>82</v>
      </c>
      <c r="C755" s="21">
        <v>52</v>
      </c>
      <c r="D755" s="13">
        <v>134</v>
      </c>
      <c r="F755" s="13">
        <v>1</v>
      </c>
      <c r="G755" s="13"/>
    </row>
    <row r="756" spans="1:127" x14ac:dyDescent="0.3">
      <c r="A756" s="5" t="s">
        <v>546</v>
      </c>
      <c r="B756" s="11">
        <v>64</v>
      </c>
      <c r="C756" s="21">
        <v>69</v>
      </c>
      <c r="D756" s="13">
        <v>133</v>
      </c>
      <c r="F756" s="13">
        <v>1</v>
      </c>
      <c r="G756" s="13"/>
    </row>
    <row r="757" spans="1:127" x14ac:dyDescent="0.3">
      <c r="A757" s="5" t="s">
        <v>547</v>
      </c>
      <c r="B757" s="11">
        <v>72</v>
      </c>
      <c r="C757" s="21">
        <v>32</v>
      </c>
      <c r="D757" s="13">
        <v>104</v>
      </c>
      <c r="F757" s="13"/>
      <c r="G757" s="13"/>
    </row>
    <row r="758" spans="1:127" x14ac:dyDescent="0.3">
      <c r="A758" s="5" t="s">
        <v>548</v>
      </c>
      <c r="B758" s="11">
        <v>96</v>
      </c>
      <c r="C758" s="21">
        <v>43</v>
      </c>
      <c r="D758" s="13">
        <v>139</v>
      </c>
      <c r="F758" s="13">
        <v>1</v>
      </c>
      <c r="G758" s="13"/>
    </row>
    <row r="759" spans="1:127" x14ac:dyDescent="0.3">
      <c r="A759" s="5" t="s">
        <v>549</v>
      </c>
      <c r="B759" s="11">
        <v>34</v>
      </c>
      <c r="C759" s="21">
        <v>20</v>
      </c>
      <c r="D759" s="13">
        <v>54</v>
      </c>
      <c r="F759" s="13"/>
      <c r="G759" s="13"/>
    </row>
    <row r="760" spans="1:127" x14ac:dyDescent="0.3">
      <c r="A760" s="5" t="s">
        <v>15</v>
      </c>
      <c r="B760" s="11">
        <f>SUM(B755:B759)</f>
        <v>348</v>
      </c>
      <c r="C760" s="21">
        <v>216</v>
      </c>
      <c r="D760" s="13">
        <v>564</v>
      </c>
      <c r="F760" s="13">
        <f>SUM(F755:F759)</f>
        <v>3</v>
      </c>
      <c r="G760" s="13"/>
    </row>
    <row r="761" spans="1:127" s="20" customFormat="1" x14ac:dyDescent="0.3">
      <c r="B761" s="15"/>
      <c r="C761" s="17"/>
      <c r="D761" s="17"/>
      <c r="E761" s="18"/>
      <c r="F761" s="17"/>
      <c r="G761" s="1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19"/>
    </row>
    <row r="762" spans="1:127" x14ac:dyDescent="0.3">
      <c r="A762" s="5" t="s">
        <v>550</v>
      </c>
      <c r="B762" s="11"/>
      <c r="C762" s="21"/>
      <c r="D762" s="13"/>
      <c r="E762" s="2" t="s">
        <v>551</v>
      </c>
      <c r="F762" s="13"/>
      <c r="G762" s="13"/>
    </row>
    <row r="763" spans="1:127" x14ac:dyDescent="0.3">
      <c r="A763" s="24" t="s">
        <v>11</v>
      </c>
      <c r="B763" s="11"/>
      <c r="C763" s="21"/>
      <c r="D763" s="13">
        <v>3147</v>
      </c>
      <c r="F763" s="13"/>
      <c r="G763" s="13"/>
    </row>
    <row r="764" spans="1:127" x14ac:dyDescent="0.3">
      <c r="A764" s="5" t="s">
        <v>552</v>
      </c>
      <c r="B764" s="11">
        <v>77</v>
      </c>
      <c r="C764" s="21">
        <v>162</v>
      </c>
      <c r="D764" s="13">
        <v>239</v>
      </c>
      <c r="F764" s="13">
        <v>1</v>
      </c>
      <c r="G764" s="13"/>
    </row>
    <row r="765" spans="1:127" x14ac:dyDescent="0.3">
      <c r="A765" s="5" t="s">
        <v>553</v>
      </c>
      <c r="B765" s="11">
        <v>14</v>
      </c>
      <c r="C765" s="21">
        <v>110</v>
      </c>
      <c r="D765" s="13">
        <v>124</v>
      </c>
      <c r="F765" s="13">
        <v>1</v>
      </c>
      <c r="G765" s="13"/>
    </row>
    <row r="766" spans="1:127" x14ac:dyDescent="0.3">
      <c r="A766" s="5" t="s">
        <v>554</v>
      </c>
      <c r="B766" s="11">
        <v>79</v>
      </c>
      <c r="C766" s="21">
        <v>133</v>
      </c>
      <c r="D766" s="13">
        <v>212</v>
      </c>
      <c r="F766" s="13">
        <v>1</v>
      </c>
      <c r="G766" s="13"/>
    </row>
    <row r="767" spans="1:127" x14ac:dyDescent="0.3">
      <c r="A767" s="5" t="s">
        <v>15</v>
      </c>
      <c r="B767" s="11">
        <f>SUM(B764:B766)</f>
        <v>170</v>
      </c>
      <c r="C767" s="21">
        <v>405</v>
      </c>
      <c r="D767" s="13">
        <v>575</v>
      </c>
      <c r="F767" s="13">
        <f>SUM(F764:F766)</f>
        <v>3</v>
      </c>
      <c r="G767" s="13"/>
    </row>
    <row r="768" spans="1:127" s="20" customFormat="1" x14ac:dyDescent="0.3">
      <c r="B768" s="15"/>
      <c r="C768" s="17"/>
      <c r="D768" s="17"/>
      <c r="E768" s="18"/>
      <c r="F768" s="17"/>
      <c r="G768" s="1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19"/>
    </row>
    <row r="769" spans="1:127" x14ac:dyDescent="0.3">
      <c r="A769" s="5" t="s">
        <v>555</v>
      </c>
      <c r="B769" s="11"/>
      <c r="C769" s="21"/>
      <c r="D769" s="13"/>
      <c r="E769" s="2" t="s">
        <v>556</v>
      </c>
      <c r="F769" s="13"/>
      <c r="G769" s="13"/>
    </row>
    <row r="770" spans="1:127" x14ac:dyDescent="0.3">
      <c r="A770" s="24" t="s">
        <v>11</v>
      </c>
      <c r="B770" s="11"/>
      <c r="C770" s="21"/>
      <c r="D770" s="13">
        <v>78832</v>
      </c>
      <c r="F770" s="13"/>
      <c r="G770" s="13"/>
    </row>
    <row r="771" spans="1:127" x14ac:dyDescent="0.3">
      <c r="A771" s="5" t="s">
        <v>557</v>
      </c>
      <c r="B771" s="11">
        <v>440</v>
      </c>
      <c r="C771" s="21">
        <v>1110</v>
      </c>
      <c r="D771" s="13">
        <v>1550</v>
      </c>
      <c r="F771" s="13">
        <v>2</v>
      </c>
      <c r="G771" s="13">
        <v>2</v>
      </c>
    </row>
    <row r="772" spans="1:127" x14ac:dyDescent="0.3">
      <c r="A772" s="5" t="s">
        <v>558</v>
      </c>
      <c r="B772" s="11">
        <v>911</v>
      </c>
      <c r="C772" s="21">
        <v>2578</v>
      </c>
      <c r="D772" s="13">
        <v>3489</v>
      </c>
      <c r="F772" s="13">
        <v>4</v>
      </c>
      <c r="G772" s="13">
        <v>5</v>
      </c>
    </row>
    <row r="773" spans="1:127" x14ac:dyDescent="0.3">
      <c r="A773" s="5" t="s">
        <v>559</v>
      </c>
      <c r="B773" s="11">
        <v>786</v>
      </c>
      <c r="C773" s="21">
        <v>1559</v>
      </c>
      <c r="D773" s="13">
        <v>2345</v>
      </c>
      <c r="F773" s="13">
        <v>3</v>
      </c>
      <c r="G773" s="13">
        <v>3</v>
      </c>
    </row>
    <row r="774" spans="1:127" x14ac:dyDescent="0.3">
      <c r="A774" s="5" t="s">
        <v>560</v>
      </c>
      <c r="B774" s="11">
        <v>294</v>
      </c>
      <c r="C774" s="21">
        <v>318</v>
      </c>
      <c r="D774" s="13">
        <v>612</v>
      </c>
      <c r="F774" s="13"/>
      <c r="G774" s="13">
        <v>1</v>
      </c>
    </row>
    <row r="775" spans="1:127" x14ac:dyDescent="0.3">
      <c r="A775" s="5" t="s">
        <v>561</v>
      </c>
      <c r="B775" s="11">
        <v>186</v>
      </c>
      <c r="C775" s="21">
        <v>264</v>
      </c>
      <c r="D775" s="13">
        <v>450</v>
      </c>
      <c r="F775" s="13"/>
      <c r="G775" s="13"/>
    </row>
    <row r="776" spans="1:127" x14ac:dyDescent="0.3">
      <c r="A776" s="5" t="s">
        <v>562</v>
      </c>
      <c r="B776" s="11">
        <v>99</v>
      </c>
      <c r="C776" s="21">
        <v>195</v>
      </c>
      <c r="D776" s="13">
        <v>294</v>
      </c>
      <c r="F776" s="13"/>
      <c r="G776" s="13"/>
    </row>
    <row r="777" spans="1:127" x14ac:dyDescent="0.3">
      <c r="A777" s="5" t="s">
        <v>15</v>
      </c>
      <c r="B777" s="11">
        <f>SUM(B771:B776)</f>
        <v>2716</v>
      </c>
      <c r="C777" s="21">
        <v>6024</v>
      </c>
      <c r="D777" s="13">
        <v>8740</v>
      </c>
      <c r="F777" s="13">
        <f>SUM(F771:F776)</f>
        <v>9</v>
      </c>
      <c r="G777" s="13">
        <f>SUM(G771:G776)</f>
        <v>11</v>
      </c>
    </row>
    <row r="778" spans="1:127" s="20" customFormat="1" x14ac:dyDescent="0.3">
      <c r="B778" s="15"/>
      <c r="C778" s="17"/>
      <c r="D778" s="17"/>
      <c r="E778" s="18"/>
      <c r="F778" s="17"/>
      <c r="G778" s="1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19"/>
    </row>
    <row r="779" spans="1:127" x14ac:dyDescent="0.3">
      <c r="A779" s="5" t="s">
        <v>563</v>
      </c>
      <c r="B779" s="11"/>
      <c r="C779" s="21"/>
      <c r="D779" s="13"/>
      <c r="E779" s="2" t="s">
        <v>564</v>
      </c>
      <c r="F779" s="13"/>
      <c r="G779" s="13"/>
    </row>
    <row r="780" spans="1:127" x14ac:dyDescent="0.3">
      <c r="A780" s="24" t="s">
        <v>11</v>
      </c>
      <c r="B780" s="11"/>
      <c r="C780" s="21"/>
      <c r="D780" s="13">
        <v>3632</v>
      </c>
      <c r="F780" s="13"/>
      <c r="G780" s="13"/>
    </row>
    <row r="781" spans="1:127" x14ac:dyDescent="0.3">
      <c r="A781" s="5" t="s">
        <v>565</v>
      </c>
      <c r="B781" s="11">
        <v>135</v>
      </c>
      <c r="C781" s="21">
        <v>121</v>
      </c>
      <c r="D781" s="13">
        <v>256</v>
      </c>
      <c r="F781" s="13">
        <v>1</v>
      </c>
      <c r="G781" s="13"/>
    </row>
    <row r="782" spans="1:127" x14ac:dyDescent="0.3">
      <c r="A782" s="5" t="s">
        <v>566</v>
      </c>
      <c r="B782" s="11">
        <v>207</v>
      </c>
      <c r="C782" s="21">
        <v>106</v>
      </c>
      <c r="D782" s="13">
        <v>313</v>
      </c>
      <c r="F782" s="13">
        <v>1</v>
      </c>
      <c r="G782" s="13"/>
    </row>
    <row r="783" spans="1:127" x14ac:dyDescent="0.3">
      <c r="A783" s="5" t="s">
        <v>567</v>
      </c>
      <c r="B783" s="11">
        <v>151</v>
      </c>
      <c r="C783" s="21">
        <v>62</v>
      </c>
      <c r="D783" s="13">
        <v>213</v>
      </c>
      <c r="F783" s="13">
        <v>1</v>
      </c>
      <c r="G783" s="13"/>
    </row>
    <row r="784" spans="1:127" x14ac:dyDescent="0.3">
      <c r="A784" s="5" t="s">
        <v>568</v>
      </c>
      <c r="B784" s="11">
        <v>77</v>
      </c>
      <c r="C784" s="21">
        <v>49</v>
      </c>
      <c r="D784" s="13">
        <v>126</v>
      </c>
      <c r="F784" s="13"/>
      <c r="G784" s="13"/>
    </row>
    <row r="785" spans="1:127" x14ac:dyDescent="0.3">
      <c r="A785" s="5" t="s">
        <v>15</v>
      </c>
      <c r="B785" s="11">
        <f>SUM(B781:B784)</f>
        <v>570</v>
      </c>
      <c r="C785" s="21">
        <v>338</v>
      </c>
      <c r="D785" s="13">
        <v>908</v>
      </c>
      <c r="F785" s="13">
        <f>SUM(F781:F784)</f>
        <v>3</v>
      </c>
      <c r="G785" s="13"/>
    </row>
    <row r="786" spans="1:127" s="20" customFormat="1" x14ac:dyDescent="0.3">
      <c r="B786" s="15"/>
      <c r="C786" s="17"/>
      <c r="D786" s="17"/>
      <c r="E786" s="18"/>
      <c r="F786" s="17"/>
      <c r="G786" s="1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19"/>
    </row>
    <row r="787" spans="1:127" x14ac:dyDescent="0.3">
      <c r="A787" s="5" t="s">
        <v>569</v>
      </c>
      <c r="B787" s="11"/>
      <c r="C787" s="21"/>
      <c r="D787" s="13"/>
      <c r="E787" s="2" t="s">
        <v>570</v>
      </c>
      <c r="F787" s="13"/>
      <c r="G787" s="13"/>
    </row>
    <row r="788" spans="1:127" x14ac:dyDescent="0.3">
      <c r="A788" s="24" t="s">
        <v>11</v>
      </c>
      <c r="B788" s="11"/>
      <c r="C788" s="21"/>
      <c r="D788" s="13">
        <v>516</v>
      </c>
      <c r="F788" s="13"/>
      <c r="G788" s="13"/>
    </row>
    <row r="789" spans="1:127" x14ac:dyDescent="0.3">
      <c r="A789" s="5" t="s">
        <v>571</v>
      </c>
      <c r="B789" s="11">
        <v>65</v>
      </c>
      <c r="C789" s="21">
        <v>5</v>
      </c>
      <c r="D789" s="13">
        <v>70</v>
      </c>
      <c r="F789" s="13"/>
      <c r="G789" s="13"/>
    </row>
    <row r="790" spans="1:127" x14ac:dyDescent="0.3">
      <c r="A790" s="5" t="s">
        <v>572</v>
      </c>
      <c r="B790" s="11">
        <v>87</v>
      </c>
      <c r="C790" s="21">
        <v>8</v>
      </c>
      <c r="D790" s="13">
        <v>95</v>
      </c>
      <c r="F790" s="13">
        <v>1</v>
      </c>
      <c r="G790" s="13"/>
    </row>
    <row r="791" spans="1:127" x14ac:dyDescent="0.3">
      <c r="A791" s="5" t="s">
        <v>15</v>
      </c>
      <c r="B791" s="11">
        <f>SUM(B789:B790)</f>
        <v>152</v>
      </c>
      <c r="C791" s="21">
        <v>13</v>
      </c>
      <c r="D791" s="13">
        <v>165</v>
      </c>
      <c r="F791" s="13">
        <v>1</v>
      </c>
      <c r="G791" s="13"/>
    </row>
    <row r="792" spans="1:127" s="20" customFormat="1" x14ac:dyDescent="0.3">
      <c r="B792" s="15"/>
      <c r="C792" s="17"/>
      <c r="D792" s="17"/>
      <c r="E792" s="18"/>
      <c r="F792" s="17"/>
      <c r="G792" s="1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19"/>
    </row>
    <row r="793" spans="1:127" x14ac:dyDescent="0.3">
      <c r="A793" s="5" t="s">
        <v>573</v>
      </c>
      <c r="B793" s="11"/>
      <c r="C793" s="21"/>
      <c r="D793" s="13"/>
      <c r="E793" s="2" t="s">
        <v>574</v>
      </c>
      <c r="F793" s="13"/>
      <c r="G793" s="13"/>
    </row>
    <row r="794" spans="1:127" x14ac:dyDescent="0.3">
      <c r="A794" s="24" t="s">
        <v>11</v>
      </c>
      <c r="B794" s="11"/>
      <c r="C794" s="21"/>
      <c r="D794" s="13">
        <v>2489</v>
      </c>
      <c r="F794" s="13"/>
      <c r="G794" s="13"/>
    </row>
    <row r="795" spans="1:127" x14ac:dyDescent="0.3">
      <c r="A795" s="5" t="s">
        <v>575</v>
      </c>
      <c r="B795" s="11">
        <v>271</v>
      </c>
      <c r="C795" s="21">
        <v>95</v>
      </c>
      <c r="D795" s="13">
        <v>366</v>
      </c>
      <c r="F795" s="13">
        <v>2</v>
      </c>
      <c r="G795" s="13"/>
    </row>
    <row r="796" spans="1:127" x14ac:dyDescent="0.3">
      <c r="A796" s="5" t="s">
        <v>576</v>
      </c>
      <c r="B796" s="11">
        <v>108</v>
      </c>
      <c r="C796" s="21">
        <v>41</v>
      </c>
      <c r="D796" s="13">
        <v>149</v>
      </c>
      <c r="F796" s="13">
        <v>1</v>
      </c>
      <c r="G796" s="13"/>
    </row>
    <row r="797" spans="1:127" x14ac:dyDescent="0.3">
      <c r="A797" s="5" t="s">
        <v>15</v>
      </c>
      <c r="B797" s="11">
        <f>SUM(B795:B796)</f>
        <v>379</v>
      </c>
      <c r="C797" s="21">
        <v>136</v>
      </c>
      <c r="D797" s="13">
        <v>515</v>
      </c>
      <c r="F797" s="13">
        <f>SUM(F795:F796)</f>
        <v>3</v>
      </c>
      <c r="G797" s="13"/>
    </row>
    <row r="798" spans="1:127" s="20" customFormat="1" x14ac:dyDescent="0.3">
      <c r="B798" s="15"/>
      <c r="C798" s="17"/>
      <c r="D798" s="17"/>
      <c r="E798" s="18"/>
      <c r="F798" s="17"/>
      <c r="G798" s="1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19"/>
    </row>
    <row r="799" spans="1:127" x14ac:dyDescent="0.3">
      <c r="A799" s="5" t="s">
        <v>577</v>
      </c>
      <c r="B799" s="11"/>
      <c r="C799" s="21"/>
      <c r="D799" s="13"/>
      <c r="E799" s="2" t="s">
        <v>578</v>
      </c>
      <c r="F799" s="13"/>
      <c r="G799" s="13"/>
    </row>
    <row r="800" spans="1:127" x14ac:dyDescent="0.3">
      <c r="A800" s="24" t="s">
        <v>11</v>
      </c>
      <c r="B800" s="11"/>
      <c r="C800" s="21"/>
      <c r="D800" s="13">
        <v>1553</v>
      </c>
      <c r="F800" s="13"/>
      <c r="G800" s="13"/>
    </row>
    <row r="801" spans="1:127" x14ac:dyDescent="0.3">
      <c r="A801" s="5" t="s">
        <v>579</v>
      </c>
      <c r="B801" s="11">
        <v>181</v>
      </c>
      <c r="C801" s="21">
        <v>30</v>
      </c>
      <c r="D801" s="13">
        <v>211</v>
      </c>
      <c r="F801" s="13">
        <v>2</v>
      </c>
      <c r="G801" s="13"/>
    </row>
    <row r="802" spans="1:127" x14ac:dyDescent="0.3">
      <c r="A802" s="5" t="s">
        <v>580</v>
      </c>
      <c r="B802" s="11">
        <v>79</v>
      </c>
      <c r="C802" s="21">
        <v>13</v>
      </c>
      <c r="D802" s="13">
        <v>92</v>
      </c>
      <c r="F802" s="13">
        <v>1</v>
      </c>
      <c r="G802" s="13"/>
    </row>
    <row r="803" spans="1:127" x14ac:dyDescent="0.3">
      <c r="A803" s="5" t="s">
        <v>15</v>
      </c>
      <c r="B803" s="11">
        <f>SUM(B801:B802)</f>
        <v>260</v>
      </c>
      <c r="C803" s="21">
        <v>43</v>
      </c>
      <c r="D803" s="13">
        <v>303</v>
      </c>
      <c r="F803" s="13">
        <f>SUM(F801:F802)</f>
        <v>3</v>
      </c>
      <c r="G803" s="13"/>
    </row>
    <row r="804" spans="1:127" s="20" customFormat="1" x14ac:dyDescent="0.3">
      <c r="B804" s="15"/>
      <c r="C804" s="17"/>
      <c r="D804" s="17"/>
      <c r="E804" s="18"/>
      <c r="F804" s="17"/>
      <c r="G804" s="1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19"/>
    </row>
    <row r="805" spans="1:127" x14ac:dyDescent="0.3">
      <c r="A805" s="5" t="s">
        <v>581</v>
      </c>
      <c r="B805" s="11"/>
      <c r="C805" s="21"/>
      <c r="D805" s="13"/>
      <c r="F805" s="13"/>
      <c r="G805" s="13"/>
    </row>
    <row r="806" spans="1:127" x14ac:dyDescent="0.3">
      <c r="A806" s="24" t="s">
        <v>11</v>
      </c>
      <c r="B806" s="11"/>
      <c r="C806" s="21"/>
      <c r="D806" s="13">
        <v>1892</v>
      </c>
      <c r="E806" s="2" t="s">
        <v>582</v>
      </c>
      <c r="F806" s="13"/>
      <c r="G806" s="13"/>
    </row>
    <row r="807" spans="1:127" x14ac:dyDescent="0.3">
      <c r="A807" s="5" t="s">
        <v>216</v>
      </c>
      <c r="B807" s="11">
        <v>100</v>
      </c>
      <c r="C807" s="21">
        <v>55</v>
      </c>
      <c r="D807" s="13">
        <v>155</v>
      </c>
      <c r="F807" s="13">
        <v>1</v>
      </c>
      <c r="G807" s="13"/>
    </row>
    <row r="808" spans="1:127" x14ac:dyDescent="0.3">
      <c r="A808" s="5" t="s">
        <v>583</v>
      </c>
      <c r="B808" s="11">
        <v>113</v>
      </c>
      <c r="C808" s="21">
        <v>115</v>
      </c>
      <c r="D808" s="13">
        <v>228</v>
      </c>
      <c r="F808" s="13">
        <v>2</v>
      </c>
      <c r="G808" s="13"/>
    </row>
    <row r="809" spans="1:127" x14ac:dyDescent="0.3">
      <c r="A809" s="5" t="s">
        <v>584</v>
      </c>
      <c r="B809" s="11">
        <v>51</v>
      </c>
      <c r="C809" s="21">
        <v>50</v>
      </c>
      <c r="D809" s="13">
        <v>101</v>
      </c>
      <c r="F809" s="13"/>
      <c r="G809" s="13"/>
    </row>
    <row r="810" spans="1:127" x14ac:dyDescent="0.3">
      <c r="A810" s="5" t="s">
        <v>585</v>
      </c>
      <c r="B810" s="11">
        <v>66</v>
      </c>
      <c r="C810" s="21">
        <v>40</v>
      </c>
      <c r="D810" s="13">
        <v>106</v>
      </c>
      <c r="F810" s="13"/>
      <c r="G810" s="13"/>
    </row>
    <row r="811" spans="1:127" x14ac:dyDescent="0.3">
      <c r="A811" s="5" t="s">
        <v>15</v>
      </c>
      <c r="B811" s="11">
        <f>SUM(B807:B810)</f>
        <v>330</v>
      </c>
      <c r="C811" s="21">
        <v>260</v>
      </c>
      <c r="D811" s="13">
        <v>590</v>
      </c>
      <c r="F811" s="13">
        <f>SUM(F807:F810)</f>
        <v>3</v>
      </c>
      <c r="G811" s="13"/>
    </row>
    <row r="812" spans="1:127" s="20" customFormat="1" x14ac:dyDescent="0.3">
      <c r="B812" s="15"/>
      <c r="C812" s="17"/>
      <c r="D812" s="17"/>
      <c r="E812" s="18"/>
      <c r="F812" s="17"/>
      <c r="G812" s="1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19"/>
    </row>
    <row r="813" spans="1:127" s="29" customFormat="1" x14ac:dyDescent="0.3">
      <c r="A813" s="29" t="s">
        <v>586</v>
      </c>
      <c r="B813" s="11"/>
      <c r="C813" s="21"/>
      <c r="D813" s="30"/>
      <c r="E813" s="31" t="s">
        <v>587</v>
      </c>
      <c r="F813" s="30"/>
      <c r="G813" s="30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2"/>
    </row>
    <row r="814" spans="1:127" s="29" customFormat="1" x14ac:dyDescent="0.3">
      <c r="A814" s="33" t="s">
        <v>11</v>
      </c>
      <c r="B814" s="11"/>
      <c r="C814" s="21"/>
      <c r="D814" s="30">
        <v>11996</v>
      </c>
      <c r="E814" s="31"/>
      <c r="F814" s="30"/>
      <c r="G814" s="30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2"/>
    </row>
    <row r="815" spans="1:127" s="29" customFormat="1" x14ac:dyDescent="0.3">
      <c r="A815" s="29" t="s">
        <v>588</v>
      </c>
      <c r="B815" s="11">
        <v>803</v>
      </c>
      <c r="C815" s="21">
        <v>498</v>
      </c>
      <c r="D815" s="30">
        <f>B815+C815</f>
        <v>1301</v>
      </c>
      <c r="E815" s="31"/>
      <c r="F815" s="30">
        <v>3</v>
      </c>
      <c r="G815" s="30">
        <v>1</v>
      </c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2"/>
    </row>
    <row r="816" spans="1:127" s="29" customFormat="1" x14ac:dyDescent="0.3">
      <c r="A816" s="29" t="s">
        <v>589</v>
      </c>
      <c r="B816" s="11">
        <v>576</v>
      </c>
      <c r="C816" s="21">
        <v>170</v>
      </c>
      <c r="D816" s="30">
        <f t="shared" ref="D816:D819" si="0">B816+C816</f>
        <v>746</v>
      </c>
      <c r="E816" s="31"/>
      <c r="F816" s="30">
        <v>1</v>
      </c>
      <c r="G816" s="30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2"/>
    </row>
    <row r="817" spans="1:127" s="29" customFormat="1" x14ac:dyDescent="0.3">
      <c r="A817" s="29" t="s">
        <v>590</v>
      </c>
      <c r="B817" s="11">
        <v>315</v>
      </c>
      <c r="C817" s="21">
        <v>106</v>
      </c>
      <c r="D817" s="30">
        <f t="shared" si="0"/>
        <v>421</v>
      </c>
      <c r="E817" s="31"/>
      <c r="F817" s="30">
        <v>1</v>
      </c>
      <c r="G817" s="30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2"/>
    </row>
    <row r="818" spans="1:127" s="29" customFormat="1" x14ac:dyDescent="0.3">
      <c r="A818" s="29" t="s">
        <v>591</v>
      </c>
      <c r="B818" s="11">
        <v>165</v>
      </c>
      <c r="C818" s="21">
        <v>105</v>
      </c>
      <c r="D818" s="30">
        <f t="shared" si="0"/>
        <v>270</v>
      </c>
      <c r="E818" s="31"/>
      <c r="F818" s="30"/>
      <c r="G818" s="30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2"/>
    </row>
    <row r="819" spans="1:127" s="29" customFormat="1" x14ac:dyDescent="0.3">
      <c r="A819" s="29" t="s">
        <v>15</v>
      </c>
      <c r="B819" s="11">
        <f>SUM(B815:B818)</f>
        <v>1859</v>
      </c>
      <c r="C819" s="21">
        <v>879</v>
      </c>
      <c r="D819" s="30">
        <f t="shared" si="0"/>
        <v>2738</v>
      </c>
      <c r="E819" s="31"/>
      <c r="F819" s="30">
        <f>SUM(F815:F818)</f>
        <v>5</v>
      </c>
      <c r="G819" s="30">
        <f>SUM(G815:G818)</f>
        <v>1</v>
      </c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2"/>
    </row>
    <row r="820" spans="1:127" s="20" customFormat="1" x14ac:dyDescent="0.3">
      <c r="B820" s="15"/>
      <c r="C820" s="17"/>
      <c r="D820" s="17"/>
      <c r="E820" s="18"/>
      <c r="F820" s="17"/>
      <c r="G820" s="1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19"/>
    </row>
    <row r="821" spans="1:127" x14ac:dyDescent="0.3">
      <c r="A821" s="5" t="s">
        <v>592</v>
      </c>
      <c r="B821" s="11"/>
      <c r="C821" s="21"/>
      <c r="D821" s="13"/>
      <c r="E821" s="2" t="s">
        <v>593</v>
      </c>
      <c r="F821" s="13"/>
      <c r="G821" s="13"/>
    </row>
    <row r="822" spans="1:127" x14ac:dyDescent="0.3">
      <c r="A822" s="24" t="s">
        <v>11</v>
      </c>
      <c r="B822" s="11"/>
      <c r="C822" s="21"/>
      <c r="D822" s="13">
        <v>1045</v>
      </c>
      <c r="F822" s="13"/>
      <c r="G822" s="13"/>
    </row>
    <row r="823" spans="1:127" x14ac:dyDescent="0.3">
      <c r="A823" s="5" t="s">
        <v>594</v>
      </c>
      <c r="B823" s="11">
        <v>98</v>
      </c>
      <c r="C823" s="21">
        <v>22</v>
      </c>
      <c r="D823" s="13">
        <v>120</v>
      </c>
      <c r="F823" s="13"/>
      <c r="G823" s="13"/>
    </row>
    <row r="824" spans="1:127" x14ac:dyDescent="0.3">
      <c r="A824" s="5" t="s">
        <v>595</v>
      </c>
      <c r="B824" s="11">
        <v>102</v>
      </c>
      <c r="C824" s="21">
        <v>18</v>
      </c>
      <c r="D824" s="13">
        <v>120</v>
      </c>
      <c r="F824" s="13">
        <v>1</v>
      </c>
      <c r="G824" s="13"/>
    </row>
    <row r="825" spans="1:127" x14ac:dyDescent="0.3">
      <c r="A825" s="5" t="s">
        <v>15</v>
      </c>
      <c r="B825" s="11">
        <f>SUM(B823:B824)</f>
        <v>200</v>
      </c>
      <c r="C825" s="21">
        <v>40</v>
      </c>
      <c r="D825" s="13">
        <v>240</v>
      </c>
      <c r="F825" s="13">
        <v>1</v>
      </c>
      <c r="G825" s="13"/>
    </row>
    <row r="826" spans="1:127" s="20" customFormat="1" x14ac:dyDescent="0.3">
      <c r="B826" s="15"/>
      <c r="C826" s="17"/>
      <c r="D826" s="17"/>
      <c r="E826" s="18"/>
      <c r="F826" s="17"/>
      <c r="G826" s="1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19"/>
    </row>
    <row r="827" spans="1:127" x14ac:dyDescent="0.3">
      <c r="A827" s="5" t="s">
        <v>596</v>
      </c>
      <c r="B827" s="11"/>
      <c r="C827" s="21"/>
      <c r="D827" s="13"/>
      <c r="E827" s="2" t="s">
        <v>597</v>
      </c>
      <c r="F827" s="13"/>
      <c r="G827" s="13"/>
    </row>
    <row r="828" spans="1:127" x14ac:dyDescent="0.3">
      <c r="A828" s="24" t="s">
        <v>11</v>
      </c>
      <c r="B828" s="11"/>
      <c r="C828" s="21"/>
      <c r="D828" s="13">
        <v>6428</v>
      </c>
      <c r="F828" s="13"/>
      <c r="G828" s="13"/>
    </row>
    <row r="829" spans="1:127" x14ac:dyDescent="0.3">
      <c r="A829" s="5" t="s">
        <v>598</v>
      </c>
      <c r="B829" s="11">
        <v>594</v>
      </c>
      <c r="C829" s="21">
        <v>427</v>
      </c>
      <c r="D829" s="13">
        <v>1021</v>
      </c>
      <c r="F829" s="13">
        <v>2</v>
      </c>
      <c r="G829" s="13"/>
    </row>
    <row r="830" spans="1:127" x14ac:dyDescent="0.3">
      <c r="A830" s="5" t="s">
        <v>599</v>
      </c>
      <c r="B830" s="11">
        <v>414</v>
      </c>
      <c r="C830" s="21">
        <v>269</v>
      </c>
      <c r="D830" s="13">
        <v>683</v>
      </c>
      <c r="F830" s="13">
        <v>2</v>
      </c>
      <c r="G830" s="13"/>
    </row>
    <row r="831" spans="1:127" x14ac:dyDescent="0.3">
      <c r="A831" s="5" t="s">
        <v>15</v>
      </c>
      <c r="B831" s="11">
        <f>SUM(B829:B830)</f>
        <v>1008</v>
      </c>
      <c r="C831" s="21">
        <v>696</v>
      </c>
      <c r="D831" s="13">
        <v>1704</v>
      </c>
      <c r="F831" s="13">
        <f>SUM(F829:F830)</f>
        <v>4</v>
      </c>
      <c r="G831" s="13"/>
    </row>
    <row r="832" spans="1:127" s="20" customFormat="1" x14ac:dyDescent="0.3">
      <c r="B832" s="15"/>
      <c r="C832" s="17"/>
      <c r="D832" s="17"/>
      <c r="E832" s="18"/>
      <c r="F832" s="17"/>
      <c r="G832" s="1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19"/>
    </row>
    <row r="833" spans="1:127" x14ac:dyDescent="0.3">
      <c r="A833" s="5" t="s">
        <v>600</v>
      </c>
      <c r="B833" s="11"/>
      <c r="C833" s="21"/>
      <c r="D833" s="13"/>
      <c r="E833" s="2" t="s">
        <v>601</v>
      </c>
      <c r="F833" s="13"/>
      <c r="G833" s="13"/>
    </row>
    <row r="834" spans="1:127" x14ac:dyDescent="0.3">
      <c r="A834" s="24" t="s">
        <v>11</v>
      </c>
      <c r="B834" s="11"/>
      <c r="C834" s="21"/>
      <c r="D834" s="13">
        <v>19654</v>
      </c>
      <c r="F834" s="13"/>
      <c r="G834" s="13"/>
    </row>
    <row r="835" spans="1:127" x14ac:dyDescent="0.3">
      <c r="A835" s="5" t="s">
        <v>602</v>
      </c>
      <c r="B835" s="11">
        <v>603</v>
      </c>
      <c r="C835" s="21">
        <v>665</v>
      </c>
      <c r="D835" s="13">
        <v>1268</v>
      </c>
      <c r="F835" s="13">
        <v>2</v>
      </c>
      <c r="G835" s="13"/>
    </row>
    <row r="836" spans="1:127" x14ac:dyDescent="0.3">
      <c r="A836" s="5" t="s">
        <v>603</v>
      </c>
      <c r="B836" s="11">
        <v>714</v>
      </c>
      <c r="C836" s="21">
        <v>865</v>
      </c>
      <c r="D836" s="13">
        <v>1579</v>
      </c>
      <c r="F836" s="13">
        <v>3</v>
      </c>
      <c r="G836" s="13">
        <v>1</v>
      </c>
    </row>
    <row r="837" spans="1:127" x14ac:dyDescent="0.3">
      <c r="A837" s="5" t="s">
        <v>15</v>
      </c>
      <c r="B837" s="11">
        <f>SUM(B835:B836)</f>
        <v>1317</v>
      </c>
      <c r="C837" s="21">
        <v>1530</v>
      </c>
      <c r="D837" s="13">
        <v>2847</v>
      </c>
      <c r="F837" s="13">
        <f>SUM(F835:F836)</f>
        <v>5</v>
      </c>
      <c r="G837" s="13">
        <f>SUM(G836)</f>
        <v>1</v>
      </c>
    </row>
    <row r="838" spans="1:127" s="20" customFormat="1" x14ac:dyDescent="0.3">
      <c r="B838" s="15"/>
      <c r="C838" s="17"/>
      <c r="D838" s="17"/>
      <c r="E838" s="18"/>
      <c r="F838" s="17"/>
      <c r="G838" s="1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19"/>
    </row>
    <row r="839" spans="1:127" x14ac:dyDescent="0.3">
      <c r="A839" s="5" t="s">
        <v>604</v>
      </c>
      <c r="B839" s="11"/>
      <c r="C839" s="21"/>
      <c r="D839" s="13"/>
      <c r="E839" s="2" t="s">
        <v>605</v>
      </c>
      <c r="F839" s="13"/>
      <c r="G839" s="13"/>
    </row>
    <row r="840" spans="1:127" x14ac:dyDescent="0.3">
      <c r="A840" s="24" t="s">
        <v>11</v>
      </c>
      <c r="B840" s="11"/>
      <c r="C840" s="21"/>
      <c r="D840" s="13">
        <v>103168</v>
      </c>
      <c r="F840" s="13"/>
      <c r="G840" s="13"/>
    </row>
    <row r="841" spans="1:127" x14ac:dyDescent="0.3">
      <c r="A841" s="5" t="s">
        <v>606</v>
      </c>
      <c r="B841" s="11">
        <v>3897</v>
      </c>
      <c r="C841" s="21">
        <v>2673</v>
      </c>
      <c r="D841" s="13">
        <v>6570</v>
      </c>
      <c r="F841" s="13">
        <v>5</v>
      </c>
      <c r="G841" s="13">
        <v>6</v>
      </c>
    </row>
    <row r="842" spans="1:127" x14ac:dyDescent="0.3">
      <c r="A842" s="5" t="s">
        <v>607</v>
      </c>
      <c r="B842" s="11">
        <v>941</v>
      </c>
      <c r="C842" s="21">
        <v>793</v>
      </c>
      <c r="D842" s="13">
        <v>1734</v>
      </c>
      <c r="F842" s="13">
        <v>1</v>
      </c>
      <c r="G842" s="13">
        <v>1</v>
      </c>
    </row>
    <row r="843" spans="1:127" x14ac:dyDescent="0.3">
      <c r="A843" s="5" t="s">
        <v>608</v>
      </c>
      <c r="B843" s="11">
        <v>3266</v>
      </c>
      <c r="C843" s="21">
        <v>1927</v>
      </c>
      <c r="D843" s="13">
        <v>5193</v>
      </c>
      <c r="F843" s="13">
        <v>3</v>
      </c>
      <c r="G843" s="13">
        <v>5</v>
      </c>
    </row>
    <row r="844" spans="1:127" x14ac:dyDescent="0.3">
      <c r="A844" s="5" t="s">
        <v>15</v>
      </c>
      <c r="B844" s="11">
        <f>SUM(B841:B843)</f>
        <v>8104</v>
      </c>
      <c r="C844" s="21">
        <v>5393</v>
      </c>
      <c r="D844" s="13">
        <v>13497</v>
      </c>
      <c r="F844" s="13">
        <f>SUM(F841:F843)</f>
        <v>9</v>
      </c>
      <c r="G844" s="13">
        <f>SUM(G841:G843)</f>
        <v>12</v>
      </c>
    </row>
    <row r="845" spans="1:127" s="20" customFormat="1" x14ac:dyDescent="0.3">
      <c r="B845" s="15"/>
      <c r="C845" s="17"/>
      <c r="D845" s="17"/>
      <c r="E845" s="18"/>
      <c r="F845" s="17"/>
      <c r="G845" s="1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19"/>
    </row>
    <row r="846" spans="1:127" x14ac:dyDescent="0.3">
      <c r="A846" s="5" t="s">
        <v>609</v>
      </c>
      <c r="B846" s="11"/>
      <c r="C846" s="21"/>
      <c r="D846" s="13"/>
      <c r="E846" s="2" t="s">
        <v>610</v>
      </c>
      <c r="F846" s="13"/>
      <c r="G846" s="13"/>
    </row>
    <row r="847" spans="1:127" x14ac:dyDescent="0.3">
      <c r="A847" s="24" t="s">
        <v>11</v>
      </c>
      <c r="B847" s="11"/>
      <c r="C847" s="21"/>
      <c r="D847" s="13">
        <v>4358</v>
      </c>
      <c r="F847" s="13"/>
      <c r="G847" s="13"/>
    </row>
    <row r="848" spans="1:127" x14ac:dyDescent="0.3">
      <c r="A848" s="22" t="s">
        <v>611</v>
      </c>
      <c r="B848" s="11">
        <v>211</v>
      </c>
      <c r="C848" s="21">
        <v>300</v>
      </c>
      <c r="D848" s="23">
        <v>511</v>
      </c>
      <c r="F848" s="23">
        <v>2</v>
      </c>
      <c r="G848" s="23"/>
    </row>
    <row r="849" spans="1:127" x14ac:dyDescent="0.3">
      <c r="A849" s="22" t="s">
        <v>612</v>
      </c>
      <c r="B849" s="11">
        <v>137</v>
      </c>
      <c r="C849" s="21">
        <v>219</v>
      </c>
      <c r="D849" s="23">
        <v>356</v>
      </c>
      <c r="F849" s="23">
        <v>1</v>
      </c>
      <c r="G849" s="23"/>
    </row>
    <row r="850" spans="1:127" x14ac:dyDescent="0.3">
      <c r="A850" s="22" t="s">
        <v>15</v>
      </c>
      <c r="B850" s="11">
        <f>SUM(B848:B849)</f>
        <v>348</v>
      </c>
      <c r="C850" s="21">
        <v>519</v>
      </c>
      <c r="D850" s="23">
        <v>867</v>
      </c>
      <c r="F850" s="23">
        <f>SUM(F848:F849)</f>
        <v>3</v>
      </c>
      <c r="G850" s="23"/>
    </row>
    <row r="851" spans="1:127" s="20" customFormat="1" x14ac:dyDescent="0.3">
      <c r="B851" s="15"/>
      <c r="C851" s="17"/>
      <c r="D851" s="17"/>
      <c r="E851" s="18"/>
      <c r="F851" s="17"/>
      <c r="G851" s="1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19"/>
    </row>
    <row r="852" spans="1:127" x14ac:dyDescent="0.3">
      <c r="A852" s="5" t="s">
        <v>613</v>
      </c>
      <c r="B852" s="11"/>
      <c r="C852" s="21"/>
      <c r="D852" s="13"/>
      <c r="E852" s="2" t="s">
        <v>614</v>
      </c>
      <c r="F852" s="13"/>
      <c r="G852" s="13"/>
    </row>
    <row r="853" spans="1:127" x14ac:dyDescent="0.3">
      <c r="A853" s="24" t="s">
        <v>11</v>
      </c>
      <c r="B853" s="11"/>
      <c r="C853" s="21"/>
      <c r="D853" s="13">
        <v>793</v>
      </c>
      <c r="F853" s="13"/>
      <c r="G853" s="13"/>
    </row>
    <row r="854" spans="1:127" x14ac:dyDescent="0.3">
      <c r="A854" s="5" t="s">
        <v>615</v>
      </c>
      <c r="B854" s="11">
        <v>64</v>
      </c>
      <c r="C854" s="21">
        <v>9</v>
      </c>
      <c r="D854" s="13">
        <v>73</v>
      </c>
      <c r="F854" s="13">
        <v>1</v>
      </c>
      <c r="G854" s="13"/>
    </row>
    <row r="855" spans="1:127" x14ac:dyDescent="0.3">
      <c r="A855" s="5" t="s">
        <v>616</v>
      </c>
      <c r="B855" s="11">
        <v>63</v>
      </c>
      <c r="C855" s="21">
        <v>5</v>
      </c>
      <c r="D855" s="13">
        <v>68</v>
      </c>
      <c r="F855" s="13"/>
      <c r="G855" s="13"/>
    </row>
    <row r="856" spans="1:127" x14ac:dyDescent="0.3">
      <c r="A856" s="5" t="s">
        <v>15</v>
      </c>
      <c r="B856" s="11">
        <f>SUM(B854:B855)</f>
        <v>127</v>
      </c>
      <c r="C856" s="21">
        <v>14</v>
      </c>
      <c r="D856" s="13">
        <v>141</v>
      </c>
      <c r="F856" s="13">
        <v>1</v>
      </c>
      <c r="G856" s="13"/>
    </row>
    <row r="857" spans="1:127" s="20" customFormat="1" x14ac:dyDescent="0.3">
      <c r="B857" s="15"/>
      <c r="C857" s="17"/>
      <c r="D857" s="17"/>
      <c r="E857" s="18"/>
      <c r="F857" s="17"/>
      <c r="G857" s="1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19"/>
    </row>
    <row r="858" spans="1:127" x14ac:dyDescent="0.3">
      <c r="A858" s="5" t="s">
        <v>617</v>
      </c>
      <c r="B858" s="11"/>
      <c r="C858" s="21"/>
      <c r="D858" s="13"/>
      <c r="E858" s="2" t="s">
        <v>618</v>
      </c>
      <c r="F858" s="13"/>
      <c r="G858" s="13"/>
    </row>
    <row r="859" spans="1:127" x14ac:dyDescent="0.3">
      <c r="A859" s="24" t="s">
        <v>11</v>
      </c>
      <c r="B859" s="11"/>
      <c r="C859" s="21"/>
      <c r="D859" s="13">
        <v>6469</v>
      </c>
      <c r="F859" s="13"/>
      <c r="G859" s="13"/>
    </row>
    <row r="860" spans="1:127" x14ac:dyDescent="0.3">
      <c r="A860" s="5" t="s">
        <v>619</v>
      </c>
      <c r="B860" s="11">
        <f>654-345</f>
        <v>309</v>
      </c>
      <c r="C860" s="21">
        <v>345</v>
      </c>
      <c r="D860" s="13">
        <v>654</v>
      </c>
      <c r="F860" s="13">
        <v>2</v>
      </c>
      <c r="G860" s="13"/>
    </row>
    <row r="861" spans="1:127" x14ac:dyDescent="0.3">
      <c r="A861" s="5" t="s">
        <v>620</v>
      </c>
      <c r="B861" s="11">
        <f>447-193</f>
        <v>254</v>
      </c>
      <c r="C861" s="21">
        <v>193</v>
      </c>
      <c r="D861" s="13">
        <v>447</v>
      </c>
      <c r="F861" s="13">
        <v>1</v>
      </c>
      <c r="G861" s="13"/>
    </row>
    <row r="862" spans="1:127" x14ac:dyDescent="0.3">
      <c r="A862" s="5" t="s">
        <v>621</v>
      </c>
      <c r="B862" s="11">
        <f>504-277</f>
        <v>227</v>
      </c>
      <c r="C862" s="21">
        <v>277</v>
      </c>
      <c r="D862" s="13">
        <v>504</v>
      </c>
      <c r="F862" s="13">
        <v>1</v>
      </c>
      <c r="G862" s="13"/>
    </row>
    <row r="863" spans="1:127" x14ac:dyDescent="0.3">
      <c r="A863" s="5" t="s">
        <v>15</v>
      </c>
      <c r="B863" s="11">
        <f>SUM(B860:B862)</f>
        <v>790</v>
      </c>
      <c r="C863" s="21">
        <v>815</v>
      </c>
      <c r="D863" s="13">
        <v>1605</v>
      </c>
      <c r="F863" s="13">
        <f>SUM(F860:F862)</f>
        <v>4</v>
      </c>
      <c r="G863" s="13"/>
    </row>
    <row r="864" spans="1:127" s="20" customFormat="1" x14ac:dyDescent="0.3">
      <c r="B864" s="15"/>
      <c r="C864" s="17"/>
      <c r="D864" s="17"/>
      <c r="E864" s="18"/>
      <c r="F864" s="17"/>
      <c r="G864" s="1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19"/>
    </row>
    <row r="865" spans="1:127" x14ac:dyDescent="0.3">
      <c r="A865" s="5" t="s">
        <v>622</v>
      </c>
      <c r="B865" s="11"/>
      <c r="C865" s="21"/>
      <c r="D865" s="13"/>
      <c r="E865" s="2" t="s">
        <v>623</v>
      </c>
      <c r="F865" s="13"/>
      <c r="G865" s="13"/>
    </row>
    <row r="866" spans="1:127" x14ac:dyDescent="0.3">
      <c r="A866" s="24" t="s">
        <v>11</v>
      </c>
      <c r="B866" s="11"/>
      <c r="C866" s="21"/>
      <c r="D866" s="13">
        <v>2448</v>
      </c>
      <c r="F866" s="13"/>
      <c r="G866" s="13"/>
    </row>
    <row r="867" spans="1:127" x14ac:dyDescent="0.3">
      <c r="A867" s="5" t="s">
        <v>624</v>
      </c>
      <c r="B867" s="11">
        <v>266</v>
      </c>
      <c r="C867" s="21">
        <v>39</v>
      </c>
      <c r="D867" s="13">
        <v>305</v>
      </c>
      <c r="E867" s="2">
        <f>SUM(B867:D867)</f>
        <v>610</v>
      </c>
      <c r="F867" s="13">
        <v>2</v>
      </c>
      <c r="G867" s="13"/>
    </row>
    <row r="868" spans="1:127" x14ac:dyDescent="0.3">
      <c r="A868" s="5" t="s">
        <v>625</v>
      </c>
      <c r="B868" s="11">
        <v>131</v>
      </c>
      <c r="C868" s="21">
        <v>47</v>
      </c>
      <c r="D868" s="13">
        <v>178</v>
      </c>
      <c r="E868" s="2">
        <f>SUM(D868)</f>
        <v>178</v>
      </c>
      <c r="F868" s="13">
        <v>1</v>
      </c>
      <c r="G868" s="13"/>
    </row>
    <row r="869" spans="1:127" x14ac:dyDescent="0.3">
      <c r="A869" s="5" t="s">
        <v>15</v>
      </c>
      <c r="B869" s="11">
        <f>SUM(B867:B868)</f>
        <v>397</v>
      </c>
      <c r="C869" s="21">
        <v>86</v>
      </c>
      <c r="D869" s="13">
        <v>483</v>
      </c>
      <c r="F869" s="13">
        <f>SUM(F867:F868)</f>
        <v>3</v>
      </c>
      <c r="G869" s="13"/>
    </row>
    <row r="870" spans="1:127" s="20" customFormat="1" x14ac:dyDescent="0.3">
      <c r="B870" s="15"/>
      <c r="C870" s="17"/>
      <c r="D870" s="17"/>
      <c r="E870" s="18"/>
      <c r="F870" s="17"/>
      <c r="G870" s="1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19"/>
    </row>
    <row r="871" spans="1:127" x14ac:dyDescent="0.3">
      <c r="A871" s="5" t="s">
        <v>626</v>
      </c>
      <c r="B871" s="11"/>
      <c r="C871" s="21"/>
      <c r="D871" s="13"/>
      <c r="E871" s="2" t="s">
        <v>627</v>
      </c>
      <c r="F871" s="13"/>
      <c r="G871" s="13"/>
    </row>
    <row r="872" spans="1:127" x14ac:dyDescent="0.3">
      <c r="A872" s="24" t="s">
        <v>11</v>
      </c>
      <c r="B872" s="11"/>
      <c r="C872" s="21"/>
      <c r="D872" s="13">
        <v>15851</v>
      </c>
      <c r="F872" s="13"/>
      <c r="G872" s="13"/>
    </row>
    <row r="873" spans="1:127" x14ac:dyDescent="0.3">
      <c r="A873" s="5" t="s">
        <v>628</v>
      </c>
      <c r="B873" s="11">
        <v>586</v>
      </c>
      <c r="C873" s="21">
        <v>229</v>
      </c>
      <c r="D873" s="13">
        <v>815</v>
      </c>
      <c r="F873" s="13">
        <v>2</v>
      </c>
      <c r="G873" s="13">
        <v>1</v>
      </c>
    </row>
    <row r="874" spans="1:127" x14ac:dyDescent="0.3">
      <c r="A874" s="5" t="s">
        <v>629</v>
      </c>
      <c r="B874" s="11">
        <v>302</v>
      </c>
      <c r="C874" s="21">
        <v>89</v>
      </c>
      <c r="D874" s="13">
        <v>391</v>
      </c>
      <c r="F874" s="13"/>
      <c r="G874" s="13"/>
    </row>
    <row r="875" spans="1:127" x14ac:dyDescent="0.3">
      <c r="A875" s="5" t="s">
        <v>630</v>
      </c>
      <c r="B875" s="11">
        <v>550</v>
      </c>
      <c r="C875" s="21">
        <v>233</v>
      </c>
      <c r="D875" s="13">
        <v>783</v>
      </c>
      <c r="F875" s="13">
        <v>2</v>
      </c>
      <c r="G875" s="13"/>
    </row>
    <row r="876" spans="1:127" x14ac:dyDescent="0.3">
      <c r="A876" s="5" t="s">
        <v>631</v>
      </c>
      <c r="B876" s="11">
        <v>488</v>
      </c>
      <c r="C876" s="21">
        <v>229</v>
      </c>
      <c r="D876" s="13">
        <v>717</v>
      </c>
      <c r="F876" s="13">
        <v>1</v>
      </c>
      <c r="G876" s="13"/>
    </row>
    <row r="877" spans="1:127" x14ac:dyDescent="0.3">
      <c r="A877" s="5" t="s">
        <v>632</v>
      </c>
      <c r="B877" s="11">
        <v>76</v>
      </c>
      <c r="C877" s="21">
        <v>32</v>
      </c>
      <c r="D877" s="13">
        <v>108</v>
      </c>
      <c r="F877" s="13"/>
      <c r="G877" s="13"/>
    </row>
    <row r="878" spans="1:127" x14ac:dyDescent="0.3">
      <c r="A878" s="5" t="s">
        <v>15</v>
      </c>
      <c r="B878" s="11">
        <f>SUM(B873:B877)</f>
        <v>2002</v>
      </c>
      <c r="C878" s="21">
        <v>812</v>
      </c>
      <c r="D878" s="13">
        <v>2814</v>
      </c>
      <c r="F878" s="13">
        <f>SUM(F873:F877)</f>
        <v>5</v>
      </c>
      <c r="G878" s="13">
        <f>SUM(G873:G877)</f>
        <v>1</v>
      </c>
    </row>
    <row r="879" spans="1:127" s="20" customFormat="1" x14ac:dyDescent="0.3">
      <c r="B879" s="15"/>
      <c r="C879" s="17"/>
      <c r="D879" s="17"/>
      <c r="E879" s="18"/>
      <c r="F879" s="17"/>
      <c r="G879" s="1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19"/>
    </row>
    <row r="880" spans="1:127" x14ac:dyDescent="0.3">
      <c r="A880" s="5" t="s">
        <v>633</v>
      </c>
      <c r="B880" s="11"/>
      <c r="C880" s="21"/>
      <c r="D880" s="13"/>
      <c r="E880" s="2" t="s">
        <v>634</v>
      </c>
      <c r="F880" s="13"/>
      <c r="G880" s="13"/>
    </row>
    <row r="881" spans="1:127" x14ac:dyDescent="0.3">
      <c r="A881" s="24" t="s">
        <v>11</v>
      </c>
      <c r="B881" s="11"/>
      <c r="C881" s="21"/>
      <c r="D881" s="13">
        <v>4884</v>
      </c>
      <c r="F881" s="13"/>
      <c r="G881" s="13"/>
    </row>
    <row r="882" spans="1:127" x14ac:dyDescent="0.3">
      <c r="A882" s="5" t="s">
        <v>635</v>
      </c>
      <c r="B882" s="11">
        <v>216</v>
      </c>
      <c r="C882" s="21">
        <v>162</v>
      </c>
      <c r="D882" s="13">
        <v>378</v>
      </c>
      <c r="F882" s="13">
        <v>1</v>
      </c>
      <c r="G882" s="13"/>
    </row>
    <row r="883" spans="1:127" x14ac:dyDescent="0.3">
      <c r="A883" s="5" t="s">
        <v>636</v>
      </c>
      <c r="B883" s="11">
        <v>142</v>
      </c>
      <c r="C883" s="21">
        <v>66</v>
      </c>
      <c r="D883" s="13">
        <v>208</v>
      </c>
      <c r="F883" s="13">
        <v>1</v>
      </c>
      <c r="G883" s="13"/>
    </row>
    <row r="884" spans="1:127" x14ac:dyDescent="0.3">
      <c r="A884" s="5" t="s">
        <v>637</v>
      </c>
      <c r="B884" s="11">
        <v>140</v>
      </c>
      <c r="C884" s="21">
        <v>84</v>
      </c>
      <c r="D884" s="13">
        <v>224</v>
      </c>
      <c r="F884" s="13">
        <v>1</v>
      </c>
      <c r="G884" s="13"/>
    </row>
    <row r="885" spans="1:127" x14ac:dyDescent="0.3">
      <c r="A885" s="5" t="s">
        <v>638</v>
      </c>
      <c r="B885" s="11">
        <v>86</v>
      </c>
      <c r="C885" s="21">
        <v>60</v>
      </c>
      <c r="D885" s="13">
        <v>146</v>
      </c>
      <c r="F885" s="13"/>
      <c r="G885" s="13"/>
    </row>
    <row r="886" spans="1:127" x14ac:dyDescent="0.3">
      <c r="A886" s="5" t="s">
        <v>15</v>
      </c>
      <c r="B886" s="11">
        <f>B882+B883+B884+B885</f>
        <v>584</v>
      </c>
      <c r="C886" s="21">
        <v>372</v>
      </c>
      <c r="D886" s="13">
        <v>956</v>
      </c>
      <c r="F886" s="13">
        <f>SUM(F882:F885)</f>
        <v>3</v>
      </c>
      <c r="G886" s="13"/>
    </row>
    <row r="887" spans="1:127" s="20" customFormat="1" x14ac:dyDescent="0.3">
      <c r="B887" s="15"/>
      <c r="C887" s="17"/>
      <c r="D887" s="17"/>
      <c r="E887" s="18"/>
      <c r="F887" s="17"/>
      <c r="G887" s="1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19"/>
    </row>
    <row r="888" spans="1:127" x14ac:dyDescent="0.3">
      <c r="A888" s="5" t="s">
        <v>639</v>
      </c>
      <c r="B888" s="11"/>
      <c r="C888" s="21"/>
      <c r="D888" s="13"/>
      <c r="F888" s="13"/>
      <c r="G888" s="13"/>
    </row>
    <row r="889" spans="1:127" x14ac:dyDescent="0.3">
      <c r="A889" s="24" t="s">
        <v>11</v>
      </c>
      <c r="B889" s="11"/>
      <c r="C889" s="21">
        <v>0</v>
      </c>
      <c r="D889" s="13">
        <v>928</v>
      </c>
      <c r="F889" s="13"/>
      <c r="G889" s="13"/>
    </row>
    <row r="890" spans="1:127" x14ac:dyDescent="0.3">
      <c r="A890" s="5" t="s">
        <v>15</v>
      </c>
      <c r="B890" s="11">
        <v>0</v>
      </c>
      <c r="C890" s="21">
        <v>0</v>
      </c>
      <c r="D890" s="13" t="s">
        <v>640</v>
      </c>
      <c r="F890" s="13" t="s">
        <v>641</v>
      </c>
      <c r="G890" s="13"/>
    </row>
    <row r="891" spans="1:127" s="20" customFormat="1" x14ac:dyDescent="0.3">
      <c r="B891" s="15"/>
      <c r="C891" s="17"/>
      <c r="D891" s="17"/>
      <c r="E891" s="18"/>
      <c r="F891" s="17"/>
      <c r="G891" s="1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19"/>
    </row>
    <row r="892" spans="1:127" x14ac:dyDescent="0.3">
      <c r="A892" s="5" t="s">
        <v>642</v>
      </c>
      <c r="B892" s="11"/>
      <c r="C892" s="21"/>
      <c r="D892" s="13"/>
      <c r="E892" s="2" t="s">
        <v>643</v>
      </c>
      <c r="F892" s="13"/>
      <c r="G892" s="13"/>
    </row>
    <row r="893" spans="1:127" x14ac:dyDescent="0.3">
      <c r="A893" s="24" t="s">
        <v>11</v>
      </c>
      <c r="B893" s="11"/>
      <c r="C893" s="21"/>
      <c r="D893" s="13">
        <v>2149</v>
      </c>
      <c r="F893" s="13"/>
      <c r="G893" s="13"/>
    </row>
    <row r="894" spans="1:127" x14ac:dyDescent="0.3">
      <c r="A894" s="5" t="s">
        <v>644</v>
      </c>
      <c r="B894" s="11">
        <v>87</v>
      </c>
      <c r="C894" s="21">
        <v>76</v>
      </c>
      <c r="D894" s="13">
        <v>163</v>
      </c>
      <c r="F894" s="13">
        <v>1</v>
      </c>
      <c r="G894" s="13"/>
    </row>
    <row r="895" spans="1:127" x14ac:dyDescent="0.3">
      <c r="A895" s="5" t="s">
        <v>645</v>
      </c>
      <c r="B895" s="11">
        <v>106</v>
      </c>
      <c r="C895" s="21">
        <v>68</v>
      </c>
      <c r="D895" s="13">
        <v>174</v>
      </c>
      <c r="F895" s="13">
        <v>1</v>
      </c>
      <c r="G895" s="13"/>
    </row>
    <row r="896" spans="1:127" x14ac:dyDescent="0.3">
      <c r="A896" s="5" t="s">
        <v>646</v>
      </c>
      <c r="B896" s="11">
        <v>145</v>
      </c>
      <c r="C896" s="21">
        <v>79</v>
      </c>
      <c r="D896" s="13">
        <v>224</v>
      </c>
      <c r="F896" s="13">
        <v>1</v>
      </c>
      <c r="G896" s="13"/>
    </row>
    <row r="897" spans="1:127" x14ac:dyDescent="0.3">
      <c r="A897" s="5" t="s">
        <v>15</v>
      </c>
      <c r="B897" s="11">
        <f>SUM(B894:B896)</f>
        <v>338</v>
      </c>
      <c r="C897" s="21">
        <v>223</v>
      </c>
      <c r="D897" s="13">
        <v>561</v>
      </c>
      <c r="F897" s="13">
        <f>SUM(F894:F896)</f>
        <v>3</v>
      </c>
      <c r="G897" s="13"/>
    </row>
    <row r="898" spans="1:127" s="20" customFormat="1" x14ac:dyDescent="0.3">
      <c r="B898" s="15"/>
      <c r="C898" s="17"/>
      <c r="D898" s="17"/>
      <c r="E898" s="18"/>
      <c r="F898" s="17"/>
      <c r="G898" s="1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19"/>
    </row>
    <row r="899" spans="1:127" x14ac:dyDescent="0.3">
      <c r="A899" s="5" t="s">
        <v>647</v>
      </c>
      <c r="B899" s="11"/>
      <c r="C899" s="21"/>
      <c r="D899" s="13"/>
      <c r="E899" s="2" t="s">
        <v>648</v>
      </c>
      <c r="F899" s="13"/>
      <c r="G899" s="13"/>
    </row>
    <row r="900" spans="1:127" x14ac:dyDescent="0.3">
      <c r="A900" s="24" t="s">
        <v>11</v>
      </c>
      <c r="B900" s="11"/>
      <c r="C900" s="21"/>
      <c r="D900" s="13">
        <v>1285</v>
      </c>
      <c r="F900" s="13"/>
      <c r="G900" s="13"/>
    </row>
    <row r="901" spans="1:127" x14ac:dyDescent="0.3">
      <c r="A901" s="5" t="s">
        <v>649</v>
      </c>
      <c r="B901" s="11">
        <v>292</v>
      </c>
      <c r="C901" s="21">
        <v>33</v>
      </c>
      <c r="D901" s="13">
        <v>325</v>
      </c>
      <c r="F901" s="13">
        <v>1</v>
      </c>
      <c r="G901" s="13"/>
    </row>
    <row r="902" spans="1:127" x14ac:dyDescent="0.3">
      <c r="A902" s="5" t="s">
        <v>650</v>
      </c>
      <c r="B902" s="11">
        <v>79</v>
      </c>
      <c r="C902" s="21">
        <v>12</v>
      </c>
      <c r="D902" s="13">
        <v>91</v>
      </c>
      <c r="F902" s="13"/>
      <c r="G902" s="13"/>
    </row>
    <row r="903" spans="1:127" x14ac:dyDescent="0.3">
      <c r="A903" s="5" t="s">
        <v>15</v>
      </c>
      <c r="B903" s="11">
        <f>SUM(B901:B902)</f>
        <v>371</v>
      </c>
      <c r="C903" s="21">
        <v>45</v>
      </c>
      <c r="D903" s="13">
        <v>416</v>
      </c>
      <c r="F903" s="13">
        <v>1</v>
      </c>
      <c r="G903" s="13"/>
    </row>
    <row r="904" spans="1:127" s="20" customFormat="1" x14ac:dyDescent="0.3">
      <c r="B904" s="15"/>
      <c r="C904" s="17"/>
      <c r="D904" s="17"/>
      <c r="E904" s="18"/>
      <c r="F904" s="17"/>
      <c r="G904" s="1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19"/>
    </row>
    <row r="905" spans="1:127" s="29" customFormat="1" x14ac:dyDescent="0.3">
      <c r="A905" s="29" t="s">
        <v>651</v>
      </c>
      <c r="B905" s="11"/>
      <c r="C905" s="21"/>
      <c r="D905" s="30"/>
      <c r="E905" s="31" t="s">
        <v>652</v>
      </c>
      <c r="F905" s="30"/>
      <c r="G905" s="30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2"/>
    </row>
    <row r="906" spans="1:127" s="29" customFormat="1" x14ac:dyDescent="0.3">
      <c r="A906" s="33" t="s">
        <v>11</v>
      </c>
      <c r="B906" s="11"/>
      <c r="C906" s="21"/>
      <c r="D906" s="30">
        <v>4669</v>
      </c>
      <c r="E906" s="31"/>
      <c r="F906" s="30"/>
      <c r="G906" s="30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2"/>
    </row>
    <row r="907" spans="1:127" s="29" customFormat="1" x14ac:dyDescent="0.3">
      <c r="A907" s="29" t="s">
        <v>653</v>
      </c>
      <c r="B907" s="11">
        <v>165</v>
      </c>
      <c r="C907" s="21">
        <v>95</v>
      </c>
      <c r="D907" s="30">
        <f>165+95</f>
        <v>260</v>
      </c>
      <c r="E907" s="31"/>
      <c r="F907" s="30">
        <v>1</v>
      </c>
      <c r="G907" s="30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2"/>
    </row>
    <row r="908" spans="1:127" s="29" customFormat="1" x14ac:dyDescent="0.3">
      <c r="A908" s="29" t="s">
        <v>654</v>
      </c>
      <c r="B908" s="11">
        <v>91</v>
      </c>
      <c r="C908" s="21">
        <v>30</v>
      </c>
      <c r="D908" s="30">
        <f>B908+C908</f>
        <v>121</v>
      </c>
      <c r="E908" s="31"/>
      <c r="F908" s="30"/>
      <c r="G908" s="30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2"/>
    </row>
    <row r="909" spans="1:127" s="29" customFormat="1" x14ac:dyDescent="0.3">
      <c r="A909" s="29" t="s">
        <v>655</v>
      </c>
      <c r="B909" s="11">
        <v>215</v>
      </c>
      <c r="C909" s="21">
        <v>74</v>
      </c>
      <c r="D909" s="30">
        <f t="shared" ref="D909:D910" si="1">B909+C909</f>
        <v>289</v>
      </c>
      <c r="E909" s="31"/>
      <c r="F909" s="30">
        <v>2</v>
      </c>
      <c r="G909" s="30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2"/>
    </row>
    <row r="910" spans="1:127" s="29" customFormat="1" x14ac:dyDescent="0.3">
      <c r="A910" s="29" t="s">
        <v>15</v>
      </c>
      <c r="B910" s="11">
        <f>SUM(B907:B909)</f>
        <v>471</v>
      </c>
      <c r="C910" s="21">
        <v>199</v>
      </c>
      <c r="D910" s="30">
        <f t="shared" si="1"/>
        <v>670</v>
      </c>
      <c r="E910" s="31"/>
      <c r="F910" s="30">
        <f>SUM(F907:F909)</f>
        <v>3</v>
      </c>
      <c r="G910" s="30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2"/>
    </row>
    <row r="911" spans="1:127" s="20" customFormat="1" x14ac:dyDescent="0.3">
      <c r="B911" s="15"/>
      <c r="C911" s="17"/>
      <c r="D911" s="17"/>
      <c r="E911" s="18"/>
      <c r="F911" s="17"/>
      <c r="G911" s="1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19"/>
    </row>
    <row r="912" spans="1:127" x14ac:dyDescent="0.3">
      <c r="A912" s="5" t="s">
        <v>656</v>
      </c>
      <c r="B912" s="11"/>
      <c r="C912" s="21"/>
      <c r="D912" s="13"/>
      <c r="E912" s="2" t="s">
        <v>657</v>
      </c>
      <c r="F912" s="13"/>
      <c r="G912" s="13"/>
    </row>
    <row r="913" spans="1:127" x14ac:dyDescent="0.3">
      <c r="A913" s="24" t="s">
        <v>11</v>
      </c>
      <c r="B913" s="11"/>
      <c r="C913" s="21"/>
      <c r="D913" s="13">
        <v>3974</v>
      </c>
      <c r="F913" s="13"/>
      <c r="G913" s="13"/>
    </row>
    <row r="914" spans="1:127" x14ac:dyDescent="0.3">
      <c r="A914" s="5" t="s">
        <v>658</v>
      </c>
      <c r="B914" s="11">
        <v>380</v>
      </c>
      <c r="C914" s="21">
        <v>124</v>
      </c>
      <c r="D914" s="13">
        <v>504</v>
      </c>
      <c r="F914" s="13">
        <v>2</v>
      </c>
      <c r="G914" s="13"/>
    </row>
    <row r="915" spans="1:127" x14ac:dyDescent="0.3">
      <c r="A915" s="5" t="s">
        <v>659</v>
      </c>
      <c r="B915" s="11">
        <v>258</v>
      </c>
      <c r="C915" s="21">
        <v>126</v>
      </c>
      <c r="D915" s="13">
        <v>384</v>
      </c>
      <c r="F915" s="13">
        <v>1</v>
      </c>
      <c r="G915" s="13"/>
    </row>
    <row r="916" spans="1:127" x14ac:dyDescent="0.3">
      <c r="A916" s="5" t="s">
        <v>15</v>
      </c>
      <c r="B916" s="11">
        <f>SUM(B914:B915)</f>
        <v>638</v>
      </c>
      <c r="C916" s="21">
        <v>250</v>
      </c>
      <c r="D916" s="13">
        <v>888</v>
      </c>
      <c r="F916" s="13">
        <f>SUM(F914:F915)</f>
        <v>3</v>
      </c>
      <c r="G916" s="13"/>
    </row>
    <row r="917" spans="1:127" s="20" customFormat="1" x14ac:dyDescent="0.3">
      <c r="B917" s="34"/>
      <c r="C917" s="34"/>
      <c r="D917" s="34"/>
      <c r="E917" s="18"/>
      <c r="F917" s="34"/>
      <c r="G917" s="3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19"/>
    </row>
    <row r="918" spans="1:127" s="39" customFormat="1" x14ac:dyDescent="0.3">
      <c r="A918" s="35" t="s">
        <v>660</v>
      </c>
      <c r="B918" s="36">
        <f>SUM(B1:B916)/2</f>
        <v>101210</v>
      </c>
      <c r="C918" s="36">
        <f>SUM(C1:C916)/2</f>
        <v>77173</v>
      </c>
      <c r="D918" s="36">
        <f>B918+C918</f>
        <v>178383</v>
      </c>
      <c r="E918" s="37"/>
      <c r="F918" s="36">
        <f>SUM(F3:F916)/2</f>
        <v>442</v>
      </c>
      <c r="G918" s="36">
        <f>SUM(G3:G916)/2</f>
        <v>68</v>
      </c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8"/>
    </row>
    <row r="919" spans="1:127" s="40" customFormat="1" x14ac:dyDescent="0.3">
      <c r="B919" s="41"/>
      <c r="C919" s="42"/>
      <c r="D919" s="42"/>
      <c r="E919" s="4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</row>
    <row r="920" spans="1:127" s="40" customFormat="1" x14ac:dyDescent="0.3">
      <c r="B920" s="41"/>
      <c r="C920" s="42"/>
      <c r="D920" s="42"/>
      <c r="E920" s="4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</row>
    <row r="921" spans="1:127" s="40" customFormat="1" x14ac:dyDescent="0.3">
      <c r="B921" s="41"/>
      <c r="C921" s="42"/>
      <c r="D921" s="42"/>
      <c r="E921" s="4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</row>
    <row r="922" spans="1:127" s="40" customFormat="1" x14ac:dyDescent="0.3">
      <c r="B922" s="41"/>
      <c r="C922" s="42"/>
      <c r="D922" s="42"/>
      <c r="E922" s="4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</row>
    <row r="923" spans="1:127" s="40" customFormat="1" x14ac:dyDescent="0.3">
      <c r="B923" s="41"/>
      <c r="C923" s="42"/>
      <c r="D923" s="42"/>
      <c r="E923" s="4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</row>
    <row r="924" spans="1:127" s="40" customFormat="1" x14ac:dyDescent="0.3">
      <c r="B924" s="41"/>
      <c r="C924" s="42"/>
      <c r="D924" s="42"/>
      <c r="E924" s="4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</row>
    <row r="925" spans="1:127" s="40" customFormat="1" x14ac:dyDescent="0.3">
      <c r="B925" s="41"/>
      <c r="C925" s="42"/>
      <c r="D925" s="42"/>
      <c r="E925" s="4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</row>
    <row r="926" spans="1:127" s="40" customFormat="1" x14ac:dyDescent="0.3">
      <c r="B926" s="41"/>
      <c r="C926" s="42"/>
      <c r="D926" s="42"/>
      <c r="E926" s="4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</row>
    <row r="927" spans="1:127" s="40" customFormat="1" x14ac:dyDescent="0.3">
      <c r="B927" s="41"/>
      <c r="C927" s="42"/>
      <c r="D927" s="42"/>
      <c r="E927" s="4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</row>
    <row r="928" spans="1:127" s="40" customFormat="1" x14ac:dyDescent="0.3">
      <c r="B928" s="41"/>
      <c r="C928" s="42"/>
      <c r="D928" s="42"/>
      <c r="E928" s="4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</row>
    <row r="929" spans="2:126" s="40" customFormat="1" x14ac:dyDescent="0.3">
      <c r="B929" s="41"/>
      <c r="C929" s="42"/>
      <c r="D929" s="42"/>
      <c r="E929" s="4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</row>
    <row r="930" spans="2:126" s="40" customFormat="1" x14ac:dyDescent="0.3">
      <c r="B930" s="41"/>
      <c r="C930" s="42"/>
      <c r="D930" s="42"/>
      <c r="E930" s="4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</row>
    <row r="931" spans="2:126" s="40" customFormat="1" x14ac:dyDescent="0.3">
      <c r="B931" s="41"/>
      <c r="C931" s="42"/>
      <c r="D931" s="42"/>
      <c r="E931" s="4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</row>
    <row r="932" spans="2:126" s="40" customFormat="1" x14ac:dyDescent="0.3">
      <c r="B932" s="41"/>
      <c r="C932" s="42"/>
      <c r="D932" s="42"/>
      <c r="E932" s="4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</row>
    <row r="933" spans="2:126" s="40" customFormat="1" x14ac:dyDescent="0.3">
      <c r="B933" s="41"/>
      <c r="C933" s="42"/>
      <c r="D933" s="42"/>
      <c r="E933" s="4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</row>
    <row r="934" spans="2:126" s="40" customFormat="1" x14ac:dyDescent="0.3">
      <c r="B934" s="41"/>
      <c r="C934" s="42"/>
      <c r="D934" s="42"/>
      <c r="E934" s="4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</row>
    <row r="935" spans="2:126" s="40" customFormat="1" x14ac:dyDescent="0.3">
      <c r="B935" s="41"/>
      <c r="C935" s="42"/>
      <c r="D935" s="42"/>
      <c r="E935" s="4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</row>
    <row r="936" spans="2:126" s="40" customFormat="1" x14ac:dyDescent="0.3">
      <c r="B936" s="41"/>
      <c r="C936" s="42"/>
      <c r="D936" s="42"/>
      <c r="E936" s="4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</row>
    <row r="937" spans="2:126" s="40" customFormat="1" x14ac:dyDescent="0.3">
      <c r="B937" s="41"/>
      <c r="C937" s="42"/>
      <c r="D937" s="42"/>
      <c r="E937" s="4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</row>
    <row r="938" spans="2:126" s="40" customFormat="1" x14ac:dyDescent="0.3">
      <c r="B938" s="41"/>
      <c r="C938" s="42"/>
      <c r="D938" s="42"/>
      <c r="E938" s="4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</row>
    <row r="939" spans="2:126" s="40" customFormat="1" x14ac:dyDescent="0.3">
      <c r="B939" s="41"/>
      <c r="C939" s="42"/>
      <c r="D939" s="42"/>
      <c r="E939" s="4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</row>
    <row r="940" spans="2:126" s="40" customFormat="1" x14ac:dyDescent="0.3">
      <c r="B940" s="41"/>
      <c r="C940" s="42"/>
      <c r="D940" s="42"/>
      <c r="E940" s="4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</row>
    <row r="941" spans="2:126" s="40" customFormat="1" x14ac:dyDescent="0.3">
      <c r="B941" s="41"/>
      <c r="C941" s="42"/>
      <c r="D941" s="42"/>
      <c r="E941" s="4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</row>
    <row r="942" spans="2:126" s="40" customFormat="1" x14ac:dyDescent="0.3">
      <c r="B942" s="41"/>
      <c r="C942" s="42"/>
      <c r="D942" s="42"/>
      <c r="E942" s="4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</row>
    <row r="943" spans="2:126" s="40" customFormat="1" x14ac:dyDescent="0.3">
      <c r="B943" s="41"/>
      <c r="C943" s="42"/>
      <c r="D943" s="42"/>
      <c r="E943" s="4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</row>
    <row r="944" spans="2:126" s="40" customFormat="1" x14ac:dyDescent="0.3">
      <c r="B944" s="41"/>
      <c r="C944" s="42"/>
      <c r="D944" s="42"/>
      <c r="E944" s="4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</row>
    <row r="945" spans="2:126" s="40" customFormat="1" x14ac:dyDescent="0.3">
      <c r="B945" s="41"/>
      <c r="C945" s="42"/>
      <c r="D945" s="42"/>
      <c r="E945" s="4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</row>
    <row r="946" spans="2:126" s="40" customFormat="1" x14ac:dyDescent="0.3">
      <c r="B946" s="41"/>
      <c r="C946" s="42"/>
      <c r="D946" s="42"/>
      <c r="E946" s="4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</row>
    <row r="947" spans="2:126" s="40" customFormat="1" x14ac:dyDescent="0.3">
      <c r="B947" s="41"/>
      <c r="C947" s="42"/>
      <c r="D947" s="42"/>
      <c r="E947" s="4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</row>
    <row r="948" spans="2:126" s="40" customFormat="1" x14ac:dyDescent="0.3">
      <c r="B948" s="41"/>
      <c r="C948" s="42"/>
      <c r="D948" s="42"/>
      <c r="E948" s="4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</row>
    <row r="949" spans="2:126" s="40" customFormat="1" x14ac:dyDescent="0.3">
      <c r="B949" s="41"/>
      <c r="C949" s="42"/>
      <c r="D949" s="42"/>
      <c r="E949" s="4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</row>
    <row r="950" spans="2:126" s="40" customFormat="1" x14ac:dyDescent="0.3">
      <c r="B950" s="41"/>
      <c r="C950" s="42"/>
      <c r="D950" s="42"/>
      <c r="E950" s="4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</row>
    <row r="951" spans="2:126" s="40" customFormat="1" x14ac:dyDescent="0.3">
      <c r="B951" s="41"/>
      <c r="C951" s="42"/>
      <c r="D951" s="42"/>
      <c r="E951" s="4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</row>
    <row r="952" spans="2:126" s="40" customFormat="1" x14ac:dyDescent="0.3">
      <c r="B952" s="41"/>
      <c r="C952" s="42"/>
      <c r="D952" s="42"/>
      <c r="E952" s="4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</row>
    <row r="953" spans="2:126" s="40" customFormat="1" x14ac:dyDescent="0.3">
      <c r="B953" s="41"/>
      <c r="C953" s="42"/>
      <c r="D953" s="42"/>
      <c r="E953" s="4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</row>
    <row r="954" spans="2:126" s="40" customFormat="1" x14ac:dyDescent="0.3">
      <c r="B954" s="41"/>
      <c r="C954" s="42"/>
      <c r="D954" s="42"/>
      <c r="E954" s="4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</row>
    <row r="955" spans="2:126" s="40" customFormat="1" x14ac:dyDescent="0.3">
      <c r="B955" s="41"/>
      <c r="C955" s="42"/>
      <c r="D955" s="42"/>
      <c r="E955" s="4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</row>
    <row r="956" spans="2:126" s="40" customFormat="1" x14ac:dyDescent="0.3">
      <c r="B956" s="41"/>
      <c r="C956" s="42"/>
      <c r="D956" s="42"/>
      <c r="E956" s="4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</row>
    <row r="957" spans="2:126" s="40" customFormat="1" x14ac:dyDescent="0.3">
      <c r="B957" s="41"/>
      <c r="C957" s="42"/>
      <c r="D957" s="42"/>
      <c r="E957" s="4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</row>
    <row r="958" spans="2:126" s="40" customFormat="1" x14ac:dyDescent="0.3">
      <c r="B958" s="41"/>
      <c r="C958" s="42"/>
      <c r="D958" s="42"/>
      <c r="E958" s="4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</row>
    <row r="959" spans="2:126" s="40" customFormat="1" x14ac:dyDescent="0.3">
      <c r="B959" s="41"/>
      <c r="C959" s="42"/>
      <c r="D959" s="42"/>
      <c r="E959" s="4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</row>
    <row r="960" spans="2:126" s="40" customFormat="1" x14ac:dyDescent="0.3">
      <c r="B960" s="41"/>
      <c r="C960" s="42"/>
      <c r="D960" s="42"/>
      <c r="E960" s="4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</row>
    <row r="961" spans="2:126" s="40" customFormat="1" x14ac:dyDescent="0.3">
      <c r="B961" s="41"/>
      <c r="C961" s="42"/>
      <c r="D961" s="42"/>
      <c r="E961" s="4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</row>
    <row r="962" spans="2:126" s="40" customFormat="1" x14ac:dyDescent="0.3">
      <c r="B962" s="41"/>
      <c r="C962" s="42"/>
      <c r="D962" s="42"/>
      <c r="E962" s="4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</row>
    <row r="963" spans="2:126" s="40" customFormat="1" x14ac:dyDescent="0.3">
      <c r="B963" s="41"/>
      <c r="C963" s="42"/>
      <c r="D963" s="42"/>
      <c r="E963" s="4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</row>
    <row r="964" spans="2:126" s="40" customFormat="1" x14ac:dyDescent="0.3">
      <c r="B964" s="41"/>
      <c r="C964" s="42"/>
      <c r="D964" s="42"/>
      <c r="E964" s="4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</row>
    <row r="965" spans="2:126" s="40" customFormat="1" x14ac:dyDescent="0.3">
      <c r="B965" s="41"/>
      <c r="C965" s="42"/>
      <c r="D965" s="42"/>
      <c r="E965" s="4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</row>
    <row r="966" spans="2:126" s="40" customFormat="1" x14ac:dyDescent="0.3">
      <c r="B966" s="41"/>
      <c r="C966" s="42"/>
      <c r="D966" s="42"/>
      <c r="E966" s="4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</row>
    <row r="967" spans="2:126" s="40" customFormat="1" x14ac:dyDescent="0.3">
      <c r="B967" s="41"/>
      <c r="C967" s="42"/>
      <c r="D967" s="42"/>
      <c r="E967" s="4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</row>
    <row r="968" spans="2:126" s="40" customFormat="1" x14ac:dyDescent="0.3">
      <c r="B968" s="41"/>
      <c r="C968" s="42"/>
      <c r="D968" s="42"/>
      <c r="E968" s="4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</row>
    <row r="969" spans="2:126" s="40" customFormat="1" x14ac:dyDescent="0.3">
      <c r="B969" s="41"/>
      <c r="C969" s="42"/>
      <c r="D969" s="42"/>
      <c r="E969" s="4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</row>
    <row r="970" spans="2:126" s="40" customFormat="1" x14ac:dyDescent="0.3">
      <c r="B970" s="41"/>
      <c r="C970" s="42"/>
      <c r="D970" s="42"/>
      <c r="E970" s="4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</row>
    <row r="971" spans="2:126" s="40" customFormat="1" x14ac:dyDescent="0.3">
      <c r="B971" s="41"/>
      <c r="C971" s="42"/>
      <c r="D971" s="42"/>
      <c r="E971" s="4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</row>
    <row r="972" spans="2:126" s="40" customFormat="1" x14ac:dyDescent="0.3">
      <c r="B972" s="41"/>
      <c r="C972" s="42"/>
      <c r="D972" s="42"/>
      <c r="E972" s="4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</row>
    <row r="973" spans="2:126" s="40" customFormat="1" x14ac:dyDescent="0.3">
      <c r="B973" s="41"/>
      <c r="C973" s="42"/>
      <c r="D973" s="42"/>
      <c r="E973" s="4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</row>
    <row r="974" spans="2:126" s="40" customFormat="1" x14ac:dyDescent="0.3">
      <c r="B974" s="41"/>
      <c r="C974" s="42"/>
      <c r="D974" s="42"/>
      <c r="E974" s="4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</row>
    <row r="975" spans="2:126" s="40" customFormat="1" x14ac:dyDescent="0.3">
      <c r="B975" s="41"/>
      <c r="C975" s="42"/>
      <c r="D975" s="42"/>
      <c r="E975" s="4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</row>
    <row r="976" spans="2:126" s="40" customFormat="1" x14ac:dyDescent="0.3">
      <c r="B976" s="41"/>
      <c r="C976" s="42"/>
      <c r="D976" s="42"/>
      <c r="E976" s="4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</row>
    <row r="977" spans="2:126" s="40" customFormat="1" x14ac:dyDescent="0.3">
      <c r="B977" s="41"/>
      <c r="C977" s="42"/>
      <c r="D977" s="42"/>
      <c r="E977" s="4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</row>
    <row r="978" spans="2:126" s="40" customFormat="1" x14ac:dyDescent="0.3">
      <c r="B978" s="41"/>
      <c r="C978" s="42"/>
      <c r="D978" s="42"/>
      <c r="E978" s="4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</row>
    <row r="979" spans="2:126" s="40" customFormat="1" x14ac:dyDescent="0.3">
      <c r="B979" s="41"/>
      <c r="C979" s="42"/>
      <c r="D979" s="42"/>
      <c r="E979" s="4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</row>
    <row r="980" spans="2:126" s="40" customFormat="1" x14ac:dyDescent="0.3">
      <c r="B980" s="41"/>
      <c r="C980" s="42"/>
      <c r="D980" s="42"/>
      <c r="E980" s="4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</row>
    <row r="981" spans="2:126" s="40" customFormat="1" x14ac:dyDescent="0.3">
      <c r="B981" s="41"/>
      <c r="C981" s="42"/>
      <c r="D981" s="42"/>
      <c r="E981" s="4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</row>
    <row r="982" spans="2:126" s="40" customFormat="1" x14ac:dyDescent="0.3">
      <c r="B982" s="41"/>
      <c r="C982" s="42"/>
      <c r="D982" s="42"/>
      <c r="E982" s="4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</row>
    <row r="983" spans="2:126" s="40" customFormat="1" x14ac:dyDescent="0.3">
      <c r="B983" s="41"/>
      <c r="C983" s="42"/>
      <c r="D983" s="42"/>
      <c r="E983" s="4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</row>
    <row r="984" spans="2:126" s="40" customFormat="1" x14ac:dyDescent="0.3">
      <c r="B984" s="41"/>
      <c r="C984" s="42"/>
      <c r="D984" s="42"/>
      <c r="E984" s="4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</row>
    <row r="985" spans="2:126" s="40" customFormat="1" x14ac:dyDescent="0.3">
      <c r="B985" s="41"/>
      <c r="C985" s="42"/>
      <c r="D985" s="42"/>
      <c r="E985" s="4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</row>
    <row r="986" spans="2:126" s="40" customFormat="1" x14ac:dyDescent="0.3">
      <c r="B986" s="41"/>
      <c r="C986" s="42"/>
      <c r="D986" s="42"/>
      <c r="E986" s="4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</row>
    <row r="987" spans="2:126" s="40" customFormat="1" x14ac:dyDescent="0.3">
      <c r="B987" s="41"/>
      <c r="C987" s="42"/>
      <c r="D987" s="42"/>
      <c r="E987" s="4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</row>
    <row r="988" spans="2:126" s="40" customFormat="1" x14ac:dyDescent="0.3">
      <c r="B988" s="41"/>
      <c r="C988" s="42"/>
      <c r="D988" s="42"/>
      <c r="E988" s="4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</row>
    <row r="989" spans="2:126" s="40" customFormat="1" x14ac:dyDescent="0.3">
      <c r="B989" s="41"/>
      <c r="C989" s="42"/>
      <c r="D989" s="42"/>
      <c r="E989" s="4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</row>
    <row r="990" spans="2:126" s="40" customFormat="1" x14ac:dyDescent="0.3">
      <c r="B990" s="41"/>
      <c r="C990" s="42"/>
      <c r="D990" s="42"/>
      <c r="E990" s="4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</row>
    <row r="991" spans="2:126" s="40" customFormat="1" x14ac:dyDescent="0.3">
      <c r="B991" s="41"/>
      <c r="C991" s="42"/>
      <c r="D991" s="42"/>
      <c r="E991" s="4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</row>
    <row r="992" spans="2:126" s="40" customFormat="1" x14ac:dyDescent="0.3">
      <c r="B992" s="41"/>
      <c r="C992" s="42"/>
      <c r="D992" s="42"/>
      <c r="E992" s="4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</row>
    <row r="993" spans="2:126" s="40" customFormat="1" x14ac:dyDescent="0.3">
      <c r="B993" s="41"/>
      <c r="C993" s="42"/>
      <c r="D993" s="42"/>
      <c r="E993" s="4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</row>
    <row r="994" spans="2:126" s="40" customFormat="1" x14ac:dyDescent="0.3">
      <c r="B994" s="41"/>
      <c r="C994" s="42"/>
      <c r="D994" s="42"/>
      <c r="E994" s="4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</row>
    <row r="995" spans="2:126" s="40" customFormat="1" x14ac:dyDescent="0.3">
      <c r="B995" s="41"/>
      <c r="C995" s="42"/>
      <c r="D995" s="42"/>
      <c r="E995" s="4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</row>
    <row r="996" spans="2:126" s="40" customFormat="1" x14ac:dyDescent="0.3">
      <c r="B996" s="41"/>
      <c r="C996" s="42"/>
      <c r="D996" s="42"/>
      <c r="E996" s="4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</row>
    <row r="997" spans="2:126" s="40" customFormat="1" x14ac:dyDescent="0.3">
      <c r="B997" s="41"/>
      <c r="C997" s="42"/>
      <c r="D997" s="42"/>
      <c r="E997" s="4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</row>
    <row r="998" spans="2:126" s="40" customFormat="1" x14ac:dyDescent="0.3">
      <c r="B998" s="41"/>
      <c r="C998" s="42"/>
      <c r="D998" s="42"/>
      <c r="E998" s="4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</row>
    <row r="999" spans="2:126" s="40" customFormat="1" x14ac:dyDescent="0.3">
      <c r="B999" s="41"/>
      <c r="C999" s="42"/>
      <c r="D999" s="42"/>
      <c r="E999" s="4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</row>
    <row r="1000" spans="2:126" s="40" customFormat="1" x14ac:dyDescent="0.3">
      <c r="B1000" s="41"/>
      <c r="C1000" s="42"/>
      <c r="D1000" s="42"/>
      <c r="E1000" s="4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</row>
    <row r="1001" spans="2:126" s="40" customFormat="1" x14ac:dyDescent="0.3">
      <c r="B1001" s="41"/>
      <c r="C1001" s="42"/>
      <c r="D1001" s="42"/>
      <c r="E1001" s="4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</row>
    <row r="1002" spans="2:126" s="40" customFormat="1" x14ac:dyDescent="0.3">
      <c r="B1002" s="41"/>
      <c r="C1002" s="42"/>
      <c r="D1002" s="42"/>
      <c r="E1002" s="42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</row>
    <row r="1003" spans="2:126" s="40" customFormat="1" x14ac:dyDescent="0.3">
      <c r="B1003" s="41"/>
      <c r="C1003" s="42"/>
      <c r="D1003" s="42"/>
      <c r="E1003" s="42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</row>
    <row r="1004" spans="2:126" s="40" customFormat="1" x14ac:dyDescent="0.3">
      <c r="B1004" s="41"/>
      <c r="C1004" s="42"/>
      <c r="D1004" s="42"/>
      <c r="E1004" s="42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</row>
    <row r="1005" spans="2:126" s="40" customFormat="1" x14ac:dyDescent="0.3">
      <c r="B1005" s="41"/>
      <c r="C1005" s="42"/>
      <c r="D1005" s="42"/>
      <c r="E1005" s="42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</row>
    <row r="1006" spans="2:126" s="40" customFormat="1" x14ac:dyDescent="0.3">
      <c r="B1006" s="41"/>
      <c r="C1006" s="42"/>
      <c r="D1006" s="42"/>
      <c r="E1006" s="42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</row>
    <row r="1007" spans="2:126" s="40" customFormat="1" x14ac:dyDescent="0.3">
      <c r="B1007" s="41"/>
      <c r="C1007" s="42"/>
      <c r="D1007" s="42"/>
      <c r="E1007" s="42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</row>
    <row r="1008" spans="2:126" s="40" customFormat="1" x14ac:dyDescent="0.3">
      <c r="B1008" s="41"/>
      <c r="C1008" s="42"/>
      <c r="D1008" s="42"/>
      <c r="E1008" s="42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</row>
    <row r="1009" spans="2:126" s="40" customFormat="1" x14ac:dyDescent="0.3">
      <c r="B1009" s="41"/>
      <c r="C1009" s="42"/>
      <c r="D1009" s="42"/>
      <c r="E1009" s="42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</row>
    <row r="1010" spans="2:126" s="40" customFormat="1" x14ac:dyDescent="0.3">
      <c r="B1010" s="41"/>
      <c r="C1010" s="42"/>
      <c r="D1010" s="42"/>
      <c r="E1010" s="42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</row>
    <row r="1011" spans="2:126" s="40" customFormat="1" x14ac:dyDescent="0.3">
      <c r="B1011" s="41"/>
      <c r="C1011" s="42"/>
      <c r="D1011" s="42"/>
      <c r="E1011" s="42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</row>
    <row r="1012" spans="2:126" s="40" customFormat="1" x14ac:dyDescent="0.3">
      <c r="B1012" s="41"/>
      <c r="C1012" s="42"/>
      <c r="D1012" s="42"/>
      <c r="E1012" s="42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</row>
    <row r="1013" spans="2:126" s="40" customFormat="1" x14ac:dyDescent="0.3">
      <c r="B1013" s="41"/>
      <c r="C1013" s="42"/>
      <c r="D1013" s="42"/>
      <c r="E1013" s="42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</row>
    <row r="1014" spans="2:126" s="40" customFormat="1" x14ac:dyDescent="0.3">
      <c r="B1014" s="41"/>
      <c r="C1014" s="42"/>
      <c r="D1014" s="42"/>
      <c r="E1014" s="42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</row>
    <row r="1015" spans="2:126" s="40" customFormat="1" x14ac:dyDescent="0.3">
      <c r="B1015" s="41"/>
      <c r="C1015" s="42"/>
      <c r="D1015" s="42"/>
      <c r="E1015" s="42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</row>
    <row r="1016" spans="2:126" s="40" customFormat="1" x14ac:dyDescent="0.3">
      <c r="B1016" s="41"/>
      <c r="C1016" s="42"/>
      <c r="D1016" s="42"/>
      <c r="E1016" s="42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</row>
    <row r="1017" spans="2:126" s="40" customFormat="1" x14ac:dyDescent="0.3">
      <c r="B1017" s="41"/>
      <c r="C1017" s="42"/>
      <c r="D1017" s="42"/>
      <c r="E1017" s="42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</row>
    <row r="1018" spans="2:126" s="40" customFormat="1" x14ac:dyDescent="0.3">
      <c r="B1018" s="41"/>
      <c r="C1018" s="42"/>
      <c r="D1018" s="42"/>
      <c r="E1018" s="42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</row>
    <row r="1019" spans="2:126" s="40" customFormat="1" x14ac:dyDescent="0.3">
      <c r="B1019" s="41"/>
      <c r="C1019" s="42"/>
      <c r="D1019" s="42"/>
      <c r="E1019" s="42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</row>
    <row r="1020" spans="2:126" s="40" customFormat="1" x14ac:dyDescent="0.3">
      <c r="B1020" s="41"/>
      <c r="C1020" s="42"/>
      <c r="D1020" s="42"/>
      <c r="E1020" s="42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</row>
    <row r="1021" spans="2:126" s="40" customFormat="1" x14ac:dyDescent="0.3">
      <c r="B1021" s="41"/>
      <c r="C1021" s="42"/>
      <c r="D1021" s="42"/>
      <c r="E1021" s="42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</row>
    <row r="1022" spans="2:126" s="40" customFormat="1" x14ac:dyDescent="0.3">
      <c r="B1022" s="41"/>
      <c r="C1022" s="42"/>
      <c r="D1022" s="42"/>
      <c r="E1022" s="42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</row>
    <row r="1023" spans="2:126" s="40" customFormat="1" x14ac:dyDescent="0.3">
      <c r="B1023" s="41"/>
      <c r="C1023" s="42"/>
      <c r="D1023" s="42"/>
      <c r="E1023" s="42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</row>
    <row r="1024" spans="2:126" s="40" customFormat="1" x14ac:dyDescent="0.3">
      <c r="B1024" s="41"/>
      <c r="C1024" s="42"/>
      <c r="D1024" s="42"/>
      <c r="E1024" s="42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</row>
    <row r="1025" spans="2:126" s="40" customFormat="1" x14ac:dyDescent="0.3">
      <c r="B1025" s="41"/>
      <c r="C1025" s="42"/>
      <c r="D1025" s="42"/>
      <c r="E1025" s="42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</row>
    <row r="1026" spans="2:126" s="40" customFormat="1" x14ac:dyDescent="0.3">
      <c r="B1026" s="41"/>
      <c r="C1026" s="42"/>
      <c r="D1026" s="42"/>
      <c r="E1026" s="42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</row>
    <row r="1027" spans="2:126" s="40" customFormat="1" x14ac:dyDescent="0.3">
      <c r="B1027" s="41"/>
      <c r="C1027" s="42"/>
      <c r="D1027" s="42"/>
      <c r="E1027" s="42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</row>
    <row r="1028" spans="2:126" s="40" customFormat="1" x14ac:dyDescent="0.3">
      <c r="B1028" s="41"/>
      <c r="C1028" s="42"/>
      <c r="D1028" s="42"/>
      <c r="E1028" s="42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</row>
    <row r="1029" spans="2:126" s="40" customFormat="1" x14ac:dyDescent="0.3">
      <c r="B1029" s="41"/>
      <c r="C1029" s="42"/>
      <c r="D1029" s="42"/>
      <c r="E1029" s="42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</row>
    <row r="1030" spans="2:126" s="40" customFormat="1" x14ac:dyDescent="0.3">
      <c r="B1030" s="41"/>
      <c r="C1030" s="42"/>
      <c r="D1030" s="42"/>
      <c r="E1030" s="42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</row>
    <row r="1031" spans="2:126" s="40" customFormat="1" x14ac:dyDescent="0.3">
      <c r="B1031" s="41"/>
      <c r="C1031" s="42"/>
      <c r="D1031" s="42"/>
      <c r="E1031" s="42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</row>
    <row r="1032" spans="2:126" s="40" customFormat="1" x14ac:dyDescent="0.3">
      <c r="B1032" s="41"/>
      <c r="C1032" s="42"/>
      <c r="D1032" s="42"/>
      <c r="E1032" s="42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</row>
    <row r="1033" spans="2:126" s="40" customFormat="1" x14ac:dyDescent="0.3">
      <c r="B1033" s="41"/>
      <c r="C1033" s="42"/>
      <c r="D1033" s="42"/>
      <c r="E1033" s="42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</row>
    <row r="1034" spans="2:126" s="40" customFormat="1" x14ac:dyDescent="0.3">
      <c r="B1034" s="41"/>
      <c r="C1034" s="42"/>
      <c r="D1034" s="42"/>
      <c r="E1034" s="42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</row>
    <row r="1035" spans="2:126" s="40" customFormat="1" x14ac:dyDescent="0.3">
      <c r="B1035" s="41"/>
      <c r="C1035" s="42"/>
      <c r="D1035" s="42"/>
      <c r="E1035" s="42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</row>
    <row r="1036" spans="2:126" s="40" customFormat="1" x14ac:dyDescent="0.3">
      <c r="B1036" s="41"/>
      <c r="C1036" s="42"/>
      <c r="D1036" s="42"/>
      <c r="E1036" s="42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</row>
    <row r="1037" spans="2:126" s="40" customFormat="1" x14ac:dyDescent="0.3">
      <c r="B1037" s="41"/>
      <c r="C1037" s="42"/>
      <c r="D1037" s="42"/>
      <c r="E1037" s="42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</row>
    <row r="1038" spans="2:126" s="40" customFormat="1" x14ac:dyDescent="0.3">
      <c r="B1038" s="41"/>
      <c r="C1038" s="42"/>
      <c r="D1038" s="42"/>
      <c r="E1038" s="42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</row>
    <row r="1039" spans="2:126" s="40" customFormat="1" x14ac:dyDescent="0.3">
      <c r="B1039" s="41"/>
      <c r="C1039" s="42"/>
      <c r="D1039" s="42"/>
      <c r="E1039" s="42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</row>
    <row r="1040" spans="2:126" s="40" customFormat="1" x14ac:dyDescent="0.3">
      <c r="B1040" s="41"/>
      <c r="C1040" s="42"/>
      <c r="D1040" s="42"/>
      <c r="E1040" s="42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</row>
    <row r="1041" spans="2:126" s="40" customFormat="1" x14ac:dyDescent="0.3">
      <c r="B1041" s="41"/>
      <c r="C1041" s="42"/>
      <c r="D1041" s="42"/>
      <c r="E1041" s="42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</row>
    <row r="1042" spans="2:126" s="40" customFormat="1" x14ac:dyDescent="0.3">
      <c r="B1042" s="41"/>
      <c r="C1042" s="42"/>
      <c r="D1042" s="42"/>
      <c r="E1042" s="42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</row>
    <row r="1043" spans="2:126" s="40" customFormat="1" x14ac:dyDescent="0.3">
      <c r="B1043" s="41"/>
      <c r="C1043" s="42"/>
      <c r="D1043" s="42"/>
      <c r="E1043" s="42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</row>
    <row r="1044" spans="2:126" s="40" customFormat="1" x14ac:dyDescent="0.3">
      <c r="B1044" s="41"/>
      <c r="C1044" s="42"/>
      <c r="D1044" s="42"/>
      <c r="E1044" s="42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</row>
    <row r="1045" spans="2:126" s="40" customFormat="1" x14ac:dyDescent="0.3">
      <c r="B1045" s="41"/>
      <c r="C1045" s="42"/>
      <c r="D1045" s="42"/>
      <c r="E1045" s="42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</row>
    <row r="1046" spans="2:126" s="40" customFormat="1" x14ac:dyDescent="0.3">
      <c r="B1046" s="41"/>
      <c r="C1046" s="42"/>
      <c r="D1046" s="42"/>
      <c r="E1046" s="42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</row>
    <row r="1047" spans="2:126" s="40" customFormat="1" x14ac:dyDescent="0.3">
      <c r="B1047" s="41"/>
      <c r="C1047" s="42"/>
      <c r="D1047" s="42"/>
      <c r="E1047" s="42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</row>
    <row r="1048" spans="2:126" s="40" customFormat="1" x14ac:dyDescent="0.3">
      <c r="B1048" s="41"/>
      <c r="C1048" s="42"/>
      <c r="D1048" s="42"/>
      <c r="E1048" s="42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</row>
    <row r="1049" spans="2:126" s="40" customFormat="1" x14ac:dyDescent="0.3">
      <c r="B1049" s="41"/>
      <c r="C1049" s="42"/>
      <c r="D1049" s="42"/>
      <c r="E1049" s="42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</row>
    <row r="1050" spans="2:126" s="40" customFormat="1" x14ac:dyDescent="0.3">
      <c r="B1050" s="41"/>
      <c r="C1050" s="42"/>
      <c r="D1050" s="42"/>
      <c r="E1050" s="42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</row>
    <row r="1051" spans="2:126" s="40" customFormat="1" x14ac:dyDescent="0.3">
      <c r="B1051" s="41"/>
      <c r="C1051" s="42"/>
      <c r="D1051" s="42"/>
      <c r="E1051" s="42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</row>
    <row r="1052" spans="2:126" s="40" customFormat="1" x14ac:dyDescent="0.3">
      <c r="B1052" s="41"/>
      <c r="C1052" s="42"/>
      <c r="D1052" s="42"/>
      <c r="E1052" s="42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</row>
    <row r="1053" spans="2:126" s="40" customFormat="1" x14ac:dyDescent="0.3">
      <c r="B1053" s="41"/>
      <c r="C1053" s="42"/>
      <c r="D1053" s="42"/>
      <c r="E1053" s="42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</row>
    <row r="1054" spans="2:126" s="40" customFormat="1" x14ac:dyDescent="0.3">
      <c r="B1054" s="41"/>
      <c r="C1054" s="42"/>
      <c r="D1054" s="42"/>
      <c r="E1054" s="42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</row>
    <row r="1055" spans="2:126" s="40" customFormat="1" x14ac:dyDescent="0.3">
      <c r="B1055" s="41"/>
      <c r="C1055" s="42"/>
      <c r="D1055" s="42"/>
      <c r="E1055" s="42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</row>
    <row r="1056" spans="2:126" s="40" customFormat="1" x14ac:dyDescent="0.3">
      <c r="B1056" s="41"/>
      <c r="C1056" s="42"/>
      <c r="D1056" s="42"/>
      <c r="E1056" s="42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</row>
    <row r="1057" spans="2:126" s="40" customFormat="1" x14ac:dyDescent="0.3">
      <c r="B1057" s="41"/>
      <c r="C1057" s="42"/>
      <c r="D1057" s="42"/>
      <c r="E1057" s="42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</row>
    <row r="1058" spans="2:126" s="40" customFormat="1" x14ac:dyDescent="0.3">
      <c r="B1058" s="41"/>
      <c r="C1058" s="42"/>
      <c r="D1058" s="42"/>
      <c r="E1058" s="42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</row>
    <row r="1059" spans="2:126" s="40" customFormat="1" x14ac:dyDescent="0.3">
      <c r="B1059" s="41"/>
      <c r="C1059" s="42"/>
      <c r="D1059" s="42"/>
      <c r="E1059" s="42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</row>
    <row r="1060" spans="2:126" s="40" customFormat="1" x14ac:dyDescent="0.3">
      <c r="B1060" s="41"/>
      <c r="C1060" s="42"/>
      <c r="D1060" s="42"/>
      <c r="E1060" s="42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</row>
    <row r="1061" spans="2:126" s="40" customFormat="1" x14ac:dyDescent="0.3">
      <c r="B1061" s="41"/>
      <c r="C1061" s="42"/>
      <c r="D1061" s="42"/>
      <c r="E1061" s="42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</row>
    <row r="1062" spans="2:126" s="40" customFormat="1" x14ac:dyDescent="0.3">
      <c r="B1062" s="41"/>
      <c r="C1062" s="42"/>
      <c r="D1062" s="42"/>
      <c r="E1062" s="42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</row>
    <row r="1063" spans="2:126" s="40" customFormat="1" x14ac:dyDescent="0.3">
      <c r="B1063" s="41"/>
      <c r="C1063" s="42"/>
      <c r="D1063" s="42"/>
      <c r="E1063" s="42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</row>
    <row r="1064" spans="2:126" s="40" customFormat="1" x14ac:dyDescent="0.3">
      <c r="B1064" s="41"/>
      <c r="C1064" s="42"/>
      <c r="D1064" s="42"/>
      <c r="E1064" s="42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</row>
    <row r="1065" spans="2:126" s="40" customFormat="1" x14ac:dyDescent="0.3">
      <c r="B1065" s="41"/>
      <c r="C1065" s="42"/>
      <c r="D1065" s="42"/>
      <c r="E1065" s="42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</row>
    <row r="1066" spans="2:126" s="40" customFormat="1" x14ac:dyDescent="0.3">
      <c r="B1066" s="41"/>
      <c r="C1066" s="42"/>
      <c r="D1066" s="42"/>
      <c r="E1066" s="42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</row>
    <row r="1067" spans="2:126" s="40" customFormat="1" x14ac:dyDescent="0.3">
      <c r="B1067" s="41"/>
      <c r="C1067" s="42"/>
      <c r="D1067" s="42"/>
      <c r="E1067" s="42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</row>
    <row r="1068" spans="2:126" s="40" customFormat="1" x14ac:dyDescent="0.3">
      <c r="B1068" s="41"/>
      <c r="C1068" s="42"/>
      <c r="D1068" s="42"/>
      <c r="E1068" s="42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</row>
    <row r="1069" spans="2:126" s="40" customFormat="1" x14ac:dyDescent="0.3">
      <c r="B1069" s="41"/>
      <c r="C1069" s="42"/>
      <c r="D1069" s="42"/>
      <c r="E1069" s="42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</row>
    <row r="1070" spans="2:126" s="40" customFormat="1" x14ac:dyDescent="0.3">
      <c r="B1070" s="41"/>
      <c r="C1070" s="42"/>
      <c r="D1070" s="42"/>
      <c r="E1070" s="42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</row>
    <row r="1071" spans="2:126" s="40" customFormat="1" x14ac:dyDescent="0.3">
      <c r="B1071" s="41"/>
      <c r="C1071" s="42"/>
      <c r="D1071" s="42"/>
      <c r="E1071" s="42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</row>
    <row r="1072" spans="2:126" s="40" customFormat="1" x14ac:dyDescent="0.3">
      <c r="B1072" s="41"/>
      <c r="C1072" s="42"/>
      <c r="D1072" s="42"/>
      <c r="E1072" s="42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</row>
    <row r="1073" spans="2:126" s="40" customFormat="1" x14ac:dyDescent="0.3">
      <c r="B1073" s="41"/>
      <c r="C1073" s="42"/>
      <c r="D1073" s="42"/>
      <c r="E1073" s="42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</row>
    <row r="1074" spans="2:126" s="40" customFormat="1" x14ac:dyDescent="0.3">
      <c r="B1074" s="41"/>
      <c r="C1074" s="42"/>
      <c r="D1074" s="42"/>
      <c r="E1074" s="42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</row>
    <row r="1075" spans="2:126" s="40" customFormat="1" x14ac:dyDescent="0.3">
      <c r="B1075" s="41"/>
      <c r="C1075" s="42"/>
      <c r="D1075" s="42"/>
      <c r="E1075" s="42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</row>
    <row r="1076" spans="2:126" s="40" customFormat="1" x14ac:dyDescent="0.3">
      <c r="B1076" s="41"/>
      <c r="C1076" s="42"/>
      <c r="D1076" s="42"/>
      <c r="E1076" s="42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</row>
    <row r="1077" spans="2:126" s="40" customFormat="1" x14ac:dyDescent="0.3">
      <c r="B1077" s="41"/>
      <c r="C1077" s="42"/>
      <c r="D1077" s="42"/>
      <c r="E1077" s="42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</row>
    <row r="1078" spans="2:126" s="40" customFormat="1" x14ac:dyDescent="0.3">
      <c r="B1078" s="41"/>
      <c r="C1078" s="42"/>
      <c r="D1078" s="42"/>
      <c r="E1078" s="42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</row>
    <row r="1079" spans="2:126" s="40" customFormat="1" x14ac:dyDescent="0.3">
      <c r="B1079" s="41"/>
      <c r="C1079" s="42"/>
      <c r="D1079" s="42"/>
      <c r="E1079" s="42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</row>
    <row r="1080" spans="2:126" s="40" customFormat="1" x14ac:dyDescent="0.3">
      <c r="B1080" s="41"/>
      <c r="C1080" s="42"/>
      <c r="D1080" s="42"/>
      <c r="E1080" s="42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</row>
    <row r="1081" spans="2:126" s="40" customFormat="1" x14ac:dyDescent="0.3">
      <c r="B1081" s="41"/>
      <c r="C1081" s="42"/>
      <c r="D1081" s="42"/>
      <c r="E1081" s="42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</row>
    <row r="1082" spans="2:126" s="40" customFormat="1" x14ac:dyDescent="0.3">
      <c r="B1082" s="41"/>
      <c r="C1082" s="42"/>
      <c r="D1082" s="42"/>
      <c r="E1082" s="42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</row>
    <row r="1083" spans="2:126" s="40" customFormat="1" x14ac:dyDescent="0.3">
      <c r="B1083" s="41"/>
      <c r="C1083" s="42"/>
      <c r="D1083" s="42"/>
      <c r="E1083" s="42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</row>
    <row r="1084" spans="2:126" s="40" customFormat="1" x14ac:dyDescent="0.3">
      <c r="B1084" s="41"/>
      <c r="C1084" s="42"/>
      <c r="D1084" s="42"/>
      <c r="E1084" s="42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</row>
    <row r="1085" spans="2:126" s="40" customFormat="1" x14ac:dyDescent="0.3">
      <c r="B1085" s="41"/>
      <c r="C1085" s="42"/>
      <c r="D1085" s="42"/>
      <c r="E1085" s="42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</row>
    <row r="1086" spans="2:126" s="40" customFormat="1" x14ac:dyDescent="0.3">
      <c r="B1086" s="41"/>
      <c r="C1086" s="42"/>
      <c r="D1086" s="42"/>
      <c r="E1086" s="42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</row>
    <row r="1087" spans="2:126" s="40" customFormat="1" x14ac:dyDescent="0.3">
      <c r="B1087" s="41"/>
      <c r="C1087" s="42"/>
      <c r="D1087" s="42"/>
      <c r="E1087" s="42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</row>
    <row r="1088" spans="2:126" s="40" customFormat="1" x14ac:dyDescent="0.3">
      <c r="B1088" s="41"/>
      <c r="C1088" s="42"/>
      <c r="D1088" s="42"/>
      <c r="E1088" s="42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</row>
    <row r="1089" spans="2:126" s="40" customFormat="1" x14ac:dyDescent="0.3">
      <c r="B1089" s="41"/>
      <c r="C1089" s="42"/>
      <c r="D1089" s="42"/>
      <c r="E1089" s="42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</row>
    <row r="1090" spans="2:126" s="40" customFormat="1" x14ac:dyDescent="0.3">
      <c r="B1090" s="41"/>
      <c r="C1090" s="42"/>
      <c r="D1090" s="42"/>
      <c r="E1090" s="42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</row>
    <row r="1091" spans="2:126" s="40" customFormat="1" x14ac:dyDescent="0.3">
      <c r="B1091" s="41"/>
      <c r="C1091" s="42"/>
      <c r="D1091" s="42"/>
      <c r="E1091" s="42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</row>
    <row r="1092" spans="2:126" s="40" customFormat="1" x14ac:dyDescent="0.3">
      <c r="B1092" s="41"/>
      <c r="C1092" s="42"/>
      <c r="D1092" s="42"/>
      <c r="E1092" s="42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</row>
    <row r="1093" spans="2:126" s="40" customFormat="1" x14ac:dyDescent="0.3">
      <c r="B1093" s="41"/>
      <c r="C1093" s="42"/>
      <c r="D1093" s="42"/>
      <c r="E1093" s="42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</row>
    <row r="1094" spans="2:126" s="40" customFormat="1" x14ac:dyDescent="0.3">
      <c r="B1094" s="41"/>
      <c r="C1094" s="42"/>
      <c r="D1094" s="42"/>
      <c r="E1094" s="42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</row>
    <row r="1095" spans="2:126" s="40" customFormat="1" x14ac:dyDescent="0.3">
      <c r="B1095" s="41"/>
      <c r="C1095" s="42"/>
      <c r="D1095" s="42"/>
      <c r="E1095" s="42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</row>
    <row r="1096" spans="2:126" s="40" customFormat="1" x14ac:dyDescent="0.3">
      <c r="B1096" s="41"/>
      <c r="C1096" s="42"/>
      <c r="D1096" s="42"/>
      <c r="E1096" s="42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</row>
    <row r="1097" spans="2:126" s="40" customFormat="1" x14ac:dyDescent="0.3">
      <c r="B1097" s="41"/>
      <c r="C1097" s="42"/>
      <c r="D1097" s="42"/>
      <c r="E1097" s="42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</row>
    <row r="1098" spans="2:126" s="40" customFormat="1" x14ac:dyDescent="0.3">
      <c r="B1098" s="41"/>
      <c r="C1098" s="42"/>
      <c r="D1098" s="42"/>
      <c r="E1098" s="42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</row>
    <row r="1099" spans="2:126" s="40" customFormat="1" x14ac:dyDescent="0.3">
      <c r="B1099" s="41"/>
      <c r="C1099" s="42"/>
      <c r="D1099" s="42"/>
      <c r="E1099" s="42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</row>
    <row r="1100" spans="2:126" s="40" customFormat="1" x14ac:dyDescent="0.3">
      <c r="B1100" s="41"/>
      <c r="C1100" s="42"/>
      <c r="D1100" s="42"/>
      <c r="E1100" s="42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</row>
    <row r="1101" spans="2:126" s="40" customFormat="1" x14ac:dyDescent="0.3">
      <c r="B1101" s="41"/>
      <c r="C1101" s="42"/>
      <c r="D1101" s="42"/>
      <c r="E1101" s="42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</row>
    <row r="1102" spans="2:126" s="40" customFormat="1" x14ac:dyDescent="0.3">
      <c r="B1102" s="41"/>
      <c r="C1102" s="42"/>
      <c r="D1102" s="42"/>
      <c r="E1102" s="42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</row>
    <row r="1103" spans="2:126" s="40" customFormat="1" x14ac:dyDescent="0.3">
      <c r="B1103" s="41"/>
      <c r="C1103" s="42"/>
      <c r="D1103" s="42"/>
      <c r="E1103" s="42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</row>
    <row r="1104" spans="2:126" s="40" customFormat="1" x14ac:dyDescent="0.3">
      <c r="B1104" s="41"/>
      <c r="C1104" s="42"/>
      <c r="D1104" s="42"/>
      <c r="E1104" s="42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</row>
    <row r="1105" spans="2:126" s="40" customFormat="1" x14ac:dyDescent="0.3">
      <c r="B1105" s="41"/>
      <c r="C1105" s="42"/>
      <c r="D1105" s="42"/>
      <c r="E1105" s="42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</row>
    <row r="1106" spans="2:126" s="40" customFormat="1" x14ac:dyDescent="0.3">
      <c r="B1106" s="41"/>
      <c r="C1106" s="42"/>
      <c r="D1106" s="42"/>
      <c r="E1106" s="42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</row>
    <row r="1107" spans="2:126" s="40" customFormat="1" x14ac:dyDescent="0.3">
      <c r="B1107" s="41"/>
      <c r="C1107" s="42"/>
      <c r="D1107" s="42"/>
      <c r="E1107" s="42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</row>
    <row r="1108" spans="2:126" s="40" customFormat="1" x14ac:dyDescent="0.3">
      <c r="B1108" s="41"/>
      <c r="C1108" s="42"/>
      <c r="D1108" s="42"/>
      <c r="E1108" s="42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</row>
    <row r="1109" spans="2:126" s="40" customFormat="1" x14ac:dyDescent="0.3">
      <c r="B1109" s="41"/>
      <c r="C1109" s="42"/>
      <c r="D1109" s="42"/>
      <c r="E1109" s="42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</row>
    <row r="1110" spans="2:126" s="40" customFormat="1" x14ac:dyDescent="0.3">
      <c r="B1110" s="41"/>
      <c r="C1110" s="42"/>
      <c r="D1110" s="42"/>
      <c r="E1110" s="42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</row>
    <row r="1111" spans="2:126" s="40" customFormat="1" x14ac:dyDescent="0.3">
      <c r="B1111" s="41"/>
      <c r="C1111" s="42"/>
      <c r="D1111" s="42"/>
      <c r="E1111" s="42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</row>
    <row r="1112" spans="2:126" s="40" customFormat="1" x14ac:dyDescent="0.3">
      <c r="B1112" s="41"/>
      <c r="C1112" s="42"/>
      <c r="D1112" s="42"/>
      <c r="E1112" s="42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</row>
    <row r="1113" spans="2:126" s="40" customFormat="1" x14ac:dyDescent="0.3">
      <c r="B1113" s="41"/>
      <c r="C1113" s="42"/>
      <c r="D1113" s="42"/>
      <c r="E1113" s="42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</row>
    <row r="1114" spans="2:126" s="40" customFormat="1" x14ac:dyDescent="0.3">
      <c r="B1114" s="41"/>
      <c r="C1114" s="42"/>
      <c r="D1114" s="42"/>
      <c r="E1114" s="42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</row>
    <row r="1115" spans="2:126" s="40" customFormat="1" x14ac:dyDescent="0.3">
      <c r="B1115" s="41"/>
      <c r="C1115" s="42"/>
      <c r="D1115" s="42"/>
      <c r="E1115" s="42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</row>
    <row r="1116" spans="2:126" s="40" customFormat="1" x14ac:dyDescent="0.3">
      <c r="B1116" s="41"/>
      <c r="C1116" s="42"/>
      <c r="D1116" s="42"/>
      <c r="E1116" s="42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</row>
    <row r="1117" spans="2:126" s="40" customFormat="1" x14ac:dyDescent="0.3">
      <c r="B1117" s="41"/>
      <c r="C1117" s="42"/>
      <c r="D1117" s="42"/>
      <c r="E1117" s="42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</row>
    <row r="1118" spans="2:126" s="40" customFormat="1" x14ac:dyDescent="0.3">
      <c r="B1118" s="41"/>
      <c r="C1118" s="42"/>
      <c r="D1118" s="42"/>
      <c r="E1118" s="42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</row>
    <row r="1119" spans="2:126" s="40" customFormat="1" x14ac:dyDescent="0.3">
      <c r="B1119" s="41"/>
      <c r="C1119" s="42"/>
      <c r="D1119" s="42"/>
      <c r="E1119" s="42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</row>
    <row r="1120" spans="2:126" s="40" customFormat="1" x14ac:dyDescent="0.3">
      <c r="B1120" s="41"/>
      <c r="C1120" s="42"/>
      <c r="D1120" s="42"/>
      <c r="E1120" s="42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</row>
    <row r="1121" spans="2:126" s="40" customFormat="1" x14ac:dyDescent="0.3">
      <c r="B1121" s="41"/>
      <c r="C1121" s="42"/>
      <c r="D1121" s="42"/>
      <c r="E1121" s="42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</row>
    <row r="1122" spans="2:126" s="40" customFormat="1" x14ac:dyDescent="0.3">
      <c r="B1122" s="41"/>
      <c r="C1122" s="42"/>
      <c r="D1122" s="42"/>
      <c r="E1122" s="42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</row>
    <row r="1123" spans="2:126" s="40" customFormat="1" x14ac:dyDescent="0.3">
      <c r="B1123" s="41"/>
      <c r="C1123" s="42"/>
      <c r="D1123" s="42"/>
      <c r="E1123" s="42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</row>
    <row r="1124" spans="2:126" s="40" customFormat="1" x14ac:dyDescent="0.3">
      <c r="B1124" s="41"/>
      <c r="C1124" s="42"/>
      <c r="D1124" s="42"/>
      <c r="E1124" s="42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</row>
    <row r="1125" spans="2:126" s="40" customFormat="1" x14ac:dyDescent="0.3">
      <c r="B1125" s="41"/>
      <c r="C1125" s="42"/>
      <c r="D1125" s="42"/>
      <c r="E1125" s="42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</row>
    <row r="1126" spans="2:126" s="40" customFormat="1" x14ac:dyDescent="0.3">
      <c r="B1126" s="41"/>
      <c r="C1126" s="42"/>
      <c r="D1126" s="42"/>
      <c r="E1126" s="42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</row>
    <row r="1127" spans="2:126" s="40" customFormat="1" x14ac:dyDescent="0.3">
      <c r="B1127" s="41"/>
      <c r="C1127" s="42"/>
      <c r="D1127" s="42"/>
      <c r="E1127" s="42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</row>
    <row r="1128" spans="2:126" s="40" customFormat="1" x14ac:dyDescent="0.3">
      <c r="B1128" s="41"/>
      <c r="C1128" s="42"/>
      <c r="D1128" s="42"/>
      <c r="E1128" s="42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</row>
    <row r="1129" spans="2:126" s="40" customFormat="1" x14ac:dyDescent="0.3">
      <c r="B1129" s="41"/>
      <c r="C1129" s="42"/>
      <c r="D1129" s="42"/>
      <c r="E1129" s="42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</row>
    <row r="1130" spans="2:126" s="40" customFormat="1" x14ac:dyDescent="0.3">
      <c r="B1130" s="41"/>
      <c r="C1130" s="42"/>
      <c r="D1130" s="42"/>
      <c r="E1130" s="42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</row>
    <row r="1131" spans="2:126" s="40" customFormat="1" x14ac:dyDescent="0.3">
      <c r="B1131" s="41"/>
      <c r="C1131" s="42"/>
      <c r="D1131" s="42"/>
      <c r="E1131" s="42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</row>
    <row r="1132" spans="2:126" s="40" customFormat="1" x14ac:dyDescent="0.3">
      <c r="B1132" s="41"/>
      <c r="C1132" s="42"/>
      <c r="D1132" s="42"/>
      <c r="E1132" s="42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</row>
    <row r="1133" spans="2:126" s="40" customFormat="1" x14ac:dyDescent="0.3">
      <c r="B1133" s="41"/>
      <c r="C1133" s="42"/>
      <c r="D1133" s="42"/>
      <c r="E1133" s="42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</row>
    <row r="1134" spans="2:126" s="40" customFormat="1" x14ac:dyDescent="0.3">
      <c r="B1134" s="41"/>
      <c r="C1134" s="42"/>
      <c r="D1134" s="42"/>
      <c r="E1134" s="42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</row>
    <row r="1135" spans="2:126" s="40" customFormat="1" x14ac:dyDescent="0.3">
      <c r="B1135" s="41"/>
      <c r="C1135" s="42"/>
      <c r="D1135" s="42"/>
      <c r="E1135" s="42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</row>
    <row r="1136" spans="2:126" s="40" customFormat="1" x14ac:dyDescent="0.3">
      <c r="B1136" s="41"/>
      <c r="C1136" s="42"/>
      <c r="D1136" s="42"/>
      <c r="E1136" s="42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</row>
    <row r="1137" spans="2:126" s="40" customFormat="1" x14ac:dyDescent="0.3">
      <c r="B1137" s="41"/>
      <c r="C1137" s="42"/>
      <c r="D1137" s="42"/>
      <c r="E1137" s="42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</row>
    <row r="1138" spans="2:126" s="40" customFormat="1" x14ac:dyDescent="0.3">
      <c r="B1138" s="41"/>
      <c r="C1138" s="42"/>
      <c r="D1138" s="42"/>
      <c r="E1138" s="42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</row>
    <row r="1139" spans="2:126" s="40" customFormat="1" x14ac:dyDescent="0.3">
      <c r="B1139" s="41"/>
      <c r="C1139" s="42"/>
      <c r="D1139" s="42"/>
      <c r="E1139" s="42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</row>
    <row r="1140" spans="2:126" s="40" customFormat="1" x14ac:dyDescent="0.3">
      <c r="B1140" s="41"/>
      <c r="C1140" s="42"/>
      <c r="D1140" s="42"/>
      <c r="E1140" s="42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</row>
    <row r="1141" spans="2:126" s="40" customFormat="1" x14ac:dyDescent="0.3">
      <c r="B1141" s="41"/>
      <c r="C1141" s="42"/>
      <c r="D1141" s="42"/>
      <c r="E1141" s="42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</row>
    <row r="1142" spans="2:126" s="40" customFormat="1" x14ac:dyDescent="0.3">
      <c r="B1142" s="41"/>
      <c r="C1142" s="42"/>
      <c r="D1142" s="42"/>
      <c r="E1142" s="42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</row>
    <row r="1143" spans="2:126" s="40" customFormat="1" x14ac:dyDescent="0.3">
      <c r="B1143" s="41"/>
      <c r="C1143" s="42"/>
      <c r="D1143" s="42"/>
      <c r="E1143" s="42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</row>
    <row r="1144" spans="2:126" s="40" customFormat="1" x14ac:dyDescent="0.3">
      <c r="B1144" s="41"/>
      <c r="C1144" s="42"/>
      <c r="D1144" s="42"/>
      <c r="E1144" s="42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</row>
    <row r="1145" spans="2:126" s="40" customFormat="1" x14ac:dyDescent="0.3">
      <c r="B1145" s="41"/>
      <c r="C1145" s="42"/>
      <c r="D1145" s="42"/>
      <c r="E1145" s="42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</row>
    <row r="1146" spans="2:126" s="40" customFormat="1" x14ac:dyDescent="0.3">
      <c r="B1146" s="41"/>
      <c r="C1146" s="42"/>
      <c r="D1146" s="42"/>
      <c r="E1146" s="42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</row>
    <row r="1147" spans="2:126" s="40" customFormat="1" x14ac:dyDescent="0.3">
      <c r="B1147" s="41"/>
      <c r="C1147" s="42"/>
      <c r="D1147" s="42"/>
      <c r="E1147" s="42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</row>
    <row r="1148" spans="2:126" s="40" customFormat="1" x14ac:dyDescent="0.3">
      <c r="B1148" s="41"/>
      <c r="C1148" s="42"/>
      <c r="D1148" s="42"/>
      <c r="E1148" s="42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</row>
    <row r="1149" spans="2:126" s="40" customFormat="1" x14ac:dyDescent="0.3">
      <c r="B1149" s="41"/>
      <c r="C1149" s="42"/>
      <c r="D1149" s="42"/>
      <c r="E1149" s="42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</row>
    <row r="1150" spans="2:126" s="40" customFormat="1" x14ac:dyDescent="0.3">
      <c r="B1150" s="41"/>
      <c r="C1150" s="42"/>
      <c r="D1150" s="42"/>
      <c r="E1150" s="42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</row>
    <row r="1151" spans="2:126" s="40" customFormat="1" x14ac:dyDescent="0.3">
      <c r="B1151" s="41"/>
      <c r="C1151" s="42"/>
      <c r="D1151" s="42"/>
      <c r="E1151" s="42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</row>
    <row r="1152" spans="2:126" s="40" customFormat="1" x14ac:dyDescent="0.3">
      <c r="B1152" s="41"/>
      <c r="C1152" s="42"/>
      <c r="D1152" s="42"/>
      <c r="E1152" s="42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</row>
    <row r="1153" spans="2:126" s="40" customFormat="1" x14ac:dyDescent="0.3">
      <c r="B1153" s="41"/>
      <c r="C1153" s="42"/>
      <c r="D1153" s="42"/>
      <c r="E1153" s="42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</row>
    <row r="1154" spans="2:126" s="40" customFormat="1" x14ac:dyDescent="0.3">
      <c r="B1154" s="41"/>
      <c r="C1154" s="42"/>
      <c r="D1154" s="42"/>
      <c r="E1154" s="42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</row>
    <row r="1155" spans="2:126" s="40" customFormat="1" x14ac:dyDescent="0.3">
      <c r="B1155" s="41"/>
      <c r="C1155" s="42"/>
      <c r="D1155" s="42"/>
      <c r="E1155" s="42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</row>
    <row r="1156" spans="2:126" s="40" customFormat="1" x14ac:dyDescent="0.3">
      <c r="B1156" s="41"/>
      <c r="C1156" s="42"/>
      <c r="D1156" s="42"/>
      <c r="E1156" s="42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</row>
    <row r="1157" spans="2:126" s="40" customFormat="1" x14ac:dyDescent="0.3">
      <c r="B1157" s="41"/>
      <c r="C1157" s="42"/>
      <c r="D1157" s="42"/>
      <c r="E1157" s="42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</row>
    <row r="1158" spans="2:126" s="40" customFormat="1" x14ac:dyDescent="0.3">
      <c r="B1158" s="41"/>
      <c r="C1158" s="42"/>
      <c r="D1158" s="42"/>
      <c r="E1158" s="42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</row>
    <row r="1159" spans="2:126" s="40" customFormat="1" x14ac:dyDescent="0.3">
      <c r="B1159" s="41"/>
      <c r="C1159" s="42"/>
      <c r="D1159" s="42"/>
      <c r="E1159" s="42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</row>
    <row r="1160" spans="2:126" s="40" customFormat="1" x14ac:dyDescent="0.3">
      <c r="B1160" s="41"/>
      <c r="C1160" s="42"/>
      <c r="D1160" s="42"/>
      <c r="E1160" s="42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</row>
    <row r="1161" spans="2:126" s="40" customFormat="1" x14ac:dyDescent="0.3">
      <c r="B1161" s="41"/>
      <c r="C1161" s="42"/>
      <c r="D1161" s="42"/>
      <c r="E1161" s="42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</row>
    <row r="1162" spans="2:126" s="40" customFormat="1" x14ac:dyDescent="0.3">
      <c r="B1162" s="41"/>
      <c r="C1162" s="42"/>
      <c r="D1162" s="42"/>
      <c r="E1162" s="42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</row>
    <row r="1163" spans="2:126" s="40" customFormat="1" x14ac:dyDescent="0.3">
      <c r="B1163" s="41"/>
      <c r="C1163" s="42"/>
      <c r="D1163" s="42"/>
      <c r="E1163" s="42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</row>
    <row r="1164" spans="2:126" s="40" customFormat="1" x14ac:dyDescent="0.3">
      <c r="B1164" s="41"/>
      <c r="C1164" s="42"/>
      <c r="D1164" s="42"/>
      <c r="E1164" s="42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</row>
    <row r="1165" spans="2:126" s="40" customFormat="1" x14ac:dyDescent="0.3">
      <c r="B1165" s="41"/>
      <c r="C1165" s="42"/>
      <c r="D1165" s="42"/>
      <c r="E1165" s="42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</row>
    <row r="1166" spans="2:126" s="40" customFormat="1" x14ac:dyDescent="0.3">
      <c r="B1166" s="41"/>
      <c r="C1166" s="42"/>
      <c r="D1166" s="42"/>
      <c r="E1166" s="42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</row>
    <row r="1167" spans="2:126" s="40" customFormat="1" x14ac:dyDescent="0.3">
      <c r="B1167" s="41"/>
      <c r="C1167" s="42"/>
      <c r="D1167" s="42"/>
      <c r="E1167" s="42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</row>
    <row r="1168" spans="2:126" s="40" customFormat="1" x14ac:dyDescent="0.3">
      <c r="B1168" s="41"/>
      <c r="C1168" s="42"/>
      <c r="D1168" s="42"/>
      <c r="E1168" s="42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</row>
    <row r="1169" spans="2:126" s="40" customFormat="1" x14ac:dyDescent="0.3">
      <c r="B1169" s="41"/>
      <c r="C1169" s="42"/>
      <c r="D1169" s="42"/>
      <c r="E1169" s="42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</row>
    <row r="1170" spans="2:126" s="40" customFormat="1" x14ac:dyDescent="0.3">
      <c r="B1170" s="41"/>
      <c r="C1170" s="42"/>
      <c r="D1170" s="42"/>
      <c r="E1170" s="42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</row>
    <row r="1171" spans="2:126" s="40" customFormat="1" x14ac:dyDescent="0.3">
      <c r="B1171" s="41"/>
      <c r="C1171" s="42"/>
      <c r="D1171" s="42"/>
      <c r="E1171" s="42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</row>
    <row r="1172" spans="2:126" s="40" customFormat="1" x14ac:dyDescent="0.3">
      <c r="B1172" s="41"/>
      <c r="C1172" s="42"/>
      <c r="D1172" s="42"/>
      <c r="E1172" s="42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</row>
    <row r="1173" spans="2:126" s="40" customFormat="1" x14ac:dyDescent="0.3">
      <c r="B1173" s="41"/>
      <c r="C1173" s="42"/>
      <c r="D1173" s="42"/>
      <c r="E1173" s="42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</row>
    <row r="1174" spans="2:126" s="40" customFormat="1" x14ac:dyDescent="0.3">
      <c r="B1174" s="41"/>
      <c r="C1174" s="42"/>
      <c r="D1174" s="42"/>
      <c r="E1174" s="42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</row>
    <row r="1175" spans="2:126" s="40" customFormat="1" x14ac:dyDescent="0.3">
      <c r="B1175" s="41"/>
      <c r="C1175" s="42"/>
      <c r="D1175" s="42"/>
      <c r="E1175" s="42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</row>
    <row r="1176" spans="2:126" s="40" customFormat="1" x14ac:dyDescent="0.3">
      <c r="B1176" s="41"/>
      <c r="C1176" s="42"/>
      <c r="D1176" s="42"/>
      <c r="E1176" s="42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</row>
    <row r="1177" spans="2:126" s="40" customFormat="1" x14ac:dyDescent="0.3">
      <c r="B1177" s="41"/>
      <c r="C1177" s="42"/>
      <c r="D1177" s="42"/>
      <c r="E1177" s="42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</row>
    <row r="1178" spans="2:126" s="40" customFormat="1" x14ac:dyDescent="0.3">
      <c r="B1178" s="41"/>
      <c r="C1178" s="42"/>
      <c r="D1178" s="42"/>
      <c r="E1178" s="42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</row>
    <row r="1179" spans="2:126" s="40" customFormat="1" x14ac:dyDescent="0.3">
      <c r="B1179" s="41"/>
      <c r="C1179" s="42"/>
      <c r="D1179" s="42"/>
      <c r="E1179" s="42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</row>
    <row r="1180" spans="2:126" s="40" customFormat="1" x14ac:dyDescent="0.3">
      <c r="B1180" s="41"/>
      <c r="C1180" s="42"/>
      <c r="D1180" s="42"/>
      <c r="E1180" s="42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</row>
    <row r="1181" spans="2:126" s="40" customFormat="1" x14ac:dyDescent="0.3">
      <c r="B1181" s="41"/>
      <c r="C1181" s="42"/>
      <c r="D1181" s="42"/>
      <c r="E1181" s="42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</row>
    <row r="1182" spans="2:126" s="40" customFormat="1" x14ac:dyDescent="0.3">
      <c r="B1182" s="41"/>
      <c r="C1182" s="42"/>
      <c r="D1182" s="42"/>
      <c r="E1182" s="42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</row>
    <row r="1183" spans="2:126" s="40" customFormat="1" x14ac:dyDescent="0.3">
      <c r="B1183" s="41"/>
      <c r="C1183" s="42"/>
      <c r="D1183" s="42"/>
      <c r="E1183" s="42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</row>
    <row r="1184" spans="2:126" s="40" customFormat="1" x14ac:dyDescent="0.3">
      <c r="B1184" s="41"/>
      <c r="C1184" s="42"/>
      <c r="D1184" s="42"/>
      <c r="E1184" s="42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</row>
    <row r="1185" spans="2:126" s="40" customFormat="1" x14ac:dyDescent="0.3">
      <c r="B1185" s="41"/>
      <c r="C1185" s="42"/>
      <c r="D1185" s="42"/>
      <c r="E1185" s="42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</row>
    <row r="1186" spans="2:126" s="40" customFormat="1" x14ac:dyDescent="0.3">
      <c r="B1186" s="41"/>
      <c r="C1186" s="42"/>
      <c r="D1186" s="42"/>
      <c r="E1186" s="42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</row>
    <row r="1187" spans="2:126" s="40" customFormat="1" x14ac:dyDescent="0.3">
      <c r="B1187" s="41"/>
      <c r="C1187" s="42"/>
      <c r="D1187" s="42"/>
      <c r="E1187" s="42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</row>
    <row r="1188" spans="2:126" s="40" customFormat="1" x14ac:dyDescent="0.3">
      <c r="B1188" s="41"/>
      <c r="C1188" s="42"/>
      <c r="D1188" s="42"/>
      <c r="E1188" s="42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</row>
    <row r="1189" spans="2:126" s="40" customFormat="1" x14ac:dyDescent="0.3">
      <c r="B1189" s="41"/>
      <c r="C1189" s="42"/>
      <c r="D1189" s="42"/>
      <c r="E1189" s="42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</row>
    <row r="1190" spans="2:126" s="40" customFormat="1" x14ac:dyDescent="0.3">
      <c r="B1190" s="41"/>
      <c r="C1190" s="42"/>
      <c r="D1190" s="42"/>
      <c r="E1190" s="42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</row>
    <row r="1191" spans="2:126" s="40" customFormat="1" x14ac:dyDescent="0.3">
      <c r="B1191" s="41"/>
      <c r="C1191" s="42"/>
      <c r="D1191" s="42"/>
      <c r="E1191" s="42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</row>
    <row r="1192" spans="2:126" s="40" customFormat="1" x14ac:dyDescent="0.3">
      <c r="B1192" s="41"/>
      <c r="C1192" s="42"/>
      <c r="D1192" s="42"/>
      <c r="E1192" s="42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</row>
    <row r="1193" spans="2:126" s="40" customFormat="1" x14ac:dyDescent="0.3">
      <c r="B1193" s="41"/>
      <c r="C1193" s="42"/>
      <c r="D1193" s="42"/>
      <c r="E1193" s="42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</row>
    <row r="1194" spans="2:126" s="40" customFormat="1" x14ac:dyDescent="0.3">
      <c r="B1194" s="41"/>
      <c r="C1194" s="42"/>
      <c r="D1194" s="42"/>
      <c r="E1194" s="42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</row>
    <row r="1195" spans="2:126" s="40" customFormat="1" x14ac:dyDescent="0.3">
      <c r="B1195" s="41"/>
      <c r="C1195" s="42"/>
      <c r="D1195" s="42"/>
      <c r="E1195" s="42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</row>
    <row r="1196" spans="2:126" s="40" customFormat="1" x14ac:dyDescent="0.3">
      <c r="B1196" s="41"/>
      <c r="C1196" s="42"/>
      <c r="D1196" s="42"/>
      <c r="E1196" s="42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</row>
    <row r="1197" spans="2:126" s="40" customFormat="1" x14ac:dyDescent="0.3">
      <c r="B1197" s="41"/>
      <c r="C1197" s="42"/>
      <c r="D1197" s="42"/>
      <c r="E1197" s="42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</row>
    <row r="1198" spans="2:126" s="40" customFormat="1" x14ac:dyDescent="0.3">
      <c r="B1198" s="41"/>
      <c r="C1198" s="42"/>
      <c r="D1198" s="42"/>
      <c r="E1198" s="42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</row>
    <row r="1199" spans="2:126" s="40" customFormat="1" x14ac:dyDescent="0.3">
      <c r="B1199" s="41"/>
      <c r="C1199" s="42"/>
      <c r="D1199" s="42"/>
      <c r="E1199" s="42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</row>
    <row r="1200" spans="2:126" s="40" customFormat="1" x14ac:dyDescent="0.3">
      <c r="B1200" s="41"/>
      <c r="C1200" s="42"/>
      <c r="D1200" s="42"/>
      <c r="E1200" s="42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</row>
    <row r="1201" spans="2:126" s="40" customFormat="1" x14ac:dyDescent="0.3">
      <c r="B1201" s="41"/>
      <c r="C1201" s="42"/>
      <c r="D1201" s="42"/>
      <c r="E1201" s="42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</row>
    <row r="1202" spans="2:126" s="40" customFormat="1" x14ac:dyDescent="0.3">
      <c r="B1202" s="41"/>
      <c r="C1202" s="42"/>
      <c r="D1202" s="42"/>
      <c r="E1202" s="42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</row>
    <row r="1203" spans="2:126" s="40" customFormat="1" x14ac:dyDescent="0.3">
      <c r="B1203" s="41"/>
      <c r="C1203" s="42"/>
      <c r="D1203" s="42"/>
      <c r="E1203" s="42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</row>
    <row r="1204" spans="2:126" s="40" customFormat="1" x14ac:dyDescent="0.3">
      <c r="B1204" s="41"/>
      <c r="C1204" s="42"/>
      <c r="D1204" s="42"/>
      <c r="E1204" s="42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</row>
    <row r="1205" spans="2:126" s="40" customFormat="1" x14ac:dyDescent="0.3">
      <c r="B1205" s="41"/>
      <c r="C1205" s="42"/>
      <c r="D1205" s="42"/>
      <c r="E1205" s="42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</row>
    <row r="1206" spans="2:126" s="40" customFormat="1" x14ac:dyDescent="0.3">
      <c r="B1206" s="41"/>
      <c r="C1206" s="42"/>
      <c r="D1206" s="42"/>
      <c r="E1206" s="42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</row>
    <row r="1207" spans="2:126" s="40" customFormat="1" x14ac:dyDescent="0.3">
      <c r="B1207" s="41"/>
      <c r="C1207" s="42"/>
      <c r="D1207" s="42"/>
      <c r="E1207" s="42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</row>
    <row r="1208" spans="2:126" s="40" customFormat="1" x14ac:dyDescent="0.3">
      <c r="B1208" s="41"/>
      <c r="C1208" s="42"/>
      <c r="D1208" s="42"/>
      <c r="E1208" s="42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</row>
    <row r="1209" spans="2:126" s="40" customFormat="1" x14ac:dyDescent="0.3">
      <c r="B1209" s="41"/>
      <c r="C1209" s="42"/>
      <c r="D1209" s="42"/>
      <c r="E1209" s="42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</row>
    <row r="1210" spans="2:126" s="40" customFormat="1" x14ac:dyDescent="0.3">
      <c r="B1210" s="41"/>
      <c r="C1210" s="42"/>
      <c r="D1210" s="42"/>
      <c r="E1210" s="42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</row>
    <row r="1211" spans="2:126" s="40" customFormat="1" x14ac:dyDescent="0.3">
      <c r="B1211" s="41"/>
      <c r="C1211" s="42"/>
      <c r="D1211" s="42"/>
      <c r="E1211" s="42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</row>
    <row r="1212" spans="2:126" s="40" customFormat="1" x14ac:dyDescent="0.3">
      <c r="B1212" s="41"/>
      <c r="C1212" s="42"/>
      <c r="D1212" s="42"/>
      <c r="E1212" s="42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</row>
    <row r="1213" spans="2:126" s="40" customFormat="1" x14ac:dyDescent="0.3">
      <c r="B1213" s="41"/>
      <c r="C1213" s="42"/>
      <c r="D1213" s="42"/>
      <c r="E1213" s="42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</row>
    <row r="1214" spans="2:126" s="40" customFormat="1" x14ac:dyDescent="0.3">
      <c r="B1214" s="41"/>
      <c r="C1214" s="42"/>
      <c r="D1214" s="42"/>
      <c r="E1214" s="42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</row>
    <row r="1215" spans="2:126" s="40" customFormat="1" x14ac:dyDescent="0.3">
      <c r="B1215" s="41"/>
      <c r="C1215" s="42"/>
      <c r="D1215" s="42"/>
      <c r="E1215" s="42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</row>
    <row r="1216" spans="2:126" s="40" customFormat="1" x14ac:dyDescent="0.3">
      <c r="B1216" s="41"/>
      <c r="C1216" s="42"/>
      <c r="D1216" s="42"/>
      <c r="E1216" s="42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</row>
    <row r="1217" spans="2:126" s="40" customFormat="1" x14ac:dyDescent="0.3">
      <c r="B1217" s="41"/>
      <c r="C1217" s="42"/>
      <c r="D1217" s="42"/>
      <c r="E1217" s="42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</row>
    <row r="1218" spans="2:126" s="40" customFormat="1" x14ac:dyDescent="0.3">
      <c r="B1218" s="41"/>
      <c r="C1218" s="42"/>
      <c r="D1218" s="42"/>
      <c r="E1218" s="42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</row>
    <row r="1219" spans="2:126" s="40" customFormat="1" x14ac:dyDescent="0.3">
      <c r="B1219" s="41"/>
      <c r="C1219" s="42"/>
      <c r="D1219" s="42"/>
      <c r="E1219" s="42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</row>
    <row r="1220" spans="2:126" s="40" customFormat="1" x14ac:dyDescent="0.3">
      <c r="B1220" s="41"/>
      <c r="C1220" s="42"/>
      <c r="D1220" s="42"/>
      <c r="E1220" s="42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</row>
    <row r="1221" spans="2:126" s="40" customFormat="1" x14ac:dyDescent="0.3">
      <c r="B1221" s="41"/>
      <c r="C1221" s="42"/>
      <c r="D1221" s="42"/>
      <c r="E1221" s="42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</row>
    <row r="1222" spans="2:126" s="40" customFormat="1" x14ac:dyDescent="0.3">
      <c r="B1222" s="41"/>
      <c r="C1222" s="42"/>
      <c r="D1222" s="42"/>
      <c r="E1222" s="42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</row>
    <row r="1223" spans="2:126" s="40" customFormat="1" x14ac:dyDescent="0.3">
      <c r="B1223" s="41"/>
      <c r="C1223" s="42"/>
      <c r="D1223" s="42"/>
      <c r="E1223" s="42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</row>
    <row r="1224" spans="2:126" s="40" customFormat="1" x14ac:dyDescent="0.3">
      <c r="B1224" s="41"/>
      <c r="C1224" s="42"/>
      <c r="D1224" s="42"/>
      <c r="E1224" s="42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</row>
    <row r="1225" spans="2:126" s="40" customFormat="1" x14ac:dyDescent="0.3">
      <c r="B1225" s="41"/>
      <c r="C1225" s="42"/>
      <c r="D1225" s="42"/>
      <c r="E1225" s="42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</row>
    <row r="1226" spans="2:126" s="40" customFormat="1" x14ac:dyDescent="0.3">
      <c r="B1226" s="41"/>
      <c r="C1226" s="42"/>
      <c r="D1226" s="42"/>
      <c r="E1226" s="42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</row>
    <row r="1227" spans="2:126" s="40" customFormat="1" x14ac:dyDescent="0.3">
      <c r="B1227" s="41"/>
      <c r="C1227" s="42"/>
      <c r="D1227" s="42"/>
      <c r="E1227" s="42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</row>
    <row r="1228" spans="2:126" s="40" customFormat="1" x14ac:dyDescent="0.3">
      <c r="B1228" s="41"/>
      <c r="C1228" s="42"/>
      <c r="D1228" s="42"/>
      <c r="E1228" s="42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</row>
    <row r="1229" spans="2:126" s="40" customFormat="1" x14ac:dyDescent="0.3">
      <c r="B1229" s="41"/>
      <c r="C1229" s="42"/>
      <c r="D1229" s="42"/>
      <c r="E1229" s="42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</row>
    <row r="1230" spans="2:126" s="40" customFormat="1" x14ac:dyDescent="0.3">
      <c r="B1230" s="41"/>
      <c r="C1230" s="42"/>
      <c r="D1230" s="42"/>
      <c r="E1230" s="42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</row>
    <row r="1231" spans="2:126" s="40" customFormat="1" x14ac:dyDescent="0.3">
      <c r="B1231" s="41"/>
      <c r="C1231" s="42"/>
      <c r="D1231" s="42"/>
      <c r="E1231" s="42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</row>
    <row r="1232" spans="2:126" s="40" customFormat="1" x14ac:dyDescent="0.3">
      <c r="B1232" s="41"/>
      <c r="C1232" s="42"/>
      <c r="D1232" s="42"/>
      <c r="E1232" s="42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</row>
    <row r="1233" spans="2:126" s="40" customFormat="1" x14ac:dyDescent="0.3">
      <c r="B1233" s="41"/>
      <c r="C1233" s="42"/>
      <c r="D1233" s="42"/>
      <c r="E1233" s="42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</row>
    <row r="1234" spans="2:126" s="40" customFormat="1" x14ac:dyDescent="0.3">
      <c r="B1234" s="41"/>
      <c r="C1234" s="42"/>
      <c r="D1234" s="42"/>
      <c r="E1234" s="42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</row>
    <row r="1235" spans="2:126" s="40" customFormat="1" x14ac:dyDescent="0.3">
      <c r="B1235" s="41"/>
      <c r="C1235" s="42"/>
      <c r="D1235" s="42"/>
      <c r="E1235" s="42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</row>
    <row r="1236" spans="2:126" s="40" customFormat="1" x14ac:dyDescent="0.3">
      <c r="B1236" s="41"/>
      <c r="C1236" s="42"/>
      <c r="D1236" s="42"/>
      <c r="E1236" s="42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</row>
    <row r="1237" spans="2:126" s="40" customFormat="1" x14ac:dyDescent="0.3">
      <c r="B1237" s="41"/>
      <c r="C1237" s="42"/>
      <c r="D1237" s="42"/>
      <c r="E1237" s="42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</row>
    <row r="1238" spans="2:126" s="40" customFormat="1" x14ac:dyDescent="0.3">
      <c r="B1238" s="41"/>
      <c r="C1238" s="42"/>
      <c r="D1238" s="42"/>
      <c r="E1238" s="42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</row>
    <row r="1239" spans="2:126" s="40" customFormat="1" x14ac:dyDescent="0.3">
      <c r="B1239" s="41"/>
      <c r="C1239" s="42"/>
      <c r="D1239" s="42"/>
      <c r="E1239" s="42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</row>
    <row r="1240" spans="2:126" s="40" customFormat="1" x14ac:dyDescent="0.3">
      <c r="B1240" s="41"/>
      <c r="C1240" s="42"/>
      <c r="D1240" s="42"/>
      <c r="E1240" s="42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</row>
    <row r="1241" spans="2:126" s="40" customFormat="1" x14ac:dyDescent="0.3">
      <c r="B1241" s="41"/>
      <c r="C1241" s="42"/>
      <c r="D1241" s="42"/>
      <c r="E1241" s="42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</row>
    <row r="1242" spans="2:126" s="40" customFormat="1" x14ac:dyDescent="0.3">
      <c r="B1242" s="41"/>
      <c r="C1242" s="42"/>
      <c r="D1242" s="42"/>
      <c r="E1242" s="42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</row>
    <row r="1243" spans="2:126" s="40" customFormat="1" x14ac:dyDescent="0.3">
      <c r="B1243" s="41"/>
      <c r="C1243" s="42"/>
      <c r="D1243" s="42"/>
      <c r="E1243" s="42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</row>
    <row r="1244" spans="2:126" s="40" customFormat="1" x14ac:dyDescent="0.3">
      <c r="B1244" s="41"/>
      <c r="C1244" s="42"/>
      <c r="D1244" s="42"/>
      <c r="E1244" s="42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</row>
    <row r="1245" spans="2:126" s="40" customFormat="1" x14ac:dyDescent="0.3">
      <c r="B1245" s="41"/>
      <c r="C1245" s="42"/>
      <c r="D1245" s="42"/>
      <c r="E1245" s="42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</row>
    <row r="1246" spans="2:126" s="40" customFormat="1" x14ac:dyDescent="0.3">
      <c r="B1246" s="41"/>
      <c r="C1246" s="42"/>
      <c r="D1246" s="42"/>
      <c r="E1246" s="42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</row>
    <row r="1247" spans="2:126" s="40" customFormat="1" x14ac:dyDescent="0.3">
      <c r="B1247" s="41"/>
      <c r="C1247" s="42"/>
      <c r="D1247" s="42"/>
      <c r="E1247" s="42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</row>
    <row r="1248" spans="2:126" s="40" customFormat="1" x14ac:dyDescent="0.3">
      <c r="B1248" s="41"/>
      <c r="C1248" s="42"/>
      <c r="D1248" s="42"/>
      <c r="E1248" s="42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</row>
    <row r="1249" spans="2:126" s="40" customFormat="1" x14ac:dyDescent="0.3">
      <c r="B1249" s="41"/>
      <c r="C1249" s="42"/>
      <c r="D1249" s="42"/>
      <c r="E1249" s="42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</row>
    <row r="1250" spans="2:126" s="40" customFormat="1" x14ac:dyDescent="0.3">
      <c r="B1250" s="41"/>
      <c r="C1250" s="42"/>
      <c r="D1250" s="42"/>
      <c r="E1250" s="42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</row>
    <row r="1251" spans="2:126" s="40" customFormat="1" x14ac:dyDescent="0.3">
      <c r="B1251" s="41"/>
      <c r="C1251" s="42"/>
      <c r="D1251" s="42"/>
      <c r="E1251" s="42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</row>
    <row r="1252" spans="2:126" s="40" customFormat="1" x14ac:dyDescent="0.3">
      <c r="B1252" s="41"/>
      <c r="C1252" s="42"/>
      <c r="D1252" s="42"/>
      <c r="E1252" s="42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</row>
    <row r="1253" spans="2:126" s="40" customFormat="1" x14ac:dyDescent="0.3">
      <c r="B1253" s="41"/>
      <c r="C1253" s="42"/>
      <c r="D1253" s="42"/>
      <c r="E1253" s="42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</row>
    <row r="1254" spans="2:126" s="40" customFormat="1" x14ac:dyDescent="0.3">
      <c r="B1254" s="41"/>
      <c r="C1254" s="42"/>
      <c r="D1254" s="42"/>
      <c r="E1254" s="42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</row>
    <row r="1255" spans="2:126" s="40" customFormat="1" x14ac:dyDescent="0.3">
      <c r="B1255" s="41"/>
      <c r="C1255" s="42"/>
      <c r="D1255" s="42"/>
      <c r="E1255" s="42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</row>
    <row r="1256" spans="2:126" s="40" customFormat="1" x14ac:dyDescent="0.3">
      <c r="B1256" s="41"/>
      <c r="C1256" s="42"/>
      <c r="D1256" s="42"/>
      <c r="E1256" s="42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</row>
    <row r="1257" spans="2:126" s="40" customFormat="1" x14ac:dyDescent="0.3">
      <c r="B1257" s="41"/>
      <c r="C1257" s="42"/>
      <c r="D1257" s="42"/>
      <c r="E1257" s="42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</row>
    <row r="1258" spans="2:126" s="40" customFormat="1" x14ac:dyDescent="0.3">
      <c r="B1258" s="41"/>
      <c r="C1258" s="42"/>
      <c r="D1258" s="42"/>
      <c r="E1258" s="42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</row>
    <row r="1259" spans="2:126" s="40" customFormat="1" x14ac:dyDescent="0.3">
      <c r="B1259" s="41"/>
      <c r="C1259" s="42"/>
      <c r="D1259" s="42"/>
      <c r="E1259" s="42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</row>
    <row r="1260" spans="2:126" s="40" customFormat="1" x14ac:dyDescent="0.3">
      <c r="B1260" s="41"/>
      <c r="C1260" s="42"/>
      <c r="D1260" s="42"/>
      <c r="E1260" s="42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</row>
    <row r="1261" spans="2:126" s="40" customFormat="1" x14ac:dyDescent="0.3">
      <c r="B1261" s="41"/>
      <c r="C1261" s="42"/>
      <c r="D1261" s="42"/>
      <c r="E1261" s="42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</row>
    <row r="1262" spans="2:126" s="40" customFormat="1" x14ac:dyDescent="0.3">
      <c r="B1262" s="41"/>
      <c r="C1262" s="42"/>
      <c r="D1262" s="42"/>
      <c r="E1262" s="42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</row>
    <row r="1263" spans="2:126" s="40" customFormat="1" x14ac:dyDescent="0.3">
      <c r="B1263" s="41"/>
      <c r="C1263" s="42"/>
      <c r="D1263" s="42"/>
      <c r="E1263" s="42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</row>
    <row r="1264" spans="2:126" s="40" customFormat="1" x14ac:dyDescent="0.3">
      <c r="B1264" s="41"/>
      <c r="C1264" s="42"/>
      <c r="D1264" s="42"/>
      <c r="E1264" s="42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</row>
    <row r="1265" spans="2:126" s="40" customFormat="1" x14ac:dyDescent="0.3">
      <c r="B1265" s="41"/>
      <c r="C1265" s="42"/>
      <c r="D1265" s="42"/>
      <c r="E1265" s="42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</row>
    <row r="1266" spans="2:126" s="40" customFormat="1" x14ac:dyDescent="0.3">
      <c r="B1266" s="41"/>
      <c r="C1266" s="42"/>
      <c r="D1266" s="42"/>
      <c r="E1266" s="42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</row>
    <row r="1267" spans="2:126" s="40" customFormat="1" x14ac:dyDescent="0.3">
      <c r="B1267" s="41"/>
      <c r="C1267" s="42"/>
      <c r="D1267" s="42"/>
      <c r="E1267" s="42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</row>
    <row r="1268" spans="2:126" s="40" customFormat="1" x14ac:dyDescent="0.3">
      <c r="B1268" s="41"/>
      <c r="C1268" s="42"/>
      <c r="D1268" s="42"/>
      <c r="E1268" s="42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</row>
    <row r="1269" spans="2:126" s="40" customFormat="1" x14ac:dyDescent="0.3">
      <c r="B1269" s="41"/>
      <c r="C1269" s="42"/>
      <c r="D1269" s="42"/>
      <c r="E1269" s="42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</row>
    <row r="1270" spans="2:126" s="40" customFormat="1" x14ac:dyDescent="0.3">
      <c r="B1270" s="41"/>
      <c r="C1270" s="42"/>
      <c r="D1270" s="42"/>
      <c r="E1270" s="42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</row>
    <row r="1271" spans="2:126" s="40" customFormat="1" x14ac:dyDescent="0.3">
      <c r="B1271" s="41"/>
      <c r="C1271" s="42"/>
      <c r="D1271" s="42"/>
      <c r="E1271" s="42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</row>
    <row r="1272" spans="2:126" s="40" customFormat="1" x14ac:dyDescent="0.3">
      <c r="B1272" s="41"/>
      <c r="C1272" s="42"/>
      <c r="D1272" s="42"/>
      <c r="E1272" s="42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</row>
    <row r="1273" spans="2:126" s="40" customFormat="1" x14ac:dyDescent="0.3">
      <c r="B1273" s="41"/>
      <c r="C1273" s="42"/>
      <c r="D1273" s="42"/>
      <c r="E1273" s="42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</row>
    <row r="1274" spans="2:126" s="40" customFormat="1" x14ac:dyDescent="0.3">
      <c r="B1274" s="41"/>
      <c r="C1274" s="42"/>
      <c r="D1274" s="42"/>
      <c r="E1274" s="42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</row>
    <row r="1275" spans="2:126" s="40" customFormat="1" x14ac:dyDescent="0.3">
      <c r="B1275" s="41"/>
      <c r="C1275" s="42"/>
      <c r="D1275" s="42"/>
      <c r="E1275" s="42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</row>
    <row r="1276" spans="2:126" s="40" customFormat="1" x14ac:dyDescent="0.3">
      <c r="B1276" s="41"/>
      <c r="C1276" s="42"/>
      <c r="D1276" s="42"/>
      <c r="E1276" s="42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</row>
    <row r="1277" spans="2:126" s="40" customFormat="1" x14ac:dyDescent="0.3">
      <c r="B1277" s="41"/>
      <c r="C1277" s="42"/>
      <c r="D1277" s="42"/>
      <c r="E1277" s="42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</row>
    <row r="1278" spans="2:126" s="40" customFormat="1" x14ac:dyDescent="0.3">
      <c r="B1278" s="41"/>
      <c r="C1278" s="42"/>
      <c r="D1278" s="42"/>
      <c r="E1278" s="42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</row>
    <row r="1279" spans="2:126" s="40" customFormat="1" x14ac:dyDescent="0.3">
      <c r="B1279" s="41"/>
      <c r="C1279" s="42"/>
      <c r="D1279" s="42"/>
      <c r="E1279" s="42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</row>
    <row r="1280" spans="2:126" s="40" customFormat="1" x14ac:dyDescent="0.3">
      <c r="B1280" s="41"/>
      <c r="C1280" s="42"/>
      <c r="D1280" s="42"/>
      <c r="E1280" s="42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</row>
    <row r="1281" spans="2:126" s="40" customFormat="1" x14ac:dyDescent="0.3">
      <c r="B1281" s="41"/>
      <c r="C1281" s="42"/>
      <c r="D1281" s="42"/>
      <c r="E1281" s="42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</row>
    <row r="1282" spans="2:126" s="40" customFormat="1" x14ac:dyDescent="0.3">
      <c r="B1282" s="41"/>
      <c r="C1282" s="42"/>
      <c r="D1282" s="42"/>
      <c r="E1282" s="42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</row>
    <row r="1283" spans="2:126" s="40" customFormat="1" x14ac:dyDescent="0.3">
      <c r="B1283" s="41"/>
      <c r="C1283" s="42"/>
      <c r="D1283" s="42"/>
      <c r="E1283" s="42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</row>
    <row r="1284" spans="2:126" s="40" customFormat="1" x14ac:dyDescent="0.3">
      <c r="B1284" s="41"/>
      <c r="C1284" s="42"/>
      <c r="D1284" s="42"/>
      <c r="E1284" s="42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</row>
    <row r="1285" spans="2:126" s="40" customFormat="1" x14ac:dyDescent="0.3">
      <c r="B1285" s="41"/>
      <c r="C1285" s="42"/>
      <c r="D1285" s="42"/>
      <c r="E1285" s="42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</row>
    <row r="1286" spans="2:126" s="40" customFormat="1" x14ac:dyDescent="0.3">
      <c r="B1286" s="41"/>
      <c r="C1286" s="42"/>
      <c r="D1286" s="42"/>
      <c r="E1286" s="42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</row>
    <row r="1287" spans="2:126" s="40" customFormat="1" x14ac:dyDescent="0.3">
      <c r="B1287" s="41"/>
      <c r="C1287" s="42"/>
      <c r="D1287" s="42"/>
      <c r="E1287" s="42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</row>
    <row r="1288" spans="2:126" s="40" customFormat="1" x14ac:dyDescent="0.3">
      <c r="B1288" s="41"/>
      <c r="C1288" s="42"/>
      <c r="D1288" s="42"/>
      <c r="E1288" s="42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</row>
    <row r="1289" spans="2:126" s="40" customFormat="1" x14ac:dyDescent="0.3">
      <c r="B1289" s="41"/>
      <c r="C1289" s="42"/>
      <c r="D1289" s="42"/>
      <c r="E1289" s="42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</row>
    <row r="1290" spans="2:126" s="40" customFormat="1" x14ac:dyDescent="0.3">
      <c r="B1290" s="41"/>
      <c r="C1290" s="42"/>
      <c r="D1290" s="42"/>
      <c r="E1290" s="42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</row>
    <row r="1291" spans="2:126" s="40" customFormat="1" x14ac:dyDescent="0.3">
      <c r="B1291" s="41"/>
      <c r="C1291" s="42"/>
      <c r="D1291" s="42"/>
      <c r="E1291" s="42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</row>
    <row r="1292" spans="2:126" s="40" customFormat="1" x14ac:dyDescent="0.3">
      <c r="B1292" s="41"/>
      <c r="C1292" s="42"/>
      <c r="D1292" s="42"/>
      <c r="E1292" s="42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</row>
    <row r="1293" spans="2:126" s="40" customFormat="1" x14ac:dyDescent="0.3">
      <c r="B1293" s="41"/>
      <c r="C1293" s="42"/>
      <c r="D1293" s="42"/>
      <c r="E1293" s="42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</row>
    <row r="1294" spans="2:126" s="40" customFormat="1" x14ac:dyDescent="0.3">
      <c r="B1294" s="41"/>
      <c r="C1294" s="42"/>
      <c r="D1294" s="42"/>
      <c r="E1294" s="42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</row>
    <row r="1295" spans="2:126" s="40" customFormat="1" x14ac:dyDescent="0.3">
      <c r="B1295" s="41"/>
      <c r="C1295" s="42"/>
      <c r="D1295" s="42"/>
      <c r="E1295" s="42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</row>
    <row r="1296" spans="2:126" s="40" customFormat="1" x14ac:dyDescent="0.3">
      <c r="B1296" s="41"/>
      <c r="C1296" s="42"/>
      <c r="D1296" s="42"/>
      <c r="E1296" s="42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</row>
    <row r="1297" spans="2:126" s="40" customFormat="1" x14ac:dyDescent="0.3">
      <c r="B1297" s="41"/>
      <c r="C1297" s="42"/>
      <c r="D1297" s="42"/>
      <c r="E1297" s="42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</row>
    <row r="1298" spans="2:126" s="40" customFormat="1" x14ac:dyDescent="0.3">
      <c r="B1298" s="41"/>
      <c r="C1298" s="42"/>
      <c r="D1298" s="42"/>
      <c r="E1298" s="42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</row>
    <row r="1299" spans="2:126" s="40" customFormat="1" x14ac:dyDescent="0.3">
      <c r="B1299" s="41"/>
      <c r="C1299" s="42"/>
      <c r="D1299" s="42"/>
      <c r="E1299" s="42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</row>
    <row r="1300" spans="2:126" s="40" customFormat="1" x14ac:dyDescent="0.3">
      <c r="B1300" s="41"/>
      <c r="C1300" s="42"/>
      <c r="D1300" s="42"/>
      <c r="E1300" s="42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</row>
    <row r="1301" spans="2:126" s="40" customFormat="1" x14ac:dyDescent="0.3">
      <c r="B1301" s="41"/>
      <c r="C1301" s="42"/>
      <c r="D1301" s="42"/>
      <c r="E1301" s="42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</row>
    <row r="1302" spans="2:126" s="40" customFormat="1" x14ac:dyDescent="0.3">
      <c r="B1302" s="41"/>
      <c r="C1302" s="42"/>
      <c r="D1302" s="42"/>
      <c r="E1302" s="42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</row>
    <row r="1303" spans="2:126" s="40" customFormat="1" x14ac:dyDescent="0.3">
      <c r="B1303" s="41"/>
      <c r="C1303" s="42"/>
      <c r="D1303" s="42"/>
      <c r="E1303" s="42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</row>
    <row r="1304" spans="2:126" s="40" customFormat="1" x14ac:dyDescent="0.3">
      <c r="B1304" s="41"/>
      <c r="C1304" s="42"/>
      <c r="D1304" s="42"/>
      <c r="E1304" s="42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</row>
    <row r="1305" spans="2:126" s="40" customFormat="1" x14ac:dyDescent="0.3">
      <c r="B1305" s="41"/>
      <c r="C1305" s="42"/>
      <c r="D1305" s="42"/>
      <c r="E1305" s="42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</row>
    <row r="1306" spans="2:126" s="40" customFormat="1" x14ac:dyDescent="0.3">
      <c r="B1306" s="41"/>
      <c r="C1306" s="42"/>
      <c r="D1306" s="42"/>
      <c r="E1306" s="42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</row>
    <row r="1307" spans="2:126" s="40" customFormat="1" x14ac:dyDescent="0.3">
      <c r="B1307" s="41"/>
      <c r="C1307" s="42"/>
      <c r="D1307" s="42"/>
      <c r="E1307" s="42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</row>
    <row r="1308" spans="2:126" s="40" customFormat="1" x14ac:dyDescent="0.3">
      <c r="B1308" s="41"/>
      <c r="C1308" s="42"/>
      <c r="D1308" s="42"/>
      <c r="E1308" s="42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  <c r="DJ1308" s="3"/>
      <c r="DK1308" s="3"/>
      <c r="DL1308" s="3"/>
      <c r="DM1308" s="3"/>
      <c r="DN1308" s="3"/>
      <c r="DO1308" s="3"/>
      <c r="DP1308" s="3"/>
      <c r="DQ1308" s="3"/>
      <c r="DR1308" s="3"/>
      <c r="DS1308" s="3"/>
      <c r="DT1308" s="3"/>
      <c r="DU1308" s="3"/>
      <c r="DV1308" s="3"/>
    </row>
    <row r="1309" spans="2:126" s="40" customFormat="1" x14ac:dyDescent="0.3">
      <c r="B1309" s="41"/>
      <c r="C1309" s="42"/>
      <c r="D1309" s="42"/>
      <c r="E1309" s="42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</row>
    <row r="1310" spans="2:126" s="40" customFormat="1" x14ac:dyDescent="0.3">
      <c r="B1310" s="41"/>
      <c r="C1310" s="42"/>
      <c r="D1310" s="42"/>
      <c r="E1310" s="42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</row>
    <row r="1311" spans="2:126" s="40" customFormat="1" x14ac:dyDescent="0.3">
      <c r="B1311" s="41"/>
      <c r="C1311" s="42"/>
      <c r="D1311" s="42"/>
      <c r="E1311" s="42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</row>
    <row r="1312" spans="2:126" s="40" customFormat="1" x14ac:dyDescent="0.3">
      <c r="B1312" s="41"/>
      <c r="C1312" s="42"/>
      <c r="D1312" s="42"/>
      <c r="E1312" s="42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</row>
    <row r="1313" spans="2:126" s="40" customFormat="1" x14ac:dyDescent="0.3">
      <c r="B1313" s="41"/>
      <c r="C1313" s="42"/>
      <c r="D1313" s="42"/>
      <c r="E1313" s="42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</row>
    <row r="1314" spans="2:126" s="40" customFormat="1" x14ac:dyDescent="0.3">
      <c r="B1314" s="41"/>
      <c r="C1314" s="42"/>
      <c r="D1314" s="42"/>
      <c r="E1314" s="42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O1314" s="3"/>
      <c r="DP1314" s="3"/>
      <c r="DQ1314" s="3"/>
      <c r="DR1314" s="3"/>
      <c r="DS1314" s="3"/>
      <c r="DT1314" s="3"/>
      <c r="DU1314" s="3"/>
      <c r="DV1314" s="3"/>
    </row>
    <row r="1315" spans="2:126" s="40" customFormat="1" x14ac:dyDescent="0.3">
      <c r="B1315" s="41"/>
      <c r="C1315" s="42"/>
      <c r="D1315" s="42"/>
      <c r="E1315" s="42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O1315" s="3"/>
      <c r="DP1315" s="3"/>
      <c r="DQ1315" s="3"/>
      <c r="DR1315" s="3"/>
      <c r="DS1315" s="3"/>
      <c r="DT1315" s="3"/>
      <c r="DU1315" s="3"/>
      <c r="DV1315" s="3"/>
    </row>
    <row r="1316" spans="2:126" s="40" customFormat="1" x14ac:dyDescent="0.3">
      <c r="B1316" s="41"/>
      <c r="C1316" s="42"/>
      <c r="D1316" s="42"/>
      <c r="E1316" s="42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O1316" s="3"/>
      <c r="DP1316" s="3"/>
      <c r="DQ1316" s="3"/>
      <c r="DR1316" s="3"/>
      <c r="DS1316" s="3"/>
      <c r="DT1316" s="3"/>
      <c r="DU1316" s="3"/>
      <c r="DV1316" s="3"/>
    </row>
    <row r="1317" spans="2:126" s="40" customFormat="1" x14ac:dyDescent="0.3">
      <c r="B1317" s="41"/>
      <c r="C1317" s="42"/>
      <c r="D1317" s="42"/>
      <c r="E1317" s="42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</row>
    <row r="1318" spans="2:126" s="40" customFormat="1" x14ac:dyDescent="0.3">
      <c r="B1318" s="41"/>
      <c r="C1318" s="42"/>
      <c r="D1318" s="42"/>
      <c r="E1318" s="42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</row>
    <row r="1319" spans="2:126" s="40" customFormat="1" x14ac:dyDescent="0.3">
      <c r="B1319" s="41"/>
      <c r="C1319" s="42"/>
      <c r="D1319" s="42"/>
      <c r="E1319" s="42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O1319" s="3"/>
      <c r="DP1319" s="3"/>
      <c r="DQ1319" s="3"/>
      <c r="DR1319" s="3"/>
      <c r="DS1319" s="3"/>
      <c r="DT1319" s="3"/>
      <c r="DU1319" s="3"/>
      <c r="DV1319" s="3"/>
    </row>
    <row r="1320" spans="2:126" s="40" customFormat="1" x14ac:dyDescent="0.3">
      <c r="B1320" s="41"/>
      <c r="C1320" s="42"/>
      <c r="D1320" s="42"/>
      <c r="E1320" s="42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</row>
    <row r="1321" spans="2:126" s="40" customFormat="1" x14ac:dyDescent="0.3">
      <c r="B1321" s="41"/>
      <c r="C1321" s="42"/>
      <c r="D1321" s="42"/>
      <c r="E1321" s="42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O1321" s="3"/>
      <c r="DP1321" s="3"/>
      <c r="DQ1321" s="3"/>
      <c r="DR1321" s="3"/>
      <c r="DS1321" s="3"/>
      <c r="DT1321" s="3"/>
      <c r="DU1321" s="3"/>
      <c r="DV1321" s="3"/>
    </row>
    <row r="1322" spans="2:126" s="40" customFormat="1" x14ac:dyDescent="0.3">
      <c r="B1322" s="41"/>
      <c r="C1322" s="42"/>
      <c r="D1322" s="42"/>
      <c r="E1322" s="42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</row>
    <row r="1323" spans="2:126" s="40" customFormat="1" x14ac:dyDescent="0.3">
      <c r="B1323" s="41"/>
      <c r="C1323" s="42"/>
      <c r="D1323" s="42"/>
      <c r="E1323" s="42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O1323" s="3"/>
      <c r="DP1323" s="3"/>
      <c r="DQ1323" s="3"/>
      <c r="DR1323" s="3"/>
      <c r="DS1323" s="3"/>
      <c r="DT1323" s="3"/>
      <c r="DU1323" s="3"/>
      <c r="DV1323" s="3"/>
    </row>
    <row r="1324" spans="2:126" s="40" customFormat="1" x14ac:dyDescent="0.3">
      <c r="B1324" s="41"/>
      <c r="C1324" s="42"/>
      <c r="D1324" s="42"/>
      <c r="E1324" s="42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</row>
    <row r="1325" spans="2:126" s="40" customFormat="1" x14ac:dyDescent="0.3">
      <c r="B1325" s="41"/>
      <c r="C1325" s="42"/>
      <c r="D1325" s="42"/>
      <c r="E1325" s="42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O1325" s="3"/>
      <c r="DP1325" s="3"/>
      <c r="DQ1325" s="3"/>
      <c r="DR1325" s="3"/>
      <c r="DS1325" s="3"/>
      <c r="DT1325" s="3"/>
      <c r="DU1325" s="3"/>
      <c r="DV1325" s="3"/>
    </row>
    <row r="1326" spans="2:126" s="40" customFormat="1" x14ac:dyDescent="0.3">
      <c r="B1326" s="41"/>
      <c r="C1326" s="42"/>
      <c r="D1326" s="42"/>
      <c r="E1326" s="42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</row>
    <row r="1327" spans="2:126" s="40" customFormat="1" x14ac:dyDescent="0.3">
      <c r="B1327" s="41"/>
      <c r="C1327" s="42"/>
      <c r="D1327" s="42"/>
      <c r="E1327" s="42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</row>
    <row r="1328" spans="2:126" s="40" customFormat="1" x14ac:dyDescent="0.3">
      <c r="B1328" s="41"/>
      <c r="C1328" s="42"/>
      <c r="D1328" s="42"/>
      <c r="E1328" s="42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</row>
    <row r="1329" spans="2:126" s="40" customFormat="1" x14ac:dyDescent="0.3">
      <c r="B1329" s="41"/>
      <c r="C1329" s="42"/>
      <c r="D1329" s="42"/>
      <c r="E1329" s="42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</row>
    <row r="1330" spans="2:126" s="40" customFormat="1" x14ac:dyDescent="0.3">
      <c r="B1330" s="41"/>
      <c r="C1330" s="42"/>
      <c r="D1330" s="42"/>
      <c r="E1330" s="42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</row>
    <row r="1331" spans="2:126" s="40" customFormat="1" x14ac:dyDescent="0.3">
      <c r="B1331" s="41"/>
      <c r="C1331" s="42"/>
      <c r="D1331" s="42"/>
      <c r="E1331" s="42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O1331" s="3"/>
      <c r="DP1331" s="3"/>
      <c r="DQ1331" s="3"/>
      <c r="DR1331" s="3"/>
      <c r="DS1331" s="3"/>
      <c r="DT1331" s="3"/>
      <c r="DU1331" s="3"/>
      <c r="DV1331" s="3"/>
    </row>
    <row r="1332" spans="2:126" s="40" customFormat="1" x14ac:dyDescent="0.3">
      <c r="B1332" s="41"/>
      <c r="C1332" s="42"/>
      <c r="D1332" s="42"/>
      <c r="E1332" s="42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O1332" s="3"/>
      <c r="DP1332" s="3"/>
      <c r="DQ1332" s="3"/>
      <c r="DR1332" s="3"/>
      <c r="DS1332" s="3"/>
      <c r="DT1332" s="3"/>
      <c r="DU1332" s="3"/>
      <c r="DV1332" s="3"/>
    </row>
    <row r="1333" spans="2:126" s="40" customFormat="1" x14ac:dyDescent="0.3">
      <c r="B1333" s="41"/>
      <c r="C1333" s="42"/>
      <c r="D1333" s="42"/>
      <c r="E1333" s="42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O1333" s="3"/>
      <c r="DP1333" s="3"/>
      <c r="DQ1333" s="3"/>
      <c r="DR1333" s="3"/>
      <c r="DS1333" s="3"/>
      <c r="DT1333" s="3"/>
      <c r="DU1333" s="3"/>
      <c r="DV1333" s="3"/>
    </row>
    <row r="1334" spans="2:126" s="40" customFormat="1" x14ac:dyDescent="0.3">
      <c r="B1334" s="41"/>
      <c r="C1334" s="42"/>
      <c r="D1334" s="42"/>
      <c r="E1334" s="42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  <c r="DJ1334" s="3"/>
      <c r="DK1334" s="3"/>
      <c r="DL1334" s="3"/>
      <c r="DM1334" s="3"/>
      <c r="DN1334" s="3"/>
      <c r="DO1334" s="3"/>
      <c r="DP1334" s="3"/>
      <c r="DQ1334" s="3"/>
      <c r="DR1334" s="3"/>
      <c r="DS1334" s="3"/>
      <c r="DT1334" s="3"/>
      <c r="DU1334" s="3"/>
      <c r="DV1334" s="3"/>
    </row>
    <row r="1335" spans="2:126" s="40" customFormat="1" x14ac:dyDescent="0.3">
      <c r="B1335" s="41"/>
      <c r="C1335" s="42"/>
      <c r="D1335" s="42"/>
      <c r="E1335" s="42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  <c r="DJ1335" s="3"/>
      <c r="DK1335" s="3"/>
      <c r="DL1335" s="3"/>
      <c r="DM1335" s="3"/>
      <c r="DN1335" s="3"/>
      <c r="DO1335" s="3"/>
      <c r="DP1335" s="3"/>
      <c r="DQ1335" s="3"/>
      <c r="DR1335" s="3"/>
      <c r="DS1335" s="3"/>
      <c r="DT1335" s="3"/>
      <c r="DU1335" s="3"/>
      <c r="DV1335" s="3"/>
    </row>
    <row r="1336" spans="2:126" s="40" customFormat="1" x14ac:dyDescent="0.3">
      <c r="B1336" s="41"/>
      <c r="C1336" s="42"/>
      <c r="D1336" s="42"/>
      <c r="E1336" s="42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  <c r="DJ1336" s="3"/>
      <c r="DK1336" s="3"/>
      <c r="DL1336" s="3"/>
      <c r="DM1336" s="3"/>
      <c r="DN1336" s="3"/>
      <c r="DO1336" s="3"/>
      <c r="DP1336" s="3"/>
      <c r="DQ1336" s="3"/>
      <c r="DR1336" s="3"/>
      <c r="DS1336" s="3"/>
      <c r="DT1336" s="3"/>
      <c r="DU1336" s="3"/>
      <c r="DV1336" s="3"/>
    </row>
    <row r="1337" spans="2:126" s="40" customFormat="1" x14ac:dyDescent="0.3">
      <c r="B1337" s="41"/>
      <c r="C1337" s="42"/>
      <c r="D1337" s="42"/>
      <c r="E1337" s="42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O1337" s="3"/>
      <c r="DP1337" s="3"/>
      <c r="DQ1337" s="3"/>
      <c r="DR1337" s="3"/>
      <c r="DS1337" s="3"/>
      <c r="DT1337" s="3"/>
      <c r="DU1337" s="3"/>
      <c r="DV1337" s="3"/>
    </row>
    <row r="1338" spans="2:126" s="40" customFormat="1" x14ac:dyDescent="0.3">
      <c r="B1338" s="41"/>
      <c r="C1338" s="42"/>
      <c r="D1338" s="42"/>
      <c r="E1338" s="42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O1338" s="3"/>
      <c r="DP1338" s="3"/>
      <c r="DQ1338" s="3"/>
      <c r="DR1338" s="3"/>
      <c r="DS1338" s="3"/>
      <c r="DT1338" s="3"/>
      <c r="DU1338" s="3"/>
      <c r="DV1338" s="3"/>
    </row>
    <row r="1339" spans="2:126" s="40" customFormat="1" x14ac:dyDescent="0.3">
      <c r="B1339" s="41"/>
      <c r="C1339" s="42"/>
      <c r="D1339" s="42"/>
      <c r="E1339" s="42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  <c r="DJ1339" s="3"/>
      <c r="DK1339" s="3"/>
      <c r="DL1339" s="3"/>
      <c r="DM1339" s="3"/>
      <c r="DN1339" s="3"/>
      <c r="DO1339" s="3"/>
      <c r="DP1339" s="3"/>
      <c r="DQ1339" s="3"/>
      <c r="DR1339" s="3"/>
      <c r="DS1339" s="3"/>
      <c r="DT1339" s="3"/>
      <c r="DU1339" s="3"/>
      <c r="DV1339" s="3"/>
    </row>
    <row r="1340" spans="2:126" s="40" customFormat="1" x14ac:dyDescent="0.3">
      <c r="B1340" s="41"/>
      <c r="C1340" s="42"/>
      <c r="D1340" s="42"/>
      <c r="E1340" s="42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  <c r="DJ1340" s="3"/>
      <c r="DK1340" s="3"/>
      <c r="DL1340" s="3"/>
      <c r="DM1340" s="3"/>
      <c r="DN1340" s="3"/>
      <c r="DO1340" s="3"/>
      <c r="DP1340" s="3"/>
      <c r="DQ1340" s="3"/>
      <c r="DR1340" s="3"/>
      <c r="DS1340" s="3"/>
      <c r="DT1340" s="3"/>
      <c r="DU1340" s="3"/>
      <c r="DV1340" s="3"/>
    </row>
    <row r="1341" spans="2:126" s="40" customFormat="1" x14ac:dyDescent="0.3">
      <c r="B1341" s="41"/>
      <c r="C1341" s="42"/>
      <c r="D1341" s="42"/>
      <c r="E1341" s="42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  <c r="DJ1341" s="3"/>
      <c r="DK1341" s="3"/>
      <c r="DL1341" s="3"/>
      <c r="DM1341" s="3"/>
      <c r="DN1341" s="3"/>
      <c r="DO1341" s="3"/>
      <c r="DP1341" s="3"/>
      <c r="DQ1341" s="3"/>
      <c r="DR1341" s="3"/>
      <c r="DS1341" s="3"/>
      <c r="DT1341" s="3"/>
      <c r="DU1341" s="3"/>
      <c r="DV1341" s="3"/>
    </row>
    <row r="1342" spans="2:126" s="40" customFormat="1" x14ac:dyDescent="0.3">
      <c r="B1342" s="41"/>
      <c r="C1342" s="42"/>
      <c r="D1342" s="42"/>
      <c r="E1342" s="42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  <c r="DJ1342" s="3"/>
      <c r="DK1342" s="3"/>
      <c r="DL1342" s="3"/>
      <c r="DM1342" s="3"/>
      <c r="DN1342" s="3"/>
      <c r="DO1342" s="3"/>
      <c r="DP1342" s="3"/>
      <c r="DQ1342" s="3"/>
      <c r="DR1342" s="3"/>
      <c r="DS1342" s="3"/>
      <c r="DT1342" s="3"/>
      <c r="DU1342" s="3"/>
      <c r="DV1342" s="3"/>
    </row>
    <row r="1343" spans="2:126" s="40" customFormat="1" x14ac:dyDescent="0.3">
      <c r="B1343" s="41"/>
      <c r="C1343" s="42"/>
      <c r="D1343" s="42"/>
      <c r="E1343" s="42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  <c r="DJ1343" s="3"/>
      <c r="DK1343" s="3"/>
      <c r="DL1343" s="3"/>
      <c r="DM1343" s="3"/>
      <c r="DN1343" s="3"/>
      <c r="DO1343" s="3"/>
      <c r="DP1343" s="3"/>
      <c r="DQ1343" s="3"/>
      <c r="DR1343" s="3"/>
      <c r="DS1343" s="3"/>
      <c r="DT1343" s="3"/>
      <c r="DU1343" s="3"/>
      <c r="DV1343" s="3"/>
    </row>
    <row r="1344" spans="2:126" s="40" customFormat="1" x14ac:dyDescent="0.3">
      <c r="B1344" s="41"/>
      <c r="C1344" s="42"/>
      <c r="D1344" s="42"/>
      <c r="E1344" s="42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</row>
    <row r="1345" spans="2:126" s="40" customFormat="1" x14ac:dyDescent="0.3">
      <c r="B1345" s="41"/>
      <c r="C1345" s="42"/>
      <c r="D1345" s="42"/>
      <c r="E1345" s="42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  <c r="DJ1345" s="3"/>
      <c r="DK1345" s="3"/>
      <c r="DL1345" s="3"/>
      <c r="DM1345" s="3"/>
      <c r="DN1345" s="3"/>
      <c r="DO1345" s="3"/>
      <c r="DP1345" s="3"/>
      <c r="DQ1345" s="3"/>
      <c r="DR1345" s="3"/>
      <c r="DS1345" s="3"/>
      <c r="DT1345" s="3"/>
      <c r="DU1345" s="3"/>
      <c r="DV1345" s="3"/>
    </row>
    <row r="1346" spans="2:126" s="40" customFormat="1" x14ac:dyDescent="0.3">
      <c r="B1346" s="41"/>
      <c r="C1346" s="42"/>
      <c r="D1346" s="42"/>
      <c r="E1346" s="42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  <c r="DJ1346" s="3"/>
      <c r="DK1346" s="3"/>
      <c r="DL1346" s="3"/>
      <c r="DM1346" s="3"/>
      <c r="DN1346" s="3"/>
      <c r="DO1346" s="3"/>
      <c r="DP1346" s="3"/>
      <c r="DQ1346" s="3"/>
      <c r="DR1346" s="3"/>
      <c r="DS1346" s="3"/>
      <c r="DT1346" s="3"/>
      <c r="DU1346" s="3"/>
      <c r="DV1346" s="3"/>
    </row>
    <row r="1347" spans="2:126" s="40" customFormat="1" x14ac:dyDescent="0.3">
      <c r="B1347" s="41"/>
      <c r="C1347" s="42"/>
      <c r="D1347" s="42"/>
      <c r="E1347" s="42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  <c r="DJ1347" s="3"/>
      <c r="DK1347" s="3"/>
      <c r="DL1347" s="3"/>
      <c r="DM1347" s="3"/>
      <c r="DN1347" s="3"/>
      <c r="DO1347" s="3"/>
      <c r="DP1347" s="3"/>
      <c r="DQ1347" s="3"/>
      <c r="DR1347" s="3"/>
      <c r="DS1347" s="3"/>
      <c r="DT1347" s="3"/>
      <c r="DU1347" s="3"/>
      <c r="DV1347" s="3"/>
    </row>
    <row r="1348" spans="2:126" s="40" customFormat="1" x14ac:dyDescent="0.3">
      <c r="B1348" s="41"/>
      <c r="C1348" s="42"/>
      <c r="D1348" s="42"/>
      <c r="E1348" s="42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O1348" s="3"/>
      <c r="DP1348" s="3"/>
      <c r="DQ1348" s="3"/>
      <c r="DR1348" s="3"/>
      <c r="DS1348" s="3"/>
      <c r="DT1348" s="3"/>
      <c r="DU1348" s="3"/>
      <c r="DV1348" s="3"/>
    </row>
    <row r="1349" spans="2:126" s="40" customFormat="1" x14ac:dyDescent="0.3">
      <c r="B1349" s="41"/>
      <c r="C1349" s="42"/>
      <c r="D1349" s="42"/>
      <c r="E1349" s="42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  <c r="DJ1349" s="3"/>
      <c r="DK1349" s="3"/>
      <c r="DL1349" s="3"/>
      <c r="DM1349" s="3"/>
      <c r="DN1349" s="3"/>
      <c r="DO1349" s="3"/>
      <c r="DP1349" s="3"/>
      <c r="DQ1349" s="3"/>
      <c r="DR1349" s="3"/>
      <c r="DS1349" s="3"/>
      <c r="DT1349" s="3"/>
      <c r="DU1349" s="3"/>
      <c r="DV1349" s="3"/>
    </row>
    <row r="1350" spans="2:126" s="40" customFormat="1" x14ac:dyDescent="0.3">
      <c r="B1350" s="41"/>
      <c r="C1350" s="42"/>
      <c r="D1350" s="42"/>
      <c r="E1350" s="42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  <c r="DJ1350" s="3"/>
      <c r="DK1350" s="3"/>
      <c r="DL1350" s="3"/>
      <c r="DM1350" s="3"/>
      <c r="DN1350" s="3"/>
      <c r="DO1350" s="3"/>
      <c r="DP1350" s="3"/>
      <c r="DQ1350" s="3"/>
      <c r="DR1350" s="3"/>
      <c r="DS1350" s="3"/>
      <c r="DT1350" s="3"/>
      <c r="DU1350" s="3"/>
      <c r="DV1350" s="3"/>
    </row>
    <row r="1351" spans="2:126" s="40" customFormat="1" x14ac:dyDescent="0.3">
      <c r="B1351" s="41"/>
      <c r="C1351" s="42"/>
      <c r="D1351" s="42"/>
      <c r="E1351" s="42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  <c r="DJ1351" s="3"/>
      <c r="DK1351" s="3"/>
      <c r="DL1351" s="3"/>
      <c r="DM1351" s="3"/>
      <c r="DN1351" s="3"/>
      <c r="DO1351" s="3"/>
      <c r="DP1351" s="3"/>
      <c r="DQ1351" s="3"/>
      <c r="DR1351" s="3"/>
      <c r="DS1351" s="3"/>
      <c r="DT1351" s="3"/>
      <c r="DU1351" s="3"/>
      <c r="DV1351" s="3"/>
    </row>
    <row r="1352" spans="2:126" s="40" customFormat="1" x14ac:dyDescent="0.3">
      <c r="B1352" s="41"/>
      <c r="C1352" s="42"/>
      <c r="D1352" s="42"/>
      <c r="E1352" s="42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  <c r="DJ1352" s="3"/>
      <c r="DK1352" s="3"/>
      <c r="DL1352" s="3"/>
      <c r="DM1352" s="3"/>
      <c r="DN1352" s="3"/>
      <c r="DO1352" s="3"/>
      <c r="DP1352" s="3"/>
      <c r="DQ1352" s="3"/>
      <c r="DR1352" s="3"/>
      <c r="DS1352" s="3"/>
      <c r="DT1352" s="3"/>
      <c r="DU1352" s="3"/>
      <c r="DV1352" s="3"/>
    </row>
    <row r="1353" spans="2:126" s="40" customFormat="1" x14ac:dyDescent="0.3">
      <c r="B1353" s="41"/>
      <c r="C1353" s="42"/>
      <c r="D1353" s="42"/>
      <c r="E1353" s="42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  <c r="DJ1353" s="3"/>
      <c r="DK1353" s="3"/>
      <c r="DL1353" s="3"/>
      <c r="DM1353" s="3"/>
      <c r="DN1353" s="3"/>
      <c r="DO1353" s="3"/>
      <c r="DP1353" s="3"/>
      <c r="DQ1353" s="3"/>
      <c r="DR1353" s="3"/>
      <c r="DS1353" s="3"/>
      <c r="DT1353" s="3"/>
      <c r="DU1353" s="3"/>
      <c r="DV1353" s="3"/>
    </row>
    <row r="1354" spans="2:126" s="40" customFormat="1" x14ac:dyDescent="0.3">
      <c r="B1354" s="41"/>
      <c r="C1354" s="42"/>
      <c r="D1354" s="42"/>
      <c r="E1354" s="42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  <c r="DJ1354" s="3"/>
      <c r="DK1354" s="3"/>
      <c r="DL1354" s="3"/>
      <c r="DM1354" s="3"/>
      <c r="DN1354" s="3"/>
      <c r="DO1354" s="3"/>
      <c r="DP1354" s="3"/>
      <c r="DQ1354" s="3"/>
      <c r="DR1354" s="3"/>
      <c r="DS1354" s="3"/>
      <c r="DT1354" s="3"/>
      <c r="DU1354" s="3"/>
      <c r="DV1354" s="3"/>
    </row>
    <row r="1355" spans="2:126" s="40" customFormat="1" x14ac:dyDescent="0.3">
      <c r="B1355" s="41"/>
      <c r="C1355" s="42"/>
      <c r="D1355" s="42"/>
      <c r="E1355" s="42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</row>
    <row r="1356" spans="2:126" s="40" customFormat="1" x14ac:dyDescent="0.3">
      <c r="B1356" s="41"/>
      <c r="C1356" s="42"/>
      <c r="D1356" s="42"/>
      <c r="E1356" s="42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</row>
    <row r="1357" spans="2:126" s="40" customFormat="1" x14ac:dyDescent="0.3">
      <c r="B1357" s="41"/>
      <c r="C1357" s="42"/>
      <c r="D1357" s="42"/>
      <c r="E1357" s="42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</row>
    <row r="1358" spans="2:126" s="40" customFormat="1" x14ac:dyDescent="0.3">
      <c r="B1358" s="41"/>
      <c r="C1358" s="42"/>
      <c r="D1358" s="42"/>
      <c r="E1358" s="42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O1358" s="3"/>
      <c r="DP1358" s="3"/>
      <c r="DQ1358" s="3"/>
      <c r="DR1358" s="3"/>
      <c r="DS1358" s="3"/>
      <c r="DT1358" s="3"/>
      <c r="DU1358" s="3"/>
      <c r="DV1358" s="3"/>
    </row>
    <row r="1359" spans="2:126" s="40" customFormat="1" x14ac:dyDescent="0.3">
      <c r="B1359" s="41"/>
      <c r="C1359" s="42"/>
      <c r="D1359" s="42"/>
      <c r="E1359" s="42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  <c r="DJ1359" s="3"/>
      <c r="DK1359" s="3"/>
      <c r="DL1359" s="3"/>
      <c r="DM1359" s="3"/>
      <c r="DN1359" s="3"/>
      <c r="DO1359" s="3"/>
      <c r="DP1359" s="3"/>
      <c r="DQ1359" s="3"/>
      <c r="DR1359" s="3"/>
      <c r="DS1359" s="3"/>
      <c r="DT1359" s="3"/>
      <c r="DU1359" s="3"/>
      <c r="DV1359" s="3"/>
    </row>
    <row r="1360" spans="2:126" s="40" customFormat="1" x14ac:dyDescent="0.3">
      <c r="B1360" s="41"/>
      <c r="C1360" s="42"/>
      <c r="D1360" s="42"/>
      <c r="E1360" s="42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  <c r="DJ1360" s="3"/>
      <c r="DK1360" s="3"/>
      <c r="DL1360" s="3"/>
      <c r="DM1360" s="3"/>
      <c r="DN1360" s="3"/>
      <c r="DO1360" s="3"/>
      <c r="DP1360" s="3"/>
      <c r="DQ1360" s="3"/>
      <c r="DR1360" s="3"/>
      <c r="DS1360" s="3"/>
      <c r="DT1360" s="3"/>
      <c r="DU1360" s="3"/>
      <c r="DV1360" s="3"/>
    </row>
    <row r="1361" spans="2:126" s="40" customFormat="1" x14ac:dyDescent="0.3">
      <c r="B1361" s="41"/>
      <c r="C1361" s="42"/>
      <c r="D1361" s="42"/>
      <c r="E1361" s="42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O1361" s="3"/>
      <c r="DP1361" s="3"/>
      <c r="DQ1361" s="3"/>
      <c r="DR1361" s="3"/>
      <c r="DS1361" s="3"/>
      <c r="DT1361" s="3"/>
      <c r="DU1361" s="3"/>
      <c r="DV1361" s="3"/>
    </row>
    <row r="1362" spans="2:126" s="40" customFormat="1" x14ac:dyDescent="0.3">
      <c r="B1362" s="41"/>
      <c r="C1362" s="42"/>
      <c r="D1362" s="42"/>
      <c r="E1362" s="42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  <c r="DJ1362" s="3"/>
      <c r="DK1362" s="3"/>
      <c r="DL1362" s="3"/>
      <c r="DM1362" s="3"/>
      <c r="DN1362" s="3"/>
      <c r="DO1362" s="3"/>
      <c r="DP1362" s="3"/>
      <c r="DQ1362" s="3"/>
      <c r="DR1362" s="3"/>
      <c r="DS1362" s="3"/>
      <c r="DT1362" s="3"/>
      <c r="DU1362" s="3"/>
      <c r="DV1362" s="3"/>
    </row>
    <row r="1363" spans="2:126" s="40" customFormat="1" x14ac:dyDescent="0.3">
      <c r="B1363" s="41"/>
      <c r="C1363" s="42"/>
      <c r="D1363" s="42"/>
      <c r="E1363" s="42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  <c r="DJ1363" s="3"/>
      <c r="DK1363" s="3"/>
      <c r="DL1363" s="3"/>
      <c r="DM1363" s="3"/>
      <c r="DN1363" s="3"/>
      <c r="DO1363" s="3"/>
      <c r="DP1363" s="3"/>
      <c r="DQ1363" s="3"/>
      <c r="DR1363" s="3"/>
      <c r="DS1363" s="3"/>
      <c r="DT1363" s="3"/>
      <c r="DU1363" s="3"/>
      <c r="DV1363" s="3"/>
    </row>
    <row r="1364" spans="2:126" s="40" customFormat="1" x14ac:dyDescent="0.3">
      <c r="B1364" s="41"/>
      <c r="C1364" s="42"/>
      <c r="D1364" s="42"/>
      <c r="E1364" s="42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  <c r="DJ1364" s="3"/>
      <c r="DK1364" s="3"/>
      <c r="DL1364" s="3"/>
      <c r="DM1364" s="3"/>
      <c r="DN1364" s="3"/>
      <c r="DO1364" s="3"/>
      <c r="DP1364" s="3"/>
      <c r="DQ1364" s="3"/>
      <c r="DR1364" s="3"/>
      <c r="DS1364" s="3"/>
      <c r="DT1364" s="3"/>
      <c r="DU1364" s="3"/>
      <c r="DV1364" s="3"/>
    </row>
    <row r="1365" spans="2:126" s="40" customFormat="1" x14ac:dyDescent="0.3">
      <c r="B1365" s="41"/>
      <c r="C1365" s="42"/>
      <c r="D1365" s="42"/>
      <c r="E1365" s="42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  <c r="CX1365" s="3"/>
      <c r="CY1365" s="3"/>
      <c r="CZ1365" s="3"/>
      <c r="DA1365" s="3"/>
      <c r="DB1365" s="3"/>
      <c r="DC1365" s="3"/>
      <c r="DD1365" s="3"/>
      <c r="DE1365" s="3"/>
      <c r="DF1365" s="3"/>
      <c r="DG1365" s="3"/>
      <c r="DH1365" s="3"/>
      <c r="DI1365" s="3"/>
      <c r="DJ1365" s="3"/>
      <c r="DK1365" s="3"/>
      <c r="DL1365" s="3"/>
      <c r="DM1365" s="3"/>
      <c r="DN1365" s="3"/>
      <c r="DO1365" s="3"/>
      <c r="DP1365" s="3"/>
      <c r="DQ1365" s="3"/>
      <c r="DR1365" s="3"/>
      <c r="DS1365" s="3"/>
      <c r="DT1365" s="3"/>
      <c r="DU1365" s="3"/>
      <c r="DV1365" s="3"/>
    </row>
    <row r="1366" spans="2:126" s="40" customFormat="1" x14ac:dyDescent="0.3">
      <c r="B1366" s="41"/>
      <c r="C1366" s="42"/>
      <c r="D1366" s="42"/>
      <c r="E1366" s="42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</row>
    <row r="1367" spans="2:126" s="40" customFormat="1" x14ac:dyDescent="0.3">
      <c r="B1367" s="41"/>
      <c r="C1367" s="42"/>
      <c r="D1367" s="42"/>
      <c r="E1367" s="42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O1367" s="3"/>
      <c r="DP1367" s="3"/>
      <c r="DQ1367" s="3"/>
      <c r="DR1367" s="3"/>
      <c r="DS1367" s="3"/>
      <c r="DT1367" s="3"/>
      <c r="DU1367" s="3"/>
      <c r="DV1367" s="3"/>
    </row>
    <row r="1368" spans="2:126" s="40" customFormat="1" x14ac:dyDescent="0.3">
      <c r="B1368" s="41"/>
      <c r="C1368" s="42"/>
      <c r="D1368" s="42"/>
      <c r="E1368" s="42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</row>
    <row r="1369" spans="2:126" s="40" customFormat="1" x14ac:dyDescent="0.3">
      <c r="B1369" s="41"/>
      <c r="C1369" s="42"/>
      <c r="D1369" s="42"/>
      <c r="E1369" s="42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  <c r="CX1369" s="3"/>
      <c r="CY1369" s="3"/>
      <c r="CZ1369" s="3"/>
      <c r="DA1369" s="3"/>
      <c r="DB1369" s="3"/>
      <c r="DC1369" s="3"/>
      <c r="DD1369" s="3"/>
      <c r="DE1369" s="3"/>
      <c r="DF1369" s="3"/>
      <c r="DG1369" s="3"/>
      <c r="DH1369" s="3"/>
      <c r="DI1369" s="3"/>
      <c r="DJ1369" s="3"/>
      <c r="DK1369" s="3"/>
      <c r="DL1369" s="3"/>
      <c r="DM1369" s="3"/>
      <c r="DN1369" s="3"/>
      <c r="DO1369" s="3"/>
      <c r="DP1369" s="3"/>
      <c r="DQ1369" s="3"/>
      <c r="DR1369" s="3"/>
      <c r="DS1369" s="3"/>
      <c r="DT1369" s="3"/>
      <c r="DU1369" s="3"/>
      <c r="DV1369" s="3"/>
    </row>
    <row r="1370" spans="2:126" s="40" customFormat="1" x14ac:dyDescent="0.3">
      <c r="B1370" s="41"/>
      <c r="C1370" s="42"/>
      <c r="D1370" s="42"/>
      <c r="E1370" s="42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O1370" s="3"/>
      <c r="DP1370" s="3"/>
      <c r="DQ1370" s="3"/>
      <c r="DR1370" s="3"/>
      <c r="DS1370" s="3"/>
      <c r="DT1370" s="3"/>
      <c r="DU1370" s="3"/>
      <c r="DV1370" s="3"/>
    </row>
    <row r="1371" spans="2:126" s="40" customFormat="1" x14ac:dyDescent="0.3">
      <c r="B1371" s="41"/>
      <c r="C1371" s="42"/>
      <c r="D1371" s="42"/>
      <c r="E1371" s="42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  <c r="CX1371" s="3"/>
      <c r="CY1371" s="3"/>
      <c r="CZ1371" s="3"/>
      <c r="DA1371" s="3"/>
      <c r="DB1371" s="3"/>
      <c r="DC1371" s="3"/>
      <c r="DD1371" s="3"/>
      <c r="DE1371" s="3"/>
      <c r="DF1371" s="3"/>
      <c r="DG1371" s="3"/>
      <c r="DH1371" s="3"/>
      <c r="DI1371" s="3"/>
      <c r="DJ1371" s="3"/>
      <c r="DK1371" s="3"/>
      <c r="DL1371" s="3"/>
      <c r="DM1371" s="3"/>
      <c r="DN1371" s="3"/>
      <c r="DO1371" s="3"/>
      <c r="DP1371" s="3"/>
      <c r="DQ1371" s="3"/>
      <c r="DR1371" s="3"/>
      <c r="DS1371" s="3"/>
      <c r="DT1371" s="3"/>
      <c r="DU1371" s="3"/>
      <c r="DV1371" s="3"/>
    </row>
    <row r="1372" spans="2:126" s="40" customFormat="1" x14ac:dyDescent="0.3">
      <c r="B1372" s="41"/>
      <c r="C1372" s="42"/>
      <c r="D1372" s="42"/>
      <c r="E1372" s="42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  <c r="DH1372" s="3"/>
      <c r="DI1372" s="3"/>
      <c r="DJ1372" s="3"/>
      <c r="DK1372" s="3"/>
      <c r="DL1372" s="3"/>
      <c r="DM1372" s="3"/>
      <c r="DN1372" s="3"/>
      <c r="DO1372" s="3"/>
      <c r="DP1372" s="3"/>
      <c r="DQ1372" s="3"/>
      <c r="DR1372" s="3"/>
      <c r="DS1372" s="3"/>
      <c r="DT1372" s="3"/>
      <c r="DU1372" s="3"/>
      <c r="DV1372" s="3"/>
    </row>
    <row r="1373" spans="2:126" s="40" customFormat="1" x14ac:dyDescent="0.3">
      <c r="B1373" s="41"/>
      <c r="C1373" s="42"/>
      <c r="D1373" s="42"/>
      <c r="E1373" s="42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O1373" s="3"/>
      <c r="DP1373" s="3"/>
      <c r="DQ1373" s="3"/>
      <c r="DR1373" s="3"/>
      <c r="DS1373" s="3"/>
      <c r="DT1373" s="3"/>
      <c r="DU1373" s="3"/>
      <c r="DV1373" s="3"/>
    </row>
    <row r="1374" spans="2:126" s="40" customFormat="1" x14ac:dyDescent="0.3">
      <c r="B1374" s="41"/>
      <c r="C1374" s="42"/>
      <c r="D1374" s="42"/>
      <c r="E1374" s="42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  <c r="CX1374" s="3"/>
      <c r="CY1374" s="3"/>
      <c r="CZ1374" s="3"/>
      <c r="DA1374" s="3"/>
      <c r="DB1374" s="3"/>
      <c r="DC1374" s="3"/>
      <c r="DD1374" s="3"/>
      <c r="DE1374" s="3"/>
      <c r="DF1374" s="3"/>
      <c r="DG1374" s="3"/>
      <c r="DH1374" s="3"/>
      <c r="DI1374" s="3"/>
      <c r="DJ1374" s="3"/>
      <c r="DK1374" s="3"/>
      <c r="DL1374" s="3"/>
      <c r="DM1374" s="3"/>
      <c r="DN1374" s="3"/>
      <c r="DO1374" s="3"/>
      <c r="DP1374" s="3"/>
      <c r="DQ1374" s="3"/>
      <c r="DR1374" s="3"/>
      <c r="DS1374" s="3"/>
      <c r="DT1374" s="3"/>
      <c r="DU1374" s="3"/>
      <c r="DV1374" s="3"/>
    </row>
    <row r="1375" spans="2:126" s="40" customFormat="1" x14ac:dyDescent="0.3">
      <c r="B1375" s="41"/>
      <c r="C1375" s="42"/>
      <c r="D1375" s="42"/>
      <c r="E1375" s="42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  <c r="CX1375" s="3"/>
      <c r="CY1375" s="3"/>
      <c r="CZ1375" s="3"/>
      <c r="DA1375" s="3"/>
      <c r="DB1375" s="3"/>
      <c r="DC1375" s="3"/>
      <c r="DD1375" s="3"/>
      <c r="DE1375" s="3"/>
      <c r="DF1375" s="3"/>
      <c r="DG1375" s="3"/>
      <c r="DH1375" s="3"/>
      <c r="DI1375" s="3"/>
      <c r="DJ1375" s="3"/>
      <c r="DK1375" s="3"/>
      <c r="DL1375" s="3"/>
      <c r="DM1375" s="3"/>
      <c r="DN1375" s="3"/>
      <c r="DO1375" s="3"/>
      <c r="DP1375" s="3"/>
      <c r="DQ1375" s="3"/>
      <c r="DR1375" s="3"/>
      <c r="DS1375" s="3"/>
      <c r="DT1375" s="3"/>
      <c r="DU1375" s="3"/>
      <c r="DV1375" s="3"/>
    </row>
    <row r="1376" spans="2:126" s="40" customFormat="1" x14ac:dyDescent="0.3">
      <c r="B1376" s="41"/>
      <c r="C1376" s="42"/>
      <c r="D1376" s="42"/>
      <c r="E1376" s="42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O1376" s="3"/>
      <c r="DP1376" s="3"/>
      <c r="DQ1376" s="3"/>
      <c r="DR1376" s="3"/>
      <c r="DS1376" s="3"/>
      <c r="DT1376" s="3"/>
      <c r="DU1376" s="3"/>
      <c r="DV1376" s="3"/>
    </row>
    <row r="1377" spans="2:126" s="40" customFormat="1" x14ac:dyDescent="0.3">
      <c r="B1377" s="41"/>
      <c r="C1377" s="42"/>
      <c r="D1377" s="42"/>
      <c r="E1377" s="42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  <c r="CX1377" s="3"/>
      <c r="CY1377" s="3"/>
      <c r="CZ1377" s="3"/>
      <c r="DA1377" s="3"/>
      <c r="DB1377" s="3"/>
      <c r="DC1377" s="3"/>
      <c r="DD1377" s="3"/>
      <c r="DE1377" s="3"/>
      <c r="DF1377" s="3"/>
      <c r="DG1377" s="3"/>
      <c r="DH1377" s="3"/>
      <c r="DI1377" s="3"/>
      <c r="DJ1377" s="3"/>
      <c r="DK1377" s="3"/>
      <c r="DL1377" s="3"/>
      <c r="DM1377" s="3"/>
      <c r="DN1377" s="3"/>
      <c r="DO1377" s="3"/>
      <c r="DP1377" s="3"/>
      <c r="DQ1377" s="3"/>
      <c r="DR1377" s="3"/>
      <c r="DS1377" s="3"/>
      <c r="DT1377" s="3"/>
      <c r="DU1377" s="3"/>
      <c r="DV1377" s="3"/>
    </row>
    <row r="1378" spans="2:126" s="40" customFormat="1" x14ac:dyDescent="0.3">
      <c r="B1378" s="41"/>
      <c r="C1378" s="42"/>
      <c r="D1378" s="42"/>
      <c r="E1378" s="42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  <c r="CX1378" s="3"/>
      <c r="CY1378" s="3"/>
      <c r="CZ1378" s="3"/>
      <c r="DA1378" s="3"/>
      <c r="DB1378" s="3"/>
      <c r="DC1378" s="3"/>
      <c r="DD1378" s="3"/>
      <c r="DE1378" s="3"/>
      <c r="DF1378" s="3"/>
      <c r="DG1378" s="3"/>
      <c r="DH1378" s="3"/>
      <c r="DI1378" s="3"/>
      <c r="DJ1378" s="3"/>
      <c r="DK1378" s="3"/>
      <c r="DL1378" s="3"/>
      <c r="DM1378" s="3"/>
      <c r="DN1378" s="3"/>
      <c r="DO1378" s="3"/>
      <c r="DP1378" s="3"/>
      <c r="DQ1378" s="3"/>
      <c r="DR1378" s="3"/>
      <c r="DS1378" s="3"/>
      <c r="DT1378" s="3"/>
      <c r="DU1378" s="3"/>
      <c r="DV1378" s="3"/>
    </row>
    <row r="1379" spans="2:126" s="40" customFormat="1" x14ac:dyDescent="0.3">
      <c r="B1379" s="41"/>
      <c r="C1379" s="42"/>
      <c r="D1379" s="42"/>
      <c r="E1379" s="42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  <c r="CX1379" s="3"/>
      <c r="CY1379" s="3"/>
      <c r="CZ1379" s="3"/>
      <c r="DA1379" s="3"/>
      <c r="DB1379" s="3"/>
      <c r="DC1379" s="3"/>
      <c r="DD1379" s="3"/>
      <c r="DE1379" s="3"/>
      <c r="DF1379" s="3"/>
      <c r="DG1379" s="3"/>
      <c r="DH1379" s="3"/>
      <c r="DI1379" s="3"/>
      <c r="DJ1379" s="3"/>
      <c r="DK1379" s="3"/>
      <c r="DL1379" s="3"/>
      <c r="DM1379" s="3"/>
      <c r="DN1379" s="3"/>
      <c r="DO1379" s="3"/>
      <c r="DP1379" s="3"/>
      <c r="DQ1379" s="3"/>
      <c r="DR1379" s="3"/>
      <c r="DS1379" s="3"/>
      <c r="DT1379" s="3"/>
      <c r="DU1379" s="3"/>
      <c r="DV1379" s="3"/>
    </row>
    <row r="1380" spans="2:126" s="40" customFormat="1" x14ac:dyDescent="0.3">
      <c r="B1380" s="41"/>
      <c r="C1380" s="42"/>
      <c r="D1380" s="42"/>
      <c r="E1380" s="42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  <c r="CX1380" s="3"/>
      <c r="CY1380" s="3"/>
      <c r="CZ1380" s="3"/>
      <c r="DA1380" s="3"/>
      <c r="DB1380" s="3"/>
      <c r="DC1380" s="3"/>
      <c r="DD1380" s="3"/>
      <c r="DE1380" s="3"/>
      <c r="DF1380" s="3"/>
      <c r="DG1380" s="3"/>
      <c r="DH1380" s="3"/>
      <c r="DI1380" s="3"/>
      <c r="DJ1380" s="3"/>
      <c r="DK1380" s="3"/>
      <c r="DL1380" s="3"/>
      <c r="DM1380" s="3"/>
      <c r="DN1380" s="3"/>
      <c r="DO1380" s="3"/>
      <c r="DP1380" s="3"/>
      <c r="DQ1380" s="3"/>
      <c r="DR1380" s="3"/>
      <c r="DS1380" s="3"/>
      <c r="DT1380" s="3"/>
      <c r="DU1380" s="3"/>
      <c r="DV1380" s="3"/>
    </row>
    <row r="1381" spans="2:126" s="40" customFormat="1" x14ac:dyDescent="0.3">
      <c r="B1381" s="41"/>
      <c r="C1381" s="42"/>
      <c r="D1381" s="42"/>
      <c r="E1381" s="42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  <c r="CX1381" s="3"/>
      <c r="CY1381" s="3"/>
      <c r="CZ1381" s="3"/>
      <c r="DA1381" s="3"/>
      <c r="DB1381" s="3"/>
      <c r="DC1381" s="3"/>
      <c r="DD1381" s="3"/>
      <c r="DE1381" s="3"/>
      <c r="DF1381" s="3"/>
      <c r="DG1381" s="3"/>
      <c r="DH1381" s="3"/>
      <c r="DI1381" s="3"/>
      <c r="DJ1381" s="3"/>
      <c r="DK1381" s="3"/>
      <c r="DL1381" s="3"/>
      <c r="DM1381" s="3"/>
      <c r="DN1381" s="3"/>
      <c r="DO1381" s="3"/>
      <c r="DP1381" s="3"/>
      <c r="DQ1381" s="3"/>
      <c r="DR1381" s="3"/>
      <c r="DS1381" s="3"/>
      <c r="DT1381" s="3"/>
      <c r="DU1381" s="3"/>
      <c r="DV1381" s="3"/>
    </row>
    <row r="1382" spans="2:126" s="40" customFormat="1" x14ac:dyDescent="0.3">
      <c r="B1382" s="41"/>
      <c r="C1382" s="42"/>
      <c r="D1382" s="42"/>
      <c r="E1382" s="42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  <c r="CX1382" s="3"/>
      <c r="CY1382" s="3"/>
      <c r="CZ1382" s="3"/>
      <c r="DA1382" s="3"/>
      <c r="DB1382" s="3"/>
      <c r="DC1382" s="3"/>
      <c r="DD1382" s="3"/>
      <c r="DE1382" s="3"/>
      <c r="DF1382" s="3"/>
      <c r="DG1382" s="3"/>
      <c r="DH1382" s="3"/>
      <c r="DI1382" s="3"/>
      <c r="DJ1382" s="3"/>
      <c r="DK1382" s="3"/>
      <c r="DL1382" s="3"/>
      <c r="DM1382" s="3"/>
      <c r="DN1382" s="3"/>
      <c r="DO1382" s="3"/>
      <c r="DP1382" s="3"/>
      <c r="DQ1382" s="3"/>
      <c r="DR1382" s="3"/>
      <c r="DS1382" s="3"/>
      <c r="DT1382" s="3"/>
      <c r="DU1382" s="3"/>
      <c r="DV1382" s="3"/>
    </row>
    <row r="1383" spans="2:126" s="40" customFormat="1" x14ac:dyDescent="0.3">
      <c r="B1383" s="41"/>
      <c r="C1383" s="42"/>
      <c r="D1383" s="42"/>
      <c r="E1383" s="42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  <c r="CX1383" s="3"/>
      <c r="CY1383" s="3"/>
      <c r="CZ1383" s="3"/>
      <c r="DA1383" s="3"/>
      <c r="DB1383" s="3"/>
      <c r="DC1383" s="3"/>
      <c r="DD1383" s="3"/>
      <c r="DE1383" s="3"/>
      <c r="DF1383" s="3"/>
      <c r="DG1383" s="3"/>
      <c r="DH1383" s="3"/>
      <c r="DI1383" s="3"/>
      <c r="DJ1383" s="3"/>
      <c r="DK1383" s="3"/>
      <c r="DL1383" s="3"/>
      <c r="DM1383" s="3"/>
      <c r="DN1383" s="3"/>
      <c r="DO1383" s="3"/>
      <c r="DP1383" s="3"/>
      <c r="DQ1383" s="3"/>
      <c r="DR1383" s="3"/>
      <c r="DS1383" s="3"/>
      <c r="DT1383" s="3"/>
      <c r="DU1383" s="3"/>
      <c r="DV1383" s="3"/>
    </row>
    <row r="1384" spans="2:126" s="40" customFormat="1" x14ac:dyDescent="0.3">
      <c r="B1384" s="41"/>
      <c r="C1384" s="42"/>
      <c r="D1384" s="42"/>
      <c r="E1384" s="42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O1384" s="3"/>
      <c r="DP1384" s="3"/>
      <c r="DQ1384" s="3"/>
      <c r="DR1384" s="3"/>
      <c r="DS1384" s="3"/>
      <c r="DT1384" s="3"/>
      <c r="DU1384" s="3"/>
      <c r="DV1384" s="3"/>
    </row>
    <row r="1385" spans="2:126" s="40" customFormat="1" x14ac:dyDescent="0.3">
      <c r="B1385" s="41"/>
      <c r="C1385" s="42"/>
      <c r="D1385" s="42"/>
      <c r="E1385" s="42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</row>
    <row r="1386" spans="2:126" s="40" customFormat="1" x14ac:dyDescent="0.3">
      <c r="B1386" s="41"/>
      <c r="C1386" s="42"/>
      <c r="D1386" s="42"/>
      <c r="E1386" s="42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</row>
    <row r="1387" spans="2:126" s="40" customFormat="1" x14ac:dyDescent="0.3">
      <c r="B1387" s="41"/>
      <c r="C1387" s="42"/>
      <c r="D1387" s="42"/>
      <c r="E1387" s="42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  <c r="CW1387" s="3"/>
      <c r="CX1387" s="3"/>
      <c r="CY1387" s="3"/>
      <c r="CZ1387" s="3"/>
      <c r="DA1387" s="3"/>
      <c r="DB1387" s="3"/>
      <c r="DC1387" s="3"/>
      <c r="DD1387" s="3"/>
      <c r="DE1387" s="3"/>
      <c r="DF1387" s="3"/>
      <c r="DG1387" s="3"/>
      <c r="DH1387" s="3"/>
      <c r="DI1387" s="3"/>
      <c r="DJ1387" s="3"/>
      <c r="DK1387" s="3"/>
      <c r="DL1387" s="3"/>
      <c r="DM1387" s="3"/>
      <c r="DN1387" s="3"/>
      <c r="DO1387" s="3"/>
      <c r="DP1387" s="3"/>
      <c r="DQ1387" s="3"/>
      <c r="DR1387" s="3"/>
      <c r="DS1387" s="3"/>
      <c r="DT1387" s="3"/>
      <c r="DU1387" s="3"/>
      <c r="DV1387" s="3"/>
    </row>
    <row r="1388" spans="2:126" s="40" customFormat="1" x14ac:dyDescent="0.3">
      <c r="B1388" s="41"/>
      <c r="C1388" s="42"/>
      <c r="D1388" s="42"/>
      <c r="E1388" s="42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  <c r="CP1388" s="3"/>
      <c r="CQ1388" s="3"/>
      <c r="CR1388" s="3"/>
      <c r="CS1388" s="3"/>
      <c r="CT1388" s="3"/>
      <c r="CU1388" s="3"/>
      <c r="CV1388" s="3"/>
      <c r="CW1388" s="3"/>
      <c r="CX1388" s="3"/>
      <c r="CY1388" s="3"/>
      <c r="CZ1388" s="3"/>
      <c r="DA1388" s="3"/>
      <c r="DB1388" s="3"/>
      <c r="DC1388" s="3"/>
      <c r="DD1388" s="3"/>
      <c r="DE1388" s="3"/>
      <c r="DF1388" s="3"/>
      <c r="DG1388" s="3"/>
      <c r="DH1388" s="3"/>
      <c r="DI1388" s="3"/>
      <c r="DJ1388" s="3"/>
      <c r="DK1388" s="3"/>
      <c r="DL1388" s="3"/>
      <c r="DM1388" s="3"/>
      <c r="DN1388" s="3"/>
      <c r="DO1388" s="3"/>
      <c r="DP1388" s="3"/>
      <c r="DQ1388" s="3"/>
      <c r="DR1388" s="3"/>
      <c r="DS1388" s="3"/>
      <c r="DT1388" s="3"/>
      <c r="DU1388" s="3"/>
      <c r="DV1388" s="3"/>
    </row>
    <row r="1389" spans="2:126" s="40" customFormat="1" x14ac:dyDescent="0.3">
      <c r="B1389" s="41"/>
      <c r="C1389" s="42"/>
      <c r="D1389" s="42"/>
      <c r="E1389" s="42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O1389" s="3"/>
      <c r="DP1389" s="3"/>
      <c r="DQ1389" s="3"/>
      <c r="DR1389" s="3"/>
      <c r="DS1389" s="3"/>
      <c r="DT1389" s="3"/>
      <c r="DU1389" s="3"/>
      <c r="DV1389" s="3"/>
    </row>
    <row r="1390" spans="2:126" s="40" customFormat="1" x14ac:dyDescent="0.3">
      <c r="B1390" s="41"/>
      <c r="C1390" s="42"/>
      <c r="D1390" s="42"/>
      <c r="E1390" s="42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O1390" s="3"/>
      <c r="DP1390" s="3"/>
      <c r="DQ1390" s="3"/>
      <c r="DR1390" s="3"/>
      <c r="DS1390" s="3"/>
      <c r="DT1390" s="3"/>
      <c r="DU1390" s="3"/>
      <c r="DV1390" s="3"/>
    </row>
    <row r="1391" spans="2:126" s="40" customFormat="1" x14ac:dyDescent="0.3">
      <c r="B1391" s="41"/>
      <c r="C1391" s="42"/>
      <c r="D1391" s="42"/>
      <c r="E1391" s="42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  <c r="CW1391" s="3"/>
      <c r="CX1391" s="3"/>
      <c r="CY1391" s="3"/>
      <c r="CZ1391" s="3"/>
      <c r="DA1391" s="3"/>
      <c r="DB1391" s="3"/>
      <c r="DC1391" s="3"/>
      <c r="DD1391" s="3"/>
      <c r="DE1391" s="3"/>
      <c r="DF1391" s="3"/>
      <c r="DG1391" s="3"/>
      <c r="DH1391" s="3"/>
      <c r="DI1391" s="3"/>
      <c r="DJ1391" s="3"/>
      <c r="DK1391" s="3"/>
      <c r="DL1391" s="3"/>
      <c r="DM1391" s="3"/>
      <c r="DN1391" s="3"/>
      <c r="DO1391" s="3"/>
      <c r="DP1391" s="3"/>
      <c r="DQ1391" s="3"/>
      <c r="DR1391" s="3"/>
      <c r="DS1391" s="3"/>
      <c r="DT1391" s="3"/>
      <c r="DU1391" s="3"/>
      <c r="DV1391" s="3"/>
    </row>
    <row r="1392" spans="2:126" s="40" customFormat="1" x14ac:dyDescent="0.3">
      <c r="B1392" s="41"/>
      <c r="C1392" s="42"/>
      <c r="D1392" s="42"/>
      <c r="E1392" s="42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  <c r="CW1392" s="3"/>
      <c r="CX1392" s="3"/>
      <c r="CY1392" s="3"/>
      <c r="CZ1392" s="3"/>
      <c r="DA1392" s="3"/>
      <c r="DB1392" s="3"/>
      <c r="DC1392" s="3"/>
      <c r="DD1392" s="3"/>
      <c r="DE1392" s="3"/>
      <c r="DF1392" s="3"/>
      <c r="DG1392" s="3"/>
      <c r="DH1392" s="3"/>
      <c r="DI1392" s="3"/>
      <c r="DJ1392" s="3"/>
      <c r="DK1392" s="3"/>
      <c r="DL1392" s="3"/>
      <c r="DM1392" s="3"/>
      <c r="DN1392" s="3"/>
      <c r="DO1392" s="3"/>
      <c r="DP1392" s="3"/>
      <c r="DQ1392" s="3"/>
      <c r="DR1392" s="3"/>
      <c r="DS1392" s="3"/>
      <c r="DT1392" s="3"/>
      <c r="DU1392" s="3"/>
      <c r="DV1392" s="3"/>
    </row>
    <row r="1393" spans="2:126" s="40" customFormat="1" x14ac:dyDescent="0.3">
      <c r="B1393" s="41"/>
      <c r="C1393" s="42"/>
      <c r="D1393" s="42"/>
      <c r="E1393" s="42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  <c r="CW1393" s="3"/>
      <c r="CX1393" s="3"/>
      <c r="CY1393" s="3"/>
      <c r="CZ1393" s="3"/>
      <c r="DA1393" s="3"/>
      <c r="DB1393" s="3"/>
      <c r="DC1393" s="3"/>
      <c r="DD1393" s="3"/>
      <c r="DE1393" s="3"/>
      <c r="DF1393" s="3"/>
      <c r="DG1393" s="3"/>
      <c r="DH1393" s="3"/>
      <c r="DI1393" s="3"/>
      <c r="DJ1393" s="3"/>
      <c r="DK1393" s="3"/>
      <c r="DL1393" s="3"/>
      <c r="DM1393" s="3"/>
      <c r="DN1393" s="3"/>
      <c r="DO1393" s="3"/>
      <c r="DP1393" s="3"/>
      <c r="DQ1393" s="3"/>
      <c r="DR1393" s="3"/>
      <c r="DS1393" s="3"/>
      <c r="DT1393" s="3"/>
      <c r="DU1393" s="3"/>
      <c r="DV1393" s="3"/>
    </row>
    <row r="1394" spans="2:126" s="40" customFormat="1" x14ac:dyDescent="0.3">
      <c r="B1394" s="41"/>
      <c r="C1394" s="42"/>
      <c r="D1394" s="42"/>
      <c r="E1394" s="42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  <c r="CW1394" s="3"/>
      <c r="CX1394" s="3"/>
      <c r="CY1394" s="3"/>
      <c r="CZ1394" s="3"/>
      <c r="DA1394" s="3"/>
      <c r="DB1394" s="3"/>
      <c r="DC1394" s="3"/>
      <c r="DD1394" s="3"/>
      <c r="DE1394" s="3"/>
      <c r="DF1394" s="3"/>
      <c r="DG1394" s="3"/>
      <c r="DH1394" s="3"/>
      <c r="DI1394" s="3"/>
      <c r="DJ1394" s="3"/>
      <c r="DK1394" s="3"/>
      <c r="DL1394" s="3"/>
      <c r="DM1394" s="3"/>
      <c r="DN1394" s="3"/>
      <c r="DO1394" s="3"/>
      <c r="DP1394" s="3"/>
      <c r="DQ1394" s="3"/>
      <c r="DR1394" s="3"/>
      <c r="DS1394" s="3"/>
      <c r="DT1394" s="3"/>
      <c r="DU1394" s="3"/>
      <c r="DV1394" s="3"/>
    </row>
    <row r="1395" spans="2:126" s="40" customFormat="1" x14ac:dyDescent="0.3">
      <c r="B1395" s="41"/>
      <c r="C1395" s="42"/>
      <c r="D1395" s="42"/>
      <c r="E1395" s="42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  <c r="CG1395" s="3"/>
      <c r="CH1395" s="3"/>
      <c r="CI1395" s="3"/>
      <c r="CJ1395" s="3"/>
      <c r="CK1395" s="3"/>
      <c r="CL1395" s="3"/>
      <c r="CM1395" s="3"/>
      <c r="CN1395" s="3"/>
      <c r="CO1395" s="3"/>
      <c r="CP1395" s="3"/>
      <c r="CQ1395" s="3"/>
      <c r="CR1395" s="3"/>
      <c r="CS1395" s="3"/>
      <c r="CT1395" s="3"/>
      <c r="CU1395" s="3"/>
      <c r="CV1395" s="3"/>
      <c r="CW1395" s="3"/>
      <c r="CX1395" s="3"/>
      <c r="CY1395" s="3"/>
      <c r="CZ1395" s="3"/>
      <c r="DA1395" s="3"/>
      <c r="DB1395" s="3"/>
      <c r="DC1395" s="3"/>
      <c r="DD1395" s="3"/>
      <c r="DE1395" s="3"/>
      <c r="DF1395" s="3"/>
      <c r="DG1395" s="3"/>
      <c r="DH1395" s="3"/>
      <c r="DI1395" s="3"/>
      <c r="DJ1395" s="3"/>
      <c r="DK1395" s="3"/>
      <c r="DL1395" s="3"/>
      <c r="DM1395" s="3"/>
      <c r="DN1395" s="3"/>
      <c r="DO1395" s="3"/>
      <c r="DP1395" s="3"/>
      <c r="DQ1395" s="3"/>
      <c r="DR1395" s="3"/>
      <c r="DS1395" s="3"/>
      <c r="DT1395" s="3"/>
      <c r="DU1395" s="3"/>
      <c r="DV1395" s="3"/>
    </row>
    <row r="1396" spans="2:126" s="40" customFormat="1" x14ac:dyDescent="0.3">
      <c r="B1396" s="41"/>
      <c r="C1396" s="42"/>
      <c r="D1396" s="42"/>
      <c r="E1396" s="42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  <c r="CP1396" s="3"/>
      <c r="CQ1396" s="3"/>
      <c r="CR1396" s="3"/>
      <c r="CS1396" s="3"/>
      <c r="CT1396" s="3"/>
      <c r="CU1396" s="3"/>
      <c r="CV1396" s="3"/>
      <c r="CW1396" s="3"/>
      <c r="CX1396" s="3"/>
      <c r="CY1396" s="3"/>
      <c r="CZ1396" s="3"/>
      <c r="DA1396" s="3"/>
      <c r="DB1396" s="3"/>
      <c r="DC1396" s="3"/>
      <c r="DD1396" s="3"/>
      <c r="DE1396" s="3"/>
      <c r="DF1396" s="3"/>
      <c r="DG1396" s="3"/>
      <c r="DH1396" s="3"/>
      <c r="DI1396" s="3"/>
      <c r="DJ1396" s="3"/>
      <c r="DK1396" s="3"/>
      <c r="DL1396" s="3"/>
      <c r="DM1396" s="3"/>
      <c r="DN1396" s="3"/>
      <c r="DO1396" s="3"/>
      <c r="DP1396" s="3"/>
      <c r="DQ1396" s="3"/>
      <c r="DR1396" s="3"/>
      <c r="DS1396" s="3"/>
      <c r="DT1396" s="3"/>
      <c r="DU1396" s="3"/>
      <c r="DV1396" s="3"/>
    </row>
    <row r="1397" spans="2:126" s="40" customFormat="1" x14ac:dyDescent="0.3">
      <c r="B1397" s="41"/>
      <c r="C1397" s="42"/>
      <c r="D1397" s="42"/>
      <c r="E1397" s="42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  <c r="CG1397" s="3"/>
      <c r="CH1397" s="3"/>
      <c r="CI1397" s="3"/>
      <c r="CJ1397" s="3"/>
      <c r="CK1397" s="3"/>
      <c r="CL1397" s="3"/>
      <c r="CM1397" s="3"/>
      <c r="CN1397" s="3"/>
      <c r="CO1397" s="3"/>
      <c r="CP1397" s="3"/>
      <c r="CQ1397" s="3"/>
      <c r="CR1397" s="3"/>
      <c r="CS1397" s="3"/>
      <c r="CT1397" s="3"/>
      <c r="CU1397" s="3"/>
      <c r="CV1397" s="3"/>
      <c r="CW1397" s="3"/>
      <c r="CX1397" s="3"/>
      <c r="CY1397" s="3"/>
      <c r="CZ1397" s="3"/>
      <c r="DA1397" s="3"/>
      <c r="DB1397" s="3"/>
      <c r="DC1397" s="3"/>
      <c r="DD1397" s="3"/>
      <c r="DE1397" s="3"/>
      <c r="DF1397" s="3"/>
      <c r="DG1397" s="3"/>
      <c r="DH1397" s="3"/>
      <c r="DI1397" s="3"/>
      <c r="DJ1397" s="3"/>
      <c r="DK1397" s="3"/>
      <c r="DL1397" s="3"/>
      <c r="DM1397" s="3"/>
      <c r="DN1397" s="3"/>
      <c r="DO1397" s="3"/>
      <c r="DP1397" s="3"/>
      <c r="DQ1397" s="3"/>
      <c r="DR1397" s="3"/>
      <c r="DS1397" s="3"/>
      <c r="DT1397" s="3"/>
      <c r="DU1397" s="3"/>
      <c r="DV1397" s="3"/>
    </row>
    <row r="1398" spans="2:126" s="40" customFormat="1" x14ac:dyDescent="0.3">
      <c r="B1398" s="41"/>
      <c r="C1398" s="42"/>
      <c r="D1398" s="42"/>
      <c r="E1398" s="42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  <c r="CG1398" s="3"/>
      <c r="CH1398" s="3"/>
      <c r="CI1398" s="3"/>
      <c r="CJ1398" s="3"/>
      <c r="CK1398" s="3"/>
      <c r="CL1398" s="3"/>
      <c r="CM1398" s="3"/>
      <c r="CN1398" s="3"/>
      <c r="CO1398" s="3"/>
      <c r="CP1398" s="3"/>
      <c r="CQ1398" s="3"/>
      <c r="CR1398" s="3"/>
      <c r="CS1398" s="3"/>
      <c r="CT1398" s="3"/>
      <c r="CU1398" s="3"/>
      <c r="CV1398" s="3"/>
      <c r="CW1398" s="3"/>
      <c r="CX1398" s="3"/>
      <c r="CY1398" s="3"/>
      <c r="CZ1398" s="3"/>
      <c r="DA1398" s="3"/>
      <c r="DB1398" s="3"/>
      <c r="DC1398" s="3"/>
      <c r="DD1398" s="3"/>
      <c r="DE1398" s="3"/>
      <c r="DF1398" s="3"/>
      <c r="DG1398" s="3"/>
      <c r="DH1398" s="3"/>
      <c r="DI1398" s="3"/>
      <c r="DJ1398" s="3"/>
      <c r="DK1398" s="3"/>
      <c r="DL1398" s="3"/>
      <c r="DM1398" s="3"/>
      <c r="DN1398" s="3"/>
      <c r="DO1398" s="3"/>
      <c r="DP1398" s="3"/>
      <c r="DQ1398" s="3"/>
      <c r="DR1398" s="3"/>
      <c r="DS1398" s="3"/>
      <c r="DT1398" s="3"/>
      <c r="DU1398" s="3"/>
      <c r="DV1398" s="3"/>
    </row>
    <row r="1399" spans="2:126" s="40" customFormat="1" x14ac:dyDescent="0.3">
      <c r="B1399" s="41"/>
      <c r="C1399" s="42"/>
      <c r="D1399" s="42"/>
      <c r="E1399" s="42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  <c r="DG1399" s="3"/>
      <c r="DH1399" s="3"/>
      <c r="DI1399" s="3"/>
      <c r="DJ1399" s="3"/>
      <c r="DK1399" s="3"/>
      <c r="DL1399" s="3"/>
      <c r="DM1399" s="3"/>
      <c r="DN1399" s="3"/>
      <c r="DO1399" s="3"/>
      <c r="DP1399" s="3"/>
      <c r="DQ1399" s="3"/>
      <c r="DR1399" s="3"/>
      <c r="DS1399" s="3"/>
      <c r="DT1399" s="3"/>
      <c r="DU1399" s="3"/>
      <c r="DV1399" s="3"/>
    </row>
    <row r="1400" spans="2:126" s="40" customFormat="1" x14ac:dyDescent="0.3">
      <c r="B1400" s="41"/>
      <c r="C1400" s="42"/>
      <c r="D1400" s="42"/>
      <c r="E1400" s="42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  <c r="DG1400" s="3"/>
      <c r="DH1400" s="3"/>
      <c r="DI1400" s="3"/>
      <c r="DJ1400" s="3"/>
      <c r="DK1400" s="3"/>
      <c r="DL1400" s="3"/>
      <c r="DM1400" s="3"/>
      <c r="DN1400" s="3"/>
      <c r="DO1400" s="3"/>
      <c r="DP1400" s="3"/>
      <c r="DQ1400" s="3"/>
      <c r="DR1400" s="3"/>
      <c r="DS1400" s="3"/>
      <c r="DT1400" s="3"/>
      <c r="DU1400" s="3"/>
      <c r="DV1400" s="3"/>
    </row>
    <row r="1401" spans="2:126" s="40" customFormat="1" x14ac:dyDescent="0.3">
      <c r="B1401" s="41"/>
      <c r="C1401" s="42"/>
      <c r="D1401" s="42"/>
      <c r="E1401" s="42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  <c r="CG1401" s="3"/>
      <c r="CH1401" s="3"/>
      <c r="CI1401" s="3"/>
      <c r="CJ1401" s="3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  <c r="CW1401" s="3"/>
      <c r="CX1401" s="3"/>
      <c r="CY1401" s="3"/>
      <c r="CZ1401" s="3"/>
      <c r="DA1401" s="3"/>
      <c r="DB1401" s="3"/>
      <c r="DC1401" s="3"/>
      <c r="DD1401" s="3"/>
      <c r="DE1401" s="3"/>
      <c r="DF1401" s="3"/>
      <c r="DG1401" s="3"/>
      <c r="DH1401" s="3"/>
      <c r="DI1401" s="3"/>
      <c r="DJ1401" s="3"/>
      <c r="DK1401" s="3"/>
      <c r="DL1401" s="3"/>
      <c r="DM1401" s="3"/>
      <c r="DN1401" s="3"/>
      <c r="DO1401" s="3"/>
      <c r="DP1401" s="3"/>
      <c r="DQ1401" s="3"/>
      <c r="DR1401" s="3"/>
      <c r="DS1401" s="3"/>
      <c r="DT1401" s="3"/>
      <c r="DU1401" s="3"/>
      <c r="DV1401" s="3"/>
    </row>
    <row r="1402" spans="2:126" s="40" customFormat="1" x14ac:dyDescent="0.3">
      <c r="B1402" s="41"/>
      <c r="C1402" s="42"/>
      <c r="D1402" s="42"/>
      <c r="E1402" s="42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  <c r="DG1402" s="3"/>
      <c r="DH1402" s="3"/>
      <c r="DI1402" s="3"/>
      <c r="DJ1402" s="3"/>
      <c r="DK1402" s="3"/>
      <c r="DL1402" s="3"/>
      <c r="DM1402" s="3"/>
      <c r="DN1402" s="3"/>
      <c r="DO1402" s="3"/>
      <c r="DP1402" s="3"/>
      <c r="DQ1402" s="3"/>
      <c r="DR1402" s="3"/>
      <c r="DS1402" s="3"/>
      <c r="DT1402" s="3"/>
      <c r="DU1402" s="3"/>
      <c r="DV1402" s="3"/>
    </row>
    <row r="1403" spans="2:126" s="40" customFormat="1" x14ac:dyDescent="0.3">
      <c r="B1403" s="41"/>
      <c r="C1403" s="42"/>
      <c r="D1403" s="42"/>
      <c r="E1403" s="42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  <c r="CW1403" s="3"/>
      <c r="CX1403" s="3"/>
      <c r="CY1403" s="3"/>
      <c r="CZ1403" s="3"/>
      <c r="DA1403" s="3"/>
      <c r="DB1403" s="3"/>
      <c r="DC1403" s="3"/>
      <c r="DD1403" s="3"/>
      <c r="DE1403" s="3"/>
      <c r="DF1403" s="3"/>
      <c r="DG1403" s="3"/>
      <c r="DH1403" s="3"/>
      <c r="DI1403" s="3"/>
      <c r="DJ1403" s="3"/>
      <c r="DK1403" s="3"/>
      <c r="DL1403" s="3"/>
      <c r="DM1403" s="3"/>
      <c r="DN1403" s="3"/>
      <c r="DO1403" s="3"/>
      <c r="DP1403" s="3"/>
      <c r="DQ1403" s="3"/>
      <c r="DR1403" s="3"/>
      <c r="DS1403" s="3"/>
      <c r="DT1403" s="3"/>
      <c r="DU1403" s="3"/>
      <c r="DV1403" s="3"/>
    </row>
    <row r="1404" spans="2:126" s="40" customFormat="1" x14ac:dyDescent="0.3">
      <c r="B1404" s="41"/>
      <c r="C1404" s="42"/>
      <c r="D1404" s="42"/>
      <c r="E1404" s="42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O1404" s="3"/>
      <c r="DP1404" s="3"/>
      <c r="DQ1404" s="3"/>
      <c r="DR1404" s="3"/>
      <c r="DS1404" s="3"/>
      <c r="DT1404" s="3"/>
      <c r="DU1404" s="3"/>
      <c r="DV1404" s="3"/>
    </row>
    <row r="1405" spans="2:126" s="40" customFormat="1" x14ac:dyDescent="0.3">
      <c r="B1405" s="41"/>
      <c r="C1405" s="42"/>
      <c r="D1405" s="42"/>
      <c r="E1405" s="42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  <c r="DG1405" s="3"/>
      <c r="DH1405" s="3"/>
      <c r="DI1405" s="3"/>
      <c r="DJ1405" s="3"/>
      <c r="DK1405" s="3"/>
      <c r="DL1405" s="3"/>
      <c r="DM1405" s="3"/>
      <c r="DN1405" s="3"/>
      <c r="DO1405" s="3"/>
      <c r="DP1405" s="3"/>
      <c r="DQ1405" s="3"/>
      <c r="DR1405" s="3"/>
      <c r="DS1405" s="3"/>
      <c r="DT1405" s="3"/>
      <c r="DU1405" s="3"/>
      <c r="DV1405" s="3"/>
    </row>
    <row r="1406" spans="2:126" s="40" customFormat="1" x14ac:dyDescent="0.3">
      <c r="B1406" s="41"/>
      <c r="C1406" s="42"/>
      <c r="D1406" s="42"/>
      <c r="E1406" s="42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  <c r="CG1406" s="3"/>
      <c r="CH1406" s="3"/>
      <c r="CI1406" s="3"/>
      <c r="CJ1406" s="3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  <c r="CW1406" s="3"/>
      <c r="CX1406" s="3"/>
      <c r="CY1406" s="3"/>
      <c r="CZ1406" s="3"/>
      <c r="DA1406" s="3"/>
      <c r="DB1406" s="3"/>
      <c r="DC1406" s="3"/>
      <c r="DD1406" s="3"/>
      <c r="DE1406" s="3"/>
      <c r="DF1406" s="3"/>
      <c r="DG1406" s="3"/>
      <c r="DH1406" s="3"/>
      <c r="DI1406" s="3"/>
      <c r="DJ1406" s="3"/>
      <c r="DK1406" s="3"/>
      <c r="DL1406" s="3"/>
      <c r="DM1406" s="3"/>
      <c r="DN1406" s="3"/>
      <c r="DO1406" s="3"/>
      <c r="DP1406" s="3"/>
      <c r="DQ1406" s="3"/>
      <c r="DR1406" s="3"/>
      <c r="DS1406" s="3"/>
      <c r="DT1406" s="3"/>
      <c r="DU1406" s="3"/>
      <c r="DV1406" s="3"/>
    </row>
    <row r="1407" spans="2:126" s="40" customFormat="1" x14ac:dyDescent="0.3">
      <c r="B1407" s="41"/>
      <c r="C1407" s="42"/>
      <c r="D1407" s="42"/>
      <c r="E1407" s="42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  <c r="CB1407" s="3"/>
      <c r="CC1407" s="3"/>
      <c r="CD1407" s="3"/>
      <c r="CE1407" s="3"/>
      <c r="CF1407" s="3"/>
      <c r="CG1407" s="3"/>
      <c r="CH1407" s="3"/>
      <c r="CI1407" s="3"/>
      <c r="CJ1407" s="3"/>
      <c r="CK1407" s="3"/>
      <c r="CL1407" s="3"/>
      <c r="CM1407" s="3"/>
      <c r="CN1407" s="3"/>
      <c r="CO1407" s="3"/>
      <c r="CP1407" s="3"/>
      <c r="CQ1407" s="3"/>
      <c r="CR1407" s="3"/>
      <c r="CS1407" s="3"/>
      <c r="CT1407" s="3"/>
      <c r="CU1407" s="3"/>
      <c r="CV1407" s="3"/>
      <c r="CW1407" s="3"/>
      <c r="CX1407" s="3"/>
      <c r="CY1407" s="3"/>
      <c r="CZ1407" s="3"/>
      <c r="DA1407" s="3"/>
      <c r="DB1407" s="3"/>
      <c r="DC1407" s="3"/>
      <c r="DD1407" s="3"/>
      <c r="DE1407" s="3"/>
      <c r="DF1407" s="3"/>
      <c r="DG1407" s="3"/>
      <c r="DH1407" s="3"/>
      <c r="DI1407" s="3"/>
      <c r="DJ1407" s="3"/>
      <c r="DK1407" s="3"/>
      <c r="DL1407" s="3"/>
      <c r="DM1407" s="3"/>
      <c r="DN1407" s="3"/>
      <c r="DO1407" s="3"/>
      <c r="DP1407" s="3"/>
      <c r="DQ1407" s="3"/>
      <c r="DR1407" s="3"/>
      <c r="DS1407" s="3"/>
      <c r="DT1407" s="3"/>
      <c r="DU1407" s="3"/>
      <c r="DV1407" s="3"/>
    </row>
    <row r="1408" spans="2:126" s="40" customFormat="1" x14ac:dyDescent="0.3">
      <c r="B1408" s="41"/>
      <c r="C1408" s="42"/>
      <c r="D1408" s="42"/>
      <c r="E1408" s="42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  <c r="CG1408" s="3"/>
      <c r="CH1408" s="3"/>
      <c r="CI1408" s="3"/>
      <c r="CJ1408" s="3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  <c r="CW1408" s="3"/>
      <c r="CX1408" s="3"/>
      <c r="CY1408" s="3"/>
      <c r="CZ1408" s="3"/>
      <c r="DA1408" s="3"/>
      <c r="DB1408" s="3"/>
      <c r="DC1408" s="3"/>
      <c r="DD1408" s="3"/>
      <c r="DE1408" s="3"/>
      <c r="DF1408" s="3"/>
      <c r="DG1408" s="3"/>
      <c r="DH1408" s="3"/>
      <c r="DI1408" s="3"/>
      <c r="DJ1408" s="3"/>
      <c r="DK1408" s="3"/>
      <c r="DL1408" s="3"/>
      <c r="DM1408" s="3"/>
      <c r="DN1408" s="3"/>
      <c r="DO1408" s="3"/>
      <c r="DP1408" s="3"/>
      <c r="DQ1408" s="3"/>
      <c r="DR1408" s="3"/>
      <c r="DS1408" s="3"/>
      <c r="DT1408" s="3"/>
      <c r="DU1408" s="3"/>
      <c r="DV1408" s="3"/>
    </row>
    <row r="1409" spans="2:126" s="40" customFormat="1" x14ac:dyDescent="0.3">
      <c r="B1409" s="41"/>
      <c r="C1409" s="42"/>
      <c r="D1409" s="42"/>
      <c r="E1409" s="42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  <c r="CP1409" s="3"/>
      <c r="CQ1409" s="3"/>
      <c r="CR1409" s="3"/>
      <c r="CS1409" s="3"/>
      <c r="CT1409" s="3"/>
      <c r="CU1409" s="3"/>
      <c r="CV1409" s="3"/>
      <c r="CW1409" s="3"/>
      <c r="CX1409" s="3"/>
      <c r="CY1409" s="3"/>
      <c r="CZ1409" s="3"/>
      <c r="DA1409" s="3"/>
      <c r="DB1409" s="3"/>
      <c r="DC1409" s="3"/>
      <c r="DD1409" s="3"/>
      <c r="DE1409" s="3"/>
      <c r="DF1409" s="3"/>
      <c r="DG1409" s="3"/>
      <c r="DH1409" s="3"/>
      <c r="DI1409" s="3"/>
      <c r="DJ1409" s="3"/>
      <c r="DK1409" s="3"/>
      <c r="DL1409" s="3"/>
      <c r="DM1409" s="3"/>
      <c r="DN1409" s="3"/>
      <c r="DO1409" s="3"/>
      <c r="DP1409" s="3"/>
      <c r="DQ1409" s="3"/>
      <c r="DR1409" s="3"/>
      <c r="DS1409" s="3"/>
      <c r="DT1409" s="3"/>
      <c r="DU1409" s="3"/>
      <c r="DV1409" s="3"/>
    </row>
    <row r="1410" spans="2:126" s="40" customFormat="1" x14ac:dyDescent="0.3">
      <c r="B1410" s="41"/>
      <c r="C1410" s="42"/>
      <c r="D1410" s="42"/>
      <c r="E1410" s="42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  <c r="CG1410" s="3"/>
      <c r="CH1410" s="3"/>
      <c r="CI1410" s="3"/>
      <c r="CJ1410" s="3"/>
      <c r="CK1410" s="3"/>
      <c r="CL1410" s="3"/>
      <c r="CM1410" s="3"/>
      <c r="CN1410" s="3"/>
      <c r="CO1410" s="3"/>
      <c r="CP1410" s="3"/>
      <c r="CQ1410" s="3"/>
      <c r="CR1410" s="3"/>
      <c r="CS1410" s="3"/>
      <c r="CT1410" s="3"/>
      <c r="CU1410" s="3"/>
      <c r="CV1410" s="3"/>
      <c r="CW1410" s="3"/>
      <c r="CX1410" s="3"/>
      <c r="CY1410" s="3"/>
      <c r="CZ1410" s="3"/>
      <c r="DA1410" s="3"/>
      <c r="DB1410" s="3"/>
      <c r="DC1410" s="3"/>
      <c r="DD1410" s="3"/>
      <c r="DE1410" s="3"/>
      <c r="DF1410" s="3"/>
      <c r="DG1410" s="3"/>
      <c r="DH1410" s="3"/>
      <c r="DI1410" s="3"/>
      <c r="DJ1410" s="3"/>
      <c r="DK1410" s="3"/>
      <c r="DL1410" s="3"/>
      <c r="DM1410" s="3"/>
      <c r="DN1410" s="3"/>
      <c r="DO1410" s="3"/>
      <c r="DP1410" s="3"/>
      <c r="DQ1410" s="3"/>
      <c r="DR1410" s="3"/>
      <c r="DS1410" s="3"/>
      <c r="DT1410" s="3"/>
      <c r="DU1410" s="3"/>
      <c r="DV1410" s="3"/>
    </row>
    <row r="1411" spans="2:126" s="40" customFormat="1" x14ac:dyDescent="0.3">
      <c r="B1411" s="41"/>
      <c r="C1411" s="42"/>
      <c r="D1411" s="42"/>
      <c r="E1411" s="42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  <c r="CG1411" s="3"/>
      <c r="CH1411" s="3"/>
      <c r="CI1411" s="3"/>
      <c r="CJ1411" s="3"/>
      <c r="CK1411" s="3"/>
      <c r="CL1411" s="3"/>
      <c r="CM1411" s="3"/>
      <c r="CN1411" s="3"/>
      <c r="CO1411" s="3"/>
      <c r="CP1411" s="3"/>
      <c r="CQ1411" s="3"/>
      <c r="CR1411" s="3"/>
      <c r="CS1411" s="3"/>
      <c r="CT1411" s="3"/>
      <c r="CU1411" s="3"/>
      <c r="CV1411" s="3"/>
      <c r="CW1411" s="3"/>
      <c r="CX1411" s="3"/>
      <c r="CY1411" s="3"/>
      <c r="CZ1411" s="3"/>
      <c r="DA1411" s="3"/>
      <c r="DB1411" s="3"/>
      <c r="DC1411" s="3"/>
      <c r="DD1411" s="3"/>
      <c r="DE1411" s="3"/>
      <c r="DF1411" s="3"/>
      <c r="DG1411" s="3"/>
      <c r="DH1411" s="3"/>
      <c r="DI1411" s="3"/>
      <c r="DJ1411" s="3"/>
      <c r="DK1411" s="3"/>
      <c r="DL1411" s="3"/>
      <c r="DM1411" s="3"/>
      <c r="DN1411" s="3"/>
      <c r="DO1411" s="3"/>
      <c r="DP1411" s="3"/>
      <c r="DQ1411" s="3"/>
      <c r="DR1411" s="3"/>
      <c r="DS1411" s="3"/>
      <c r="DT1411" s="3"/>
      <c r="DU1411" s="3"/>
      <c r="DV1411" s="3"/>
    </row>
    <row r="1412" spans="2:126" s="40" customFormat="1" x14ac:dyDescent="0.3">
      <c r="B1412" s="41"/>
      <c r="C1412" s="42"/>
      <c r="D1412" s="42"/>
      <c r="E1412" s="42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  <c r="CG1412" s="3"/>
      <c r="CH1412" s="3"/>
      <c r="CI1412" s="3"/>
      <c r="CJ1412" s="3"/>
      <c r="CK1412" s="3"/>
      <c r="CL1412" s="3"/>
      <c r="CM1412" s="3"/>
      <c r="CN1412" s="3"/>
      <c r="CO1412" s="3"/>
      <c r="CP1412" s="3"/>
      <c r="CQ1412" s="3"/>
      <c r="CR1412" s="3"/>
      <c r="CS1412" s="3"/>
      <c r="CT1412" s="3"/>
      <c r="CU1412" s="3"/>
      <c r="CV1412" s="3"/>
      <c r="CW1412" s="3"/>
      <c r="CX1412" s="3"/>
      <c r="CY1412" s="3"/>
      <c r="CZ1412" s="3"/>
      <c r="DA1412" s="3"/>
      <c r="DB1412" s="3"/>
      <c r="DC1412" s="3"/>
      <c r="DD1412" s="3"/>
      <c r="DE1412" s="3"/>
      <c r="DF1412" s="3"/>
      <c r="DG1412" s="3"/>
      <c r="DH1412" s="3"/>
      <c r="DI1412" s="3"/>
      <c r="DJ1412" s="3"/>
      <c r="DK1412" s="3"/>
      <c r="DL1412" s="3"/>
      <c r="DM1412" s="3"/>
      <c r="DN1412" s="3"/>
      <c r="DO1412" s="3"/>
      <c r="DP1412" s="3"/>
      <c r="DQ1412" s="3"/>
      <c r="DR1412" s="3"/>
      <c r="DS1412" s="3"/>
      <c r="DT1412" s="3"/>
      <c r="DU1412" s="3"/>
      <c r="DV1412" s="3"/>
    </row>
    <row r="1413" spans="2:126" s="40" customFormat="1" x14ac:dyDescent="0.3">
      <c r="B1413" s="41"/>
      <c r="C1413" s="42"/>
      <c r="D1413" s="42"/>
      <c r="E1413" s="42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  <c r="CP1413" s="3"/>
      <c r="CQ1413" s="3"/>
      <c r="CR1413" s="3"/>
      <c r="CS1413" s="3"/>
      <c r="CT1413" s="3"/>
      <c r="CU1413" s="3"/>
      <c r="CV1413" s="3"/>
      <c r="CW1413" s="3"/>
      <c r="CX1413" s="3"/>
      <c r="CY1413" s="3"/>
      <c r="CZ1413" s="3"/>
      <c r="DA1413" s="3"/>
      <c r="DB1413" s="3"/>
      <c r="DC1413" s="3"/>
      <c r="DD1413" s="3"/>
      <c r="DE1413" s="3"/>
      <c r="DF1413" s="3"/>
      <c r="DG1413" s="3"/>
      <c r="DH1413" s="3"/>
      <c r="DI1413" s="3"/>
      <c r="DJ1413" s="3"/>
      <c r="DK1413" s="3"/>
      <c r="DL1413" s="3"/>
      <c r="DM1413" s="3"/>
      <c r="DN1413" s="3"/>
      <c r="DO1413" s="3"/>
      <c r="DP1413" s="3"/>
      <c r="DQ1413" s="3"/>
      <c r="DR1413" s="3"/>
      <c r="DS1413" s="3"/>
      <c r="DT1413" s="3"/>
      <c r="DU1413" s="3"/>
      <c r="DV1413" s="3"/>
    </row>
    <row r="1414" spans="2:126" s="40" customFormat="1" x14ac:dyDescent="0.3">
      <c r="B1414" s="41"/>
      <c r="C1414" s="42"/>
      <c r="D1414" s="42"/>
      <c r="E1414" s="42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O1414" s="3"/>
      <c r="DP1414" s="3"/>
      <c r="DQ1414" s="3"/>
      <c r="DR1414" s="3"/>
      <c r="DS1414" s="3"/>
      <c r="DT1414" s="3"/>
      <c r="DU1414" s="3"/>
      <c r="DV1414" s="3"/>
    </row>
    <row r="1415" spans="2:126" s="40" customFormat="1" x14ac:dyDescent="0.3">
      <c r="B1415" s="41"/>
      <c r="C1415" s="42"/>
      <c r="D1415" s="42"/>
      <c r="E1415" s="42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  <c r="CW1415" s="3"/>
      <c r="CX1415" s="3"/>
      <c r="CY1415" s="3"/>
      <c r="CZ1415" s="3"/>
      <c r="DA1415" s="3"/>
      <c r="DB1415" s="3"/>
      <c r="DC1415" s="3"/>
      <c r="DD1415" s="3"/>
      <c r="DE1415" s="3"/>
      <c r="DF1415" s="3"/>
      <c r="DG1415" s="3"/>
      <c r="DH1415" s="3"/>
      <c r="DI1415" s="3"/>
      <c r="DJ1415" s="3"/>
      <c r="DK1415" s="3"/>
      <c r="DL1415" s="3"/>
      <c r="DM1415" s="3"/>
      <c r="DN1415" s="3"/>
      <c r="DO1415" s="3"/>
      <c r="DP1415" s="3"/>
      <c r="DQ1415" s="3"/>
      <c r="DR1415" s="3"/>
      <c r="DS1415" s="3"/>
      <c r="DT1415" s="3"/>
      <c r="DU1415" s="3"/>
      <c r="DV1415" s="3"/>
    </row>
    <row r="1416" spans="2:126" s="40" customFormat="1" x14ac:dyDescent="0.3">
      <c r="B1416" s="41"/>
      <c r="C1416" s="42"/>
      <c r="D1416" s="42"/>
      <c r="E1416" s="42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  <c r="CG1416" s="3"/>
      <c r="CH1416" s="3"/>
      <c r="CI1416" s="3"/>
      <c r="CJ1416" s="3"/>
      <c r="CK1416" s="3"/>
      <c r="CL1416" s="3"/>
      <c r="CM1416" s="3"/>
      <c r="CN1416" s="3"/>
      <c r="CO1416" s="3"/>
      <c r="CP1416" s="3"/>
      <c r="CQ1416" s="3"/>
      <c r="CR1416" s="3"/>
      <c r="CS1416" s="3"/>
      <c r="CT1416" s="3"/>
      <c r="CU1416" s="3"/>
      <c r="CV1416" s="3"/>
      <c r="CW1416" s="3"/>
      <c r="CX1416" s="3"/>
      <c r="CY1416" s="3"/>
      <c r="CZ1416" s="3"/>
      <c r="DA1416" s="3"/>
      <c r="DB1416" s="3"/>
      <c r="DC1416" s="3"/>
      <c r="DD1416" s="3"/>
      <c r="DE1416" s="3"/>
      <c r="DF1416" s="3"/>
      <c r="DG1416" s="3"/>
      <c r="DH1416" s="3"/>
      <c r="DI1416" s="3"/>
      <c r="DJ1416" s="3"/>
      <c r="DK1416" s="3"/>
      <c r="DL1416" s="3"/>
      <c r="DM1416" s="3"/>
      <c r="DN1416" s="3"/>
      <c r="DO1416" s="3"/>
      <c r="DP1416" s="3"/>
      <c r="DQ1416" s="3"/>
      <c r="DR1416" s="3"/>
      <c r="DS1416" s="3"/>
      <c r="DT1416" s="3"/>
      <c r="DU1416" s="3"/>
      <c r="DV1416" s="3"/>
    </row>
    <row r="1417" spans="2:126" s="40" customFormat="1" x14ac:dyDescent="0.3">
      <c r="B1417" s="41"/>
      <c r="C1417" s="42"/>
      <c r="D1417" s="42"/>
      <c r="E1417" s="42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  <c r="CG1417" s="3"/>
      <c r="CH1417" s="3"/>
      <c r="CI1417" s="3"/>
      <c r="CJ1417" s="3"/>
      <c r="CK1417" s="3"/>
      <c r="CL1417" s="3"/>
      <c r="CM1417" s="3"/>
      <c r="CN1417" s="3"/>
      <c r="CO1417" s="3"/>
      <c r="CP1417" s="3"/>
      <c r="CQ1417" s="3"/>
      <c r="CR1417" s="3"/>
      <c r="CS1417" s="3"/>
      <c r="CT1417" s="3"/>
      <c r="CU1417" s="3"/>
      <c r="CV1417" s="3"/>
      <c r="CW1417" s="3"/>
      <c r="CX1417" s="3"/>
      <c r="CY1417" s="3"/>
      <c r="CZ1417" s="3"/>
      <c r="DA1417" s="3"/>
      <c r="DB1417" s="3"/>
      <c r="DC1417" s="3"/>
      <c r="DD1417" s="3"/>
      <c r="DE1417" s="3"/>
      <c r="DF1417" s="3"/>
      <c r="DG1417" s="3"/>
      <c r="DH1417" s="3"/>
      <c r="DI1417" s="3"/>
      <c r="DJ1417" s="3"/>
      <c r="DK1417" s="3"/>
      <c r="DL1417" s="3"/>
      <c r="DM1417" s="3"/>
      <c r="DN1417" s="3"/>
      <c r="DO1417" s="3"/>
      <c r="DP1417" s="3"/>
      <c r="DQ1417" s="3"/>
      <c r="DR1417" s="3"/>
      <c r="DS1417" s="3"/>
      <c r="DT1417" s="3"/>
      <c r="DU1417" s="3"/>
      <c r="DV1417" s="3"/>
    </row>
    <row r="1418" spans="2:126" s="40" customFormat="1" x14ac:dyDescent="0.3">
      <c r="B1418" s="41"/>
      <c r="C1418" s="42"/>
      <c r="D1418" s="42"/>
      <c r="E1418" s="42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  <c r="CB1418" s="3"/>
      <c r="CC1418" s="3"/>
      <c r="CD1418" s="3"/>
      <c r="CE1418" s="3"/>
      <c r="CF1418" s="3"/>
      <c r="CG1418" s="3"/>
      <c r="CH1418" s="3"/>
      <c r="CI1418" s="3"/>
      <c r="CJ1418" s="3"/>
      <c r="CK1418" s="3"/>
      <c r="CL1418" s="3"/>
      <c r="CM1418" s="3"/>
      <c r="CN1418" s="3"/>
      <c r="CO1418" s="3"/>
      <c r="CP1418" s="3"/>
      <c r="CQ1418" s="3"/>
      <c r="CR1418" s="3"/>
      <c r="CS1418" s="3"/>
      <c r="CT1418" s="3"/>
      <c r="CU1418" s="3"/>
      <c r="CV1418" s="3"/>
      <c r="CW1418" s="3"/>
      <c r="CX1418" s="3"/>
      <c r="CY1418" s="3"/>
      <c r="CZ1418" s="3"/>
      <c r="DA1418" s="3"/>
      <c r="DB1418" s="3"/>
      <c r="DC1418" s="3"/>
      <c r="DD1418" s="3"/>
      <c r="DE1418" s="3"/>
      <c r="DF1418" s="3"/>
      <c r="DG1418" s="3"/>
      <c r="DH1418" s="3"/>
      <c r="DI1418" s="3"/>
      <c r="DJ1418" s="3"/>
      <c r="DK1418" s="3"/>
      <c r="DL1418" s="3"/>
      <c r="DM1418" s="3"/>
      <c r="DN1418" s="3"/>
      <c r="DO1418" s="3"/>
      <c r="DP1418" s="3"/>
      <c r="DQ1418" s="3"/>
      <c r="DR1418" s="3"/>
      <c r="DS1418" s="3"/>
      <c r="DT1418" s="3"/>
      <c r="DU1418" s="3"/>
      <c r="DV1418" s="3"/>
    </row>
    <row r="1419" spans="2:126" s="40" customFormat="1" x14ac:dyDescent="0.3">
      <c r="B1419" s="41"/>
      <c r="C1419" s="42"/>
      <c r="D1419" s="42"/>
      <c r="E1419" s="42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  <c r="BZ1419" s="3"/>
      <c r="CA1419" s="3"/>
      <c r="CB1419" s="3"/>
      <c r="CC1419" s="3"/>
      <c r="CD1419" s="3"/>
      <c r="CE1419" s="3"/>
      <c r="CF1419" s="3"/>
      <c r="CG1419" s="3"/>
      <c r="CH1419" s="3"/>
      <c r="CI1419" s="3"/>
      <c r="CJ1419" s="3"/>
      <c r="CK1419" s="3"/>
      <c r="CL1419" s="3"/>
      <c r="CM1419" s="3"/>
      <c r="CN1419" s="3"/>
      <c r="CO1419" s="3"/>
      <c r="CP1419" s="3"/>
      <c r="CQ1419" s="3"/>
      <c r="CR1419" s="3"/>
      <c r="CS1419" s="3"/>
      <c r="CT1419" s="3"/>
      <c r="CU1419" s="3"/>
      <c r="CV1419" s="3"/>
      <c r="CW1419" s="3"/>
      <c r="CX1419" s="3"/>
      <c r="CY1419" s="3"/>
      <c r="CZ1419" s="3"/>
      <c r="DA1419" s="3"/>
      <c r="DB1419" s="3"/>
      <c r="DC1419" s="3"/>
      <c r="DD1419" s="3"/>
      <c r="DE1419" s="3"/>
      <c r="DF1419" s="3"/>
      <c r="DG1419" s="3"/>
      <c r="DH1419" s="3"/>
      <c r="DI1419" s="3"/>
      <c r="DJ1419" s="3"/>
      <c r="DK1419" s="3"/>
      <c r="DL1419" s="3"/>
      <c r="DM1419" s="3"/>
      <c r="DN1419" s="3"/>
      <c r="DO1419" s="3"/>
      <c r="DP1419" s="3"/>
      <c r="DQ1419" s="3"/>
      <c r="DR1419" s="3"/>
      <c r="DS1419" s="3"/>
      <c r="DT1419" s="3"/>
      <c r="DU1419" s="3"/>
      <c r="DV1419" s="3"/>
    </row>
    <row r="1420" spans="2:126" s="40" customFormat="1" x14ac:dyDescent="0.3">
      <c r="B1420" s="41"/>
      <c r="C1420" s="42"/>
      <c r="D1420" s="42"/>
      <c r="E1420" s="42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  <c r="CB1420" s="3"/>
      <c r="CC1420" s="3"/>
      <c r="CD1420" s="3"/>
      <c r="CE1420" s="3"/>
      <c r="CF1420" s="3"/>
      <c r="CG1420" s="3"/>
      <c r="CH1420" s="3"/>
      <c r="CI1420" s="3"/>
      <c r="CJ1420" s="3"/>
      <c r="CK1420" s="3"/>
      <c r="CL1420" s="3"/>
      <c r="CM1420" s="3"/>
      <c r="CN1420" s="3"/>
      <c r="CO1420" s="3"/>
      <c r="CP1420" s="3"/>
      <c r="CQ1420" s="3"/>
      <c r="CR1420" s="3"/>
      <c r="CS1420" s="3"/>
      <c r="CT1420" s="3"/>
      <c r="CU1420" s="3"/>
      <c r="CV1420" s="3"/>
      <c r="CW1420" s="3"/>
      <c r="CX1420" s="3"/>
      <c r="CY1420" s="3"/>
      <c r="CZ1420" s="3"/>
      <c r="DA1420" s="3"/>
      <c r="DB1420" s="3"/>
      <c r="DC1420" s="3"/>
      <c r="DD1420" s="3"/>
      <c r="DE1420" s="3"/>
      <c r="DF1420" s="3"/>
      <c r="DG1420" s="3"/>
      <c r="DH1420" s="3"/>
      <c r="DI1420" s="3"/>
      <c r="DJ1420" s="3"/>
      <c r="DK1420" s="3"/>
      <c r="DL1420" s="3"/>
      <c r="DM1420" s="3"/>
      <c r="DN1420" s="3"/>
      <c r="DO1420" s="3"/>
      <c r="DP1420" s="3"/>
      <c r="DQ1420" s="3"/>
      <c r="DR1420" s="3"/>
      <c r="DS1420" s="3"/>
      <c r="DT1420" s="3"/>
      <c r="DU1420" s="3"/>
      <c r="DV1420" s="3"/>
    </row>
    <row r="1421" spans="2:126" s="40" customFormat="1" x14ac:dyDescent="0.3">
      <c r="B1421" s="41"/>
      <c r="C1421" s="42"/>
      <c r="D1421" s="42"/>
      <c r="E1421" s="42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  <c r="BZ1421" s="3"/>
      <c r="CA1421" s="3"/>
      <c r="CB1421" s="3"/>
      <c r="CC1421" s="3"/>
      <c r="CD1421" s="3"/>
      <c r="CE1421" s="3"/>
      <c r="CF1421" s="3"/>
      <c r="CG1421" s="3"/>
      <c r="CH1421" s="3"/>
      <c r="CI1421" s="3"/>
      <c r="CJ1421" s="3"/>
      <c r="CK1421" s="3"/>
      <c r="CL1421" s="3"/>
      <c r="CM1421" s="3"/>
      <c r="CN1421" s="3"/>
      <c r="CO1421" s="3"/>
      <c r="CP1421" s="3"/>
      <c r="CQ1421" s="3"/>
      <c r="CR1421" s="3"/>
      <c r="CS1421" s="3"/>
      <c r="CT1421" s="3"/>
      <c r="CU1421" s="3"/>
      <c r="CV1421" s="3"/>
      <c r="CW1421" s="3"/>
      <c r="CX1421" s="3"/>
      <c r="CY1421" s="3"/>
      <c r="CZ1421" s="3"/>
      <c r="DA1421" s="3"/>
      <c r="DB1421" s="3"/>
      <c r="DC1421" s="3"/>
      <c r="DD1421" s="3"/>
      <c r="DE1421" s="3"/>
      <c r="DF1421" s="3"/>
      <c r="DG1421" s="3"/>
      <c r="DH1421" s="3"/>
      <c r="DI1421" s="3"/>
      <c r="DJ1421" s="3"/>
      <c r="DK1421" s="3"/>
      <c r="DL1421" s="3"/>
      <c r="DM1421" s="3"/>
      <c r="DN1421" s="3"/>
      <c r="DO1421" s="3"/>
      <c r="DP1421" s="3"/>
      <c r="DQ1421" s="3"/>
      <c r="DR1421" s="3"/>
      <c r="DS1421" s="3"/>
      <c r="DT1421" s="3"/>
      <c r="DU1421" s="3"/>
      <c r="DV1421" s="3"/>
    </row>
    <row r="1422" spans="2:126" s="40" customFormat="1" x14ac:dyDescent="0.3">
      <c r="B1422" s="41"/>
      <c r="C1422" s="42"/>
      <c r="D1422" s="42"/>
      <c r="E1422" s="42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  <c r="CB1422" s="3"/>
      <c r="CC1422" s="3"/>
      <c r="CD1422" s="3"/>
      <c r="CE1422" s="3"/>
      <c r="CF1422" s="3"/>
      <c r="CG1422" s="3"/>
      <c r="CH1422" s="3"/>
      <c r="CI1422" s="3"/>
      <c r="CJ1422" s="3"/>
      <c r="CK1422" s="3"/>
      <c r="CL1422" s="3"/>
      <c r="CM1422" s="3"/>
      <c r="CN1422" s="3"/>
      <c r="CO1422" s="3"/>
      <c r="CP1422" s="3"/>
      <c r="CQ1422" s="3"/>
      <c r="CR1422" s="3"/>
      <c r="CS1422" s="3"/>
      <c r="CT1422" s="3"/>
      <c r="CU1422" s="3"/>
      <c r="CV1422" s="3"/>
      <c r="CW1422" s="3"/>
      <c r="CX1422" s="3"/>
      <c r="CY1422" s="3"/>
      <c r="CZ1422" s="3"/>
      <c r="DA1422" s="3"/>
      <c r="DB1422" s="3"/>
      <c r="DC1422" s="3"/>
      <c r="DD1422" s="3"/>
      <c r="DE1422" s="3"/>
      <c r="DF1422" s="3"/>
      <c r="DG1422" s="3"/>
      <c r="DH1422" s="3"/>
      <c r="DI1422" s="3"/>
      <c r="DJ1422" s="3"/>
      <c r="DK1422" s="3"/>
      <c r="DL1422" s="3"/>
      <c r="DM1422" s="3"/>
      <c r="DN1422" s="3"/>
      <c r="DO1422" s="3"/>
      <c r="DP1422" s="3"/>
      <c r="DQ1422" s="3"/>
      <c r="DR1422" s="3"/>
      <c r="DS1422" s="3"/>
      <c r="DT1422" s="3"/>
      <c r="DU1422" s="3"/>
      <c r="DV1422" s="3"/>
    </row>
    <row r="1423" spans="2:126" s="40" customFormat="1" x14ac:dyDescent="0.3">
      <c r="B1423" s="41"/>
      <c r="C1423" s="42"/>
      <c r="D1423" s="42"/>
      <c r="E1423" s="42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  <c r="BZ1423" s="3"/>
      <c r="CA1423" s="3"/>
      <c r="CB1423" s="3"/>
      <c r="CC1423" s="3"/>
      <c r="CD1423" s="3"/>
      <c r="CE1423" s="3"/>
      <c r="CF1423" s="3"/>
      <c r="CG1423" s="3"/>
      <c r="CH1423" s="3"/>
      <c r="CI1423" s="3"/>
      <c r="CJ1423" s="3"/>
      <c r="CK1423" s="3"/>
      <c r="CL1423" s="3"/>
      <c r="CM1423" s="3"/>
      <c r="CN1423" s="3"/>
      <c r="CO1423" s="3"/>
      <c r="CP1423" s="3"/>
      <c r="CQ1423" s="3"/>
      <c r="CR1423" s="3"/>
      <c r="CS1423" s="3"/>
      <c r="CT1423" s="3"/>
      <c r="CU1423" s="3"/>
      <c r="CV1423" s="3"/>
      <c r="CW1423" s="3"/>
      <c r="CX1423" s="3"/>
      <c r="CY1423" s="3"/>
      <c r="CZ1423" s="3"/>
      <c r="DA1423" s="3"/>
      <c r="DB1423" s="3"/>
      <c r="DC1423" s="3"/>
      <c r="DD1423" s="3"/>
      <c r="DE1423" s="3"/>
      <c r="DF1423" s="3"/>
      <c r="DG1423" s="3"/>
      <c r="DH1423" s="3"/>
      <c r="DI1423" s="3"/>
      <c r="DJ1423" s="3"/>
      <c r="DK1423" s="3"/>
      <c r="DL1423" s="3"/>
      <c r="DM1423" s="3"/>
      <c r="DN1423" s="3"/>
      <c r="DO1423" s="3"/>
      <c r="DP1423" s="3"/>
      <c r="DQ1423" s="3"/>
      <c r="DR1423" s="3"/>
      <c r="DS1423" s="3"/>
      <c r="DT1423" s="3"/>
      <c r="DU1423" s="3"/>
      <c r="DV1423" s="3"/>
    </row>
    <row r="1424" spans="2:126" s="40" customFormat="1" x14ac:dyDescent="0.3">
      <c r="B1424" s="41"/>
      <c r="C1424" s="42"/>
      <c r="D1424" s="42"/>
      <c r="E1424" s="42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  <c r="CB1424" s="3"/>
      <c r="CC1424" s="3"/>
      <c r="CD1424" s="3"/>
      <c r="CE1424" s="3"/>
      <c r="CF1424" s="3"/>
      <c r="CG1424" s="3"/>
      <c r="CH1424" s="3"/>
      <c r="CI1424" s="3"/>
      <c r="CJ1424" s="3"/>
      <c r="CK1424" s="3"/>
      <c r="CL1424" s="3"/>
      <c r="CM1424" s="3"/>
      <c r="CN1424" s="3"/>
      <c r="CO1424" s="3"/>
      <c r="CP1424" s="3"/>
      <c r="CQ1424" s="3"/>
      <c r="CR1424" s="3"/>
      <c r="CS1424" s="3"/>
      <c r="CT1424" s="3"/>
      <c r="CU1424" s="3"/>
      <c r="CV1424" s="3"/>
      <c r="CW1424" s="3"/>
      <c r="CX1424" s="3"/>
      <c r="CY1424" s="3"/>
      <c r="CZ1424" s="3"/>
      <c r="DA1424" s="3"/>
      <c r="DB1424" s="3"/>
      <c r="DC1424" s="3"/>
      <c r="DD1424" s="3"/>
      <c r="DE1424" s="3"/>
      <c r="DF1424" s="3"/>
      <c r="DG1424" s="3"/>
      <c r="DH1424" s="3"/>
      <c r="DI1424" s="3"/>
      <c r="DJ1424" s="3"/>
      <c r="DK1424" s="3"/>
      <c r="DL1424" s="3"/>
      <c r="DM1424" s="3"/>
      <c r="DN1424" s="3"/>
      <c r="DO1424" s="3"/>
      <c r="DP1424" s="3"/>
      <c r="DQ1424" s="3"/>
      <c r="DR1424" s="3"/>
      <c r="DS1424" s="3"/>
      <c r="DT1424" s="3"/>
      <c r="DU1424" s="3"/>
      <c r="DV1424" s="3"/>
    </row>
    <row r="1425" spans="2:126" s="40" customFormat="1" x14ac:dyDescent="0.3">
      <c r="B1425" s="41"/>
      <c r="C1425" s="42"/>
      <c r="D1425" s="42"/>
      <c r="E1425" s="42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  <c r="BZ1425" s="3"/>
      <c r="CA1425" s="3"/>
      <c r="CB1425" s="3"/>
      <c r="CC1425" s="3"/>
      <c r="CD1425" s="3"/>
      <c r="CE1425" s="3"/>
      <c r="CF1425" s="3"/>
      <c r="CG1425" s="3"/>
      <c r="CH1425" s="3"/>
      <c r="CI1425" s="3"/>
      <c r="CJ1425" s="3"/>
      <c r="CK1425" s="3"/>
      <c r="CL1425" s="3"/>
      <c r="CM1425" s="3"/>
      <c r="CN1425" s="3"/>
      <c r="CO1425" s="3"/>
      <c r="CP1425" s="3"/>
      <c r="CQ1425" s="3"/>
      <c r="CR1425" s="3"/>
      <c r="CS1425" s="3"/>
      <c r="CT1425" s="3"/>
      <c r="CU1425" s="3"/>
      <c r="CV1425" s="3"/>
      <c r="CW1425" s="3"/>
      <c r="CX1425" s="3"/>
      <c r="CY1425" s="3"/>
      <c r="CZ1425" s="3"/>
      <c r="DA1425" s="3"/>
      <c r="DB1425" s="3"/>
      <c r="DC1425" s="3"/>
      <c r="DD1425" s="3"/>
      <c r="DE1425" s="3"/>
      <c r="DF1425" s="3"/>
      <c r="DG1425" s="3"/>
      <c r="DH1425" s="3"/>
      <c r="DI1425" s="3"/>
      <c r="DJ1425" s="3"/>
      <c r="DK1425" s="3"/>
      <c r="DL1425" s="3"/>
      <c r="DM1425" s="3"/>
      <c r="DN1425" s="3"/>
      <c r="DO1425" s="3"/>
      <c r="DP1425" s="3"/>
      <c r="DQ1425" s="3"/>
      <c r="DR1425" s="3"/>
      <c r="DS1425" s="3"/>
      <c r="DT1425" s="3"/>
      <c r="DU1425" s="3"/>
      <c r="DV1425" s="3"/>
    </row>
    <row r="1426" spans="2:126" s="40" customFormat="1" x14ac:dyDescent="0.3">
      <c r="B1426" s="41"/>
      <c r="C1426" s="42"/>
      <c r="D1426" s="42"/>
      <c r="E1426" s="42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  <c r="CB1426" s="3"/>
      <c r="CC1426" s="3"/>
      <c r="CD1426" s="3"/>
      <c r="CE1426" s="3"/>
      <c r="CF1426" s="3"/>
      <c r="CG1426" s="3"/>
      <c r="CH1426" s="3"/>
      <c r="CI1426" s="3"/>
      <c r="CJ1426" s="3"/>
      <c r="CK1426" s="3"/>
      <c r="CL1426" s="3"/>
      <c r="CM1426" s="3"/>
      <c r="CN1426" s="3"/>
      <c r="CO1426" s="3"/>
      <c r="CP1426" s="3"/>
      <c r="CQ1426" s="3"/>
      <c r="CR1426" s="3"/>
      <c r="CS1426" s="3"/>
      <c r="CT1426" s="3"/>
      <c r="CU1426" s="3"/>
      <c r="CV1426" s="3"/>
      <c r="CW1426" s="3"/>
      <c r="CX1426" s="3"/>
      <c r="CY1426" s="3"/>
      <c r="CZ1426" s="3"/>
      <c r="DA1426" s="3"/>
      <c r="DB1426" s="3"/>
      <c r="DC1426" s="3"/>
      <c r="DD1426" s="3"/>
      <c r="DE1426" s="3"/>
      <c r="DF1426" s="3"/>
      <c r="DG1426" s="3"/>
      <c r="DH1426" s="3"/>
      <c r="DI1426" s="3"/>
      <c r="DJ1426" s="3"/>
      <c r="DK1426" s="3"/>
      <c r="DL1426" s="3"/>
      <c r="DM1426" s="3"/>
      <c r="DN1426" s="3"/>
      <c r="DO1426" s="3"/>
      <c r="DP1426" s="3"/>
      <c r="DQ1426" s="3"/>
      <c r="DR1426" s="3"/>
      <c r="DS1426" s="3"/>
      <c r="DT1426" s="3"/>
      <c r="DU1426" s="3"/>
      <c r="DV1426" s="3"/>
    </row>
    <row r="1427" spans="2:126" s="40" customFormat="1" x14ac:dyDescent="0.3">
      <c r="B1427" s="41"/>
      <c r="C1427" s="42"/>
      <c r="D1427" s="42"/>
      <c r="E1427" s="42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  <c r="CG1427" s="3"/>
      <c r="CH1427" s="3"/>
      <c r="CI1427" s="3"/>
      <c r="CJ1427" s="3"/>
      <c r="CK1427" s="3"/>
      <c r="CL1427" s="3"/>
      <c r="CM1427" s="3"/>
      <c r="CN1427" s="3"/>
      <c r="CO1427" s="3"/>
      <c r="CP1427" s="3"/>
      <c r="CQ1427" s="3"/>
      <c r="CR1427" s="3"/>
      <c r="CS1427" s="3"/>
      <c r="CT1427" s="3"/>
      <c r="CU1427" s="3"/>
      <c r="CV1427" s="3"/>
      <c r="CW1427" s="3"/>
      <c r="CX1427" s="3"/>
      <c r="CY1427" s="3"/>
      <c r="CZ1427" s="3"/>
      <c r="DA1427" s="3"/>
      <c r="DB1427" s="3"/>
      <c r="DC1427" s="3"/>
      <c r="DD1427" s="3"/>
      <c r="DE1427" s="3"/>
      <c r="DF1427" s="3"/>
      <c r="DG1427" s="3"/>
      <c r="DH1427" s="3"/>
      <c r="DI1427" s="3"/>
      <c r="DJ1427" s="3"/>
      <c r="DK1427" s="3"/>
      <c r="DL1427" s="3"/>
      <c r="DM1427" s="3"/>
      <c r="DN1427" s="3"/>
      <c r="DO1427" s="3"/>
      <c r="DP1427" s="3"/>
      <c r="DQ1427" s="3"/>
      <c r="DR1427" s="3"/>
      <c r="DS1427" s="3"/>
      <c r="DT1427" s="3"/>
      <c r="DU1427" s="3"/>
      <c r="DV1427" s="3"/>
    </row>
    <row r="1428" spans="2:126" s="40" customFormat="1" x14ac:dyDescent="0.3">
      <c r="B1428" s="41"/>
      <c r="C1428" s="42"/>
      <c r="D1428" s="42"/>
      <c r="E1428" s="42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  <c r="CG1428" s="3"/>
      <c r="CH1428" s="3"/>
      <c r="CI1428" s="3"/>
      <c r="CJ1428" s="3"/>
      <c r="CK1428" s="3"/>
      <c r="CL1428" s="3"/>
      <c r="CM1428" s="3"/>
      <c r="CN1428" s="3"/>
      <c r="CO1428" s="3"/>
      <c r="CP1428" s="3"/>
      <c r="CQ1428" s="3"/>
      <c r="CR1428" s="3"/>
      <c r="CS1428" s="3"/>
      <c r="CT1428" s="3"/>
      <c r="CU1428" s="3"/>
      <c r="CV1428" s="3"/>
      <c r="CW1428" s="3"/>
      <c r="CX1428" s="3"/>
      <c r="CY1428" s="3"/>
      <c r="CZ1428" s="3"/>
      <c r="DA1428" s="3"/>
      <c r="DB1428" s="3"/>
      <c r="DC1428" s="3"/>
      <c r="DD1428" s="3"/>
      <c r="DE1428" s="3"/>
      <c r="DF1428" s="3"/>
      <c r="DG1428" s="3"/>
      <c r="DH1428" s="3"/>
      <c r="DI1428" s="3"/>
      <c r="DJ1428" s="3"/>
      <c r="DK1428" s="3"/>
      <c r="DL1428" s="3"/>
      <c r="DM1428" s="3"/>
      <c r="DN1428" s="3"/>
      <c r="DO1428" s="3"/>
      <c r="DP1428" s="3"/>
      <c r="DQ1428" s="3"/>
      <c r="DR1428" s="3"/>
      <c r="DS1428" s="3"/>
      <c r="DT1428" s="3"/>
      <c r="DU1428" s="3"/>
      <c r="DV1428" s="3"/>
    </row>
    <row r="1429" spans="2:126" s="40" customFormat="1" x14ac:dyDescent="0.3">
      <c r="B1429" s="41"/>
      <c r="C1429" s="42"/>
      <c r="D1429" s="42"/>
      <c r="E1429" s="42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  <c r="CG1429" s="3"/>
      <c r="CH1429" s="3"/>
      <c r="CI1429" s="3"/>
      <c r="CJ1429" s="3"/>
      <c r="CK1429" s="3"/>
      <c r="CL1429" s="3"/>
      <c r="CM1429" s="3"/>
      <c r="CN1429" s="3"/>
      <c r="CO1429" s="3"/>
      <c r="CP1429" s="3"/>
      <c r="CQ1429" s="3"/>
      <c r="CR1429" s="3"/>
      <c r="CS1429" s="3"/>
      <c r="CT1429" s="3"/>
      <c r="CU1429" s="3"/>
      <c r="CV1429" s="3"/>
      <c r="CW1429" s="3"/>
      <c r="CX1429" s="3"/>
      <c r="CY1429" s="3"/>
      <c r="CZ1429" s="3"/>
      <c r="DA1429" s="3"/>
      <c r="DB1429" s="3"/>
      <c r="DC1429" s="3"/>
      <c r="DD1429" s="3"/>
      <c r="DE1429" s="3"/>
      <c r="DF1429" s="3"/>
      <c r="DG1429" s="3"/>
      <c r="DH1429" s="3"/>
      <c r="DI1429" s="3"/>
      <c r="DJ1429" s="3"/>
      <c r="DK1429" s="3"/>
      <c r="DL1429" s="3"/>
      <c r="DM1429" s="3"/>
      <c r="DN1429" s="3"/>
      <c r="DO1429" s="3"/>
      <c r="DP1429" s="3"/>
      <c r="DQ1429" s="3"/>
      <c r="DR1429" s="3"/>
      <c r="DS1429" s="3"/>
      <c r="DT1429" s="3"/>
      <c r="DU1429" s="3"/>
      <c r="DV1429" s="3"/>
    </row>
    <row r="1430" spans="2:126" s="40" customFormat="1" x14ac:dyDescent="0.3">
      <c r="B1430" s="41"/>
      <c r="C1430" s="42"/>
      <c r="D1430" s="42"/>
      <c r="E1430" s="42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  <c r="CG1430" s="3"/>
      <c r="CH1430" s="3"/>
      <c r="CI1430" s="3"/>
      <c r="CJ1430" s="3"/>
      <c r="CK1430" s="3"/>
      <c r="CL1430" s="3"/>
      <c r="CM1430" s="3"/>
      <c r="CN1430" s="3"/>
      <c r="CO1430" s="3"/>
      <c r="CP1430" s="3"/>
      <c r="CQ1430" s="3"/>
      <c r="CR1430" s="3"/>
      <c r="CS1430" s="3"/>
      <c r="CT1430" s="3"/>
      <c r="CU1430" s="3"/>
      <c r="CV1430" s="3"/>
      <c r="CW1430" s="3"/>
      <c r="CX1430" s="3"/>
      <c r="CY1430" s="3"/>
      <c r="CZ1430" s="3"/>
      <c r="DA1430" s="3"/>
      <c r="DB1430" s="3"/>
      <c r="DC1430" s="3"/>
      <c r="DD1430" s="3"/>
      <c r="DE1430" s="3"/>
      <c r="DF1430" s="3"/>
      <c r="DG1430" s="3"/>
      <c r="DH1430" s="3"/>
      <c r="DI1430" s="3"/>
      <c r="DJ1430" s="3"/>
      <c r="DK1430" s="3"/>
      <c r="DL1430" s="3"/>
      <c r="DM1430" s="3"/>
      <c r="DN1430" s="3"/>
      <c r="DO1430" s="3"/>
      <c r="DP1430" s="3"/>
      <c r="DQ1430" s="3"/>
      <c r="DR1430" s="3"/>
      <c r="DS1430" s="3"/>
      <c r="DT1430" s="3"/>
      <c r="DU1430" s="3"/>
      <c r="DV1430" s="3"/>
    </row>
    <row r="1431" spans="2:126" s="40" customFormat="1" x14ac:dyDescent="0.3">
      <c r="B1431" s="41"/>
      <c r="C1431" s="42"/>
      <c r="D1431" s="42"/>
      <c r="E1431" s="42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  <c r="CG1431" s="3"/>
      <c r="CH1431" s="3"/>
      <c r="CI1431" s="3"/>
      <c r="CJ1431" s="3"/>
      <c r="CK1431" s="3"/>
      <c r="CL1431" s="3"/>
      <c r="CM1431" s="3"/>
      <c r="CN1431" s="3"/>
      <c r="CO1431" s="3"/>
      <c r="CP1431" s="3"/>
      <c r="CQ1431" s="3"/>
      <c r="CR1431" s="3"/>
      <c r="CS1431" s="3"/>
      <c r="CT1431" s="3"/>
      <c r="CU1431" s="3"/>
      <c r="CV1431" s="3"/>
      <c r="CW1431" s="3"/>
      <c r="CX1431" s="3"/>
      <c r="CY1431" s="3"/>
      <c r="CZ1431" s="3"/>
      <c r="DA1431" s="3"/>
      <c r="DB1431" s="3"/>
      <c r="DC1431" s="3"/>
      <c r="DD1431" s="3"/>
      <c r="DE1431" s="3"/>
      <c r="DF1431" s="3"/>
      <c r="DG1431" s="3"/>
      <c r="DH1431" s="3"/>
      <c r="DI1431" s="3"/>
      <c r="DJ1431" s="3"/>
      <c r="DK1431" s="3"/>
      <c r="DL1431" s="3"/>
      <c r="DM1431" s="3"/>
      <c r="DN1431" s="3"/>
      <c r="DO1431" s="3"/>
      <c r="DP1431" s="3"/>
      <c r="DQ1431" s="3"/>
      <c r="DR1431" s="3"/>
      <c r="DS1431" s="3"/>
      <c r="DT1431" s="3"/>
      <c r="DU1431" s="3"/>
      <c r="DV1431" s="3"/>
    </row>
    <row r="1432" spans="2:126" s="40" customFormat="1" x14ac:dyDescent="0.3">
      <c r="B1432" s="41"/>
      <c r="C1432" s="42"/>
      <c r="D1432" s="42"/>
      <c r="E1432" s="42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  <c r="CG1432" s="3"/>
      <c r="CH1432" s="3"/>
      <c r="CI1432" s="3"/>
      <c r="CJ1432" s="3"/>
      <c r="CK1432" s="3"/>
      <c r="CL1432" s="3"/>
      <c r="CM1432" s="3"/>
      <c r="CN1432" s="3"/>
      <c r="CO1432" s="3"/>
      <c r="CP1432" s="3"/>
      <c r="CQ1432" s="3"/>
      <c r="CR1432" s="3"/>
      <c r="CS1432" s="3"/>
      <c r="CT1432" s="3"/>
      <c r="CU1432" s="3"/>
      <c r="CV1432" s="3"/>
      <c r="CW1432" s="3"/>
      <c r="CX1432" s="3"/>
      <c r="CY1432" s="3"/>
      <c r="CZ1432" s="3"/>
      <c r="DA1432" s="3"/>
      <c r="DB1432" s="3"/>
      <c r="DC1432" s="3"/>
      <c r="DD1432" s="3"/>
      <c r="DE1432" s="3"/>
      <c r="DF1432" s="3"/>
      <c r="DG1432" s="3"/>
      <c r="DH1432" s="3"/>
      <c r="DI1432" s="3"/>
      <c r="DJ1432" s="3"/>
      <c r="DK1432" s="3"/>
      <c r="DL1432" s="3"/>
      <c r="DM1432" s="3"/>
      <c r="DN1432" s="3"/>
      <c r="DO1432" s="3"/>
      <c r="DP1432" s="3"/>
      <c r="DQ1432" s="3"/>
      <c r="DR1432" s="3"/>
      <c r="DS1432" s="3"/>
      <c r="DT1432" s="3"/>
      <c r="DU1432" s="3"/>
      <c r="DV1432" s="3"/>
    </row>
    <row r="1433" spans="2:126" s="40" customFormat="1" x14ac:dyDescent="0.3">
      <c r="B1433" s="41"/>
      <c r="C1433" s="42"/>
      <c r="D1433" s="42"/>
      <c r="E1433" s="42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  <c r="CG1433" s="3"/>
      <c r="CH1433" s="3"/>
      <c r="CI1433" s="3"/>
      <c r="CJ1433" s="3"/>
      <c r="CK1433" s="3"/>
      <c r="CL1433" s="3"/>
      <c r="CM1433" s="3"/>
      <c r="CN1433" s="3"/>
      <c r="CO1433" s="3"/>
      <c r="CP1433" s="3"/>
      <c r="CQ1433" s="3"/>
      <c r="CR1433" s="3"/>
      <c r="CS1433" s="3"/>
      <c r="CT1433" s="3"/>
      <c r="CU1433" s="3"/>
      <c r="CV1433" s="3"/>
      <c r="CW1433" s="3"/>
      <c r="CX1433" s="3"/>
      <c r="CY1433" s="3"/>
      <c r="CZ1433" s="3"/>
      <c r="DA1433" s="3"/>
      <c r="DB1433" s="3"/>
      <c r="DC1433" s="3"/>
      <c r="DD1433" s="3"/>
      <c r="DE1433" s="3"/>
      <c r="DF1433" s="3"/>
      <c r="DG1433" s="3"/>
      <c r="DH1433" s="3"/>
      <c r="DI1433" s="3"/>
      <c r="DJ1433" s="3"/>
      <c r="DK1433" s="3"/>
      <c r="DL1433" s="3"/>
      <c r="DM1433" s="3"/>
      <c r="DN1433" s="3"/>
      <c r="DO1433" s="3"/>
      <c r="DP1433" s="3"/>
      <c r="DQ1433" s="3"/>
      <c r="DR1433" s="3"/>
      <c r="DS1433" s="3"/>
      <c r="DT1433" s="3"/>
      <c r="DU1433" s="3"/>
      <c r="DV1433" s="3"/>
    </row>
    <row r="1434" spans="2:126" s="40" customFormat="1" x14ac:dyDescent="0.3">
      <c r="B1434" s="41"/>
      <c r="C1434" s="42"/>
      <c r="D1434" s="42"/>
      <c r="E1434" s="42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  <c r="CG1434" s="3"/>
      <c r="CH1434" s="3"/>
      <c r="CI1434" s="3"/>
      <c r="CJ1434" s="3"/>
      <c r="CK1434" s="3"/>
      <c r="CL1434" s="3"/>
      <c r="CM1434" s="3"/>
      <c r="CN1434" s="3"/>
      <c r="CO1434" s="3"/>
      <c r="CP1434" s="3"/>
      <c r="CQ1434" s="3"/>
      <c r="CR1434" s="3"/>
      <c r="CS1434" s="3"/>
      <c r="CT1434" s="3"/>
      <c r="CU1434" s="3"/>
      <c r="CV1434" s="3"/>
      <c r="CW1434" s="3"/>
      <c r="CX1434" s="3"/>
      <c r="CY1434" s="3"/>
      <c r="CZ1434" s="3"/>
      <c r="DA1434" s="3"/>
      <c r="DB1434" s="3"/>
      <c r="DC1434" s="3"/>
      <c r="DD1434" s="3"/>
      <c r="DE1434" s="3"/>
      <c r="DF1434" s="3"/>
      <c r="DG1434" s="3"/>
      <c r="DH1434" s="3"/>
      <c r="DI1434" s="3"/>
      <c r="DJ1434" s="3"/>
      <c r="DK1434" s="3"/>
      <c r="DL1434" s="3"/>
      <c r="DM1434" s="3"/>
      <c r="DN1434" s="3"/>
      <c r="DO1434" s="3"/>
      <c r="DP1434" s="3"/>
      <c r="DQ1434" s="3"/>
      <c r="DR1434" s="3"/>
      <c r="DS1434" s="3"/>
      <c r="DT1434" s="3"/>
      <c r="DU1434" s="3"/>
      <c r="DV1434" s="3"/>
    </row>
    <row r="1435" spans="2:126" s="40" customFormat="1" x14ac:dyDescent="0.3">
      <c r="B1435" s="41"/>
      <c r="C1435" s="42"/>
      <c r="D1435" s="42"/>
      <c r="E1435" s="42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  <c r="CG1435" s="3"/>
      <c r="CH1435" s="3"/>
      <c r="CI1435" s="3"/>
      <c r="CJ1435" s="3"/>
      <c r="CK1435" s="3"/>
      <c r="CL1435" s="3"/>
      <c r="CM1435" s="3"/>
      <c r="CN1435" s="3"/>
      <c r="CO1435" s="3"/>
      <c r="CP1435" s="3"/>
      <c r="CQ1435" s="3"/>
      <c r="CR1435" s="3"/>
      <c r="CS1435" s="3"/>
      <c r="CT1435" s="3"/>
      <c r="CU1435" s="3"/>
      <c r="CV1435" s="3"/>
      <c r="CW1435" s="3"/>
      <c r="CX1435" s="3"/>
      <c r="CY1435" s="3"/>
      <c r="CZ1435" s="3"/>
      <c r="DA1435" s="3"/>
      <c r="DB1435" s="3"/>
      <c r="DC1435" s="3"/>
      <c r="DD1435" s="3"/>
      <c r="DE1435" s="3"/>
      <c r="DF1435" s="3"/>
      <c r="DG1435" s="3"/>
      <c r="DH1435" s="3"/>
      <c r="DI1435" s="3"/>
      <c r="DJ1435" s="3"/>
      <c r="DK1435" s="3"/>
      <c r="DL1435" s="3"/>
      <c r="DM1435" s="3"/>
      <c r="DN1435" s="3"/>
      <c r="DO1435" s="3"/>
      <c r="DP1435" s="3"/>
      <c r="DQ1435" s="3"/>
      <c r="DR1435" s="3"/>
      <c r="DS1435" s="3"/>
      <c r="DT1435" s="3"/>
      <c r="DU1435" s="3"/>
      <c r="DV1435" s="3"/>
    </row>
    <row r="1436" spans="2:126" s="40" customFormat="1" x14ac:dyDescent="0.3">
      <c r="B1436" s="41"/>
      <c r="C1436" s="42"/>
      <c r="D1436" s="42"/>
      <c r="E1436" s="42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  <c r="CG1436" s="3"/>
      <c r="CH1436" s="3"/>
      <c r="CI1436" s="3"/>
      <c r="CJ1436" s="3"/>
      <c r="CK1436" s="3"/>
      <c r="CL1436" s="3"/>
      <c r="CM1436" s="3"/>
      <c r="CN1436" s="3"/>
      <c r="CO1436" s="3"/>
      <c r="CP1436" s="3"/>
      <c r="CQ1436" s="3"/>
      <c r="CR1436" s="3"/>
      <c r="CS1436" s="3"/>
      <c r="CT1436" s="3"/>
      <c r="CU1436" s="3"/>
      <c r="CV1436" s="3"/>
      <c r="CW1436" s="3"/>
      <c r="CX1436" s="3"/>
      <c r="CY1436" s="3"/>
      <c r="CZ1436" s="3"/>
      <c r="DA1436" s="3"/>
      <c r="DB1436" s="3"/>
      <c r="DC1436" s="3"/>
      <c r="DD1436" s="3"/>
      <c r="DE1436" s="3"/>
      <c r="DF1436" s="3"/>
      <c r="DG1436" s="3"/>
      <c r="DH1436" s="3"/>
      <c r="DI1436" s="3"/>
      <c r="DJ1436" s="3"/>
      <c r="DK1436" s="3"/>
      <c r="DL1436" s="3"/>
      <c r="DM1436" s="3"/>
      <c r="DN1436" s="3"/>
      <c r="DO1436" s="3"/>
      <c r="DP1436" s="3"/>
      <c r="DQ1436" s="3"/>
      <c r="DR1436" s="3"/>
      <c r="DS1436" s="3"/>
      <c r="DT1436" s="3"/>
      <c r="DU1436" s="3"/>
      <c r="DV1436" s="3"/>
    </row>
    <row r="1437" spans="2:126" s="40" customFormat="1" x14ac:dyDescent="0.3">
      <c r="B1437" s="41"/>
      <c r="C1437" s="42"/>
      <c r="D1437" s="42"/>
      <c r="E1437" s="42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  <c r="CP1437" s="3"/>
      <c r="CQ1437" s="3"/>
      <c r="CR1437" s="3"/>
      <c r="CS1437" s="3"/>
      <c r="CT1437" s="3"/>
      <c r="CU1437" s="3"/>
      <c r="CV1437" s="3"/>
      <c r="CW1437" s="3"/>
      <c r="CX1437" s="3"/>
      <c r="CY1437" s="3"/>
      <c r="CZ1437" s="3"/>
      <c r="DA1437" s="3"/>
      <c r="DB1437" s="3"/>
      <c r="DC1437" s="3"/>
      <c r="DD1437" s="3"/>
      <c r="DE1437" s="3"/>
      <c r="DF1437" s="3"/>
      <c r="DG1437" s="3"/>
      <c r="DH1437" s="3"/>
      <c r="DI1437" s="3"/>
      <c r="DJ1437" s="3"/>
      <c r="DK1437" s="3"/>
      <c r="DL1437" s="3"/>
      <c r="DM1437" s="3"/>
      <c r="DN1437" s="3"/>
      <c r="DO1437" s="3"/>
      <c r="DP1437" s="3"/>
      <c r="DQ1437" s="3"/>
      <c r="DR1437" s="3"/>
      <c r="DS1437" s="3"/>
      <c r="DT1437" s="3"/>
      <c r="DU1437" s="3"/>
      <c r="DV1437" s="3"/>
    </row>
    <row r="1438" spans="2:126" s="40" customFormat="1" x14ac:dyDescent="0.3">
      <c r="B1438" s="41"/>
      <c r="C1438" s="42"/>
      <c r="D1438" s="42"/>
      <c r="E1438" s="42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  <c r="CG1438" s="3"/>
      <c r="CH1438" s="3"/>
      <c r="CI1438" s="3"/>
      <c r="CJ1438" s="3"/>
      <c r="CK1438" s="3"/>
      <c r="CL1438" s="3"/>
      <c r="CM1438" s="3"/>
      <c r="CN1438" s="3"/>
      <c r="CO1438" s="3"/>
      <c r="CP1438" s="3"/>
      <c r="CQ1438" s="3"/>
      <c r="CR1438" s="3"/>
      <c r="CS1438" s="3"/>
      <c r="CT1438" s="3"/>
      <c r="CU1438" s="3"/>
      <c r="CV1438" s="3"/>
      <c r="CW1438" s="3"/>
      <c r="CX1438" s="3"/>
      <c r="CY1438" s="3"/>
      <c r="CZ1438" s="3"/>
      <c r="DA1438" s="3"/>
      <c r="DB1438" s="3"/>
      <c r="DC1438" s="3"/>
      <c r="DD1438" s="3"/>
      <c r="DE1438" s="3"/>
      <c r="DF1438" s="3"/>
      <c r="DG1438" s="3"/>
      <c r="DH1438" s="3"/>
      <c r="DI1438" s="3"/>
      <c r="DJ1438" s="3"/>
      <c r="DK1438" s="3"/>
      <c r="DL1438" s="3"/>
      <c r="DM1438" s="3"/>
      <c r="DN1438" s="3"/>
      <c r="DO1438" s="3"/>
      <c r="DP1438" s="3"/>
      <c r="DQ1438" s="3"/>
      <c r="DR1438" s="3"/>
      <c r="DS1438" s="3"/>
      <c r="DT1438" s="3"/>
      <c r="DU1438" s="3"/>
      <c r="DV1438" s="3"/>
    </row>
    <row r="1439" spans="2:126" s="40" customFormat="1" x14ac:dyDescent="0.3">
      <c r="B1439" s="41"/>
      <c r="C1439" s="42"/>
      <c r="D1439" s="42"/>
      <c r="E1439" s="42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  <c r="CP1439" s="3"/>
      <c r="CQ1439" s="3"/>
      <c r="CR1439" s="3"/>
      <c r="CS1439" s="3"/>
      <c r="CT1439" s="3"/>
      <c r="CU1439" s="3"/>
      <c r="CV1439" s="3"/>
      <c r="CW1439" s="3"/>
      <c r="CX1439" s="3"/>
      <c r="CY1439" s="3"/>
      <c r="CZ1439" s="3"/>
      <c r="DA1439" s="3"/>
      <c r="DB1439" s="3"/>
      <c r="DC1439" s="3"/>
      <c r="DD1439" s="3"/>
      <c r="DE1439" s="3"/>
      <c r="DF1439" s="3"/>
      <c r="DG1439" s="3"/>
      <c r="DH1439" s="3"/>
      <c r="DI1439" s="3"/>
      <c r="DJ1439" s="3"/>
      <c r="DK1439" s="3"/>
      <c r="DL1439" s="3"/>
      <c r="DM1439" s="3"/>
      <c r="DN1439" s="3"/>
      <c r="DO1439" s="3"/>
      <c r="DP1439" s="3"/>
      <c r="DQ1439" s="3"/>
      <c r="DR1439" s="3"/>
      <c r="DS1439" s="3"/>
      <c r="DT1439" s="3"/>
      <c r="DU1439" s="3"/>
      <c r="DV1439" s="3"/>
    </row>
    <row r="1440" spans="2:126" s="40" customFormat="1" x14ac:dyDescent="0.3">
      <c r="B1440" s="41"/>
      <c r="C1440" s="42"/>
      <c r="D1440" s="42"/>
      <c r="E1440" s="42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  <c r="CP1440" s="3"/>
      <c r="CQ1440" s="3"/>
      <c r="CR1440" s="3"/>
      <c r="CS1440" s="3"/>
      <c r="CT1440" s="3"/>
      <c r="CU1440" s="3"/>
      <c r="CV1440" s="3"/>
      <c r="CW1440" s="3"/>
      <c r="CX1440" s="3"/>
      <c r="CY1440" s="3"/>
      <c r="CZ1440" s="3"/>
      <c r="DA1440" s="3"/>
      <c r="DB1440" s="3"/>
      <c r="DC1440" s="3"/>
      <c r="DD1440" s="3"/>
      <c r="DE1440" s="3"/>
      <c r="DF1440" s="3"/>
      <c r="DG1440" s="3"/>
      <c r="DH1440" s="3"/>
      <c r="DI1440" s="3"/>
      <c r="DJ1440" s="3"/>
      <c r="DK1440" s="3"/>
      <c r="DL1440" s="3"/>
      <c r="DM1440" s="3"/>
      <c r="DN1440" s="3"/>
      <c r="DO1440" s="3"/>
      <c r="DP1440" s="3"/>
      <c r="DQ1440" s="3"/>
      <c r="DR1440" s="3"/>
      <c r="DS1440" s="3"/>
      <c r="DT1440" s="3"/>
      <c r="DU1440" s="3"/>
      <c r="DV1440" s="3"/>
    </row>
    <row r="1441" spans="2:126" s="40" customFormat="1" x14ac:dyDescent="0.3">
      <c r="B1441" s="41"/>
      <c r="C1441" s="42"/>
      <c r="D1441" s="42"/>
      <c r="E1441" s="42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  <c r="CP1441" s="3"/>
      <c r="CQ1441" s="3"/>
      <c r="CR1441" s="3"/>
      <c r="CS1441" s="3"/>
      <c r="CT1441" s="3"/>
      <c r="CU1441" s="3"/>
      <c r="CV1441" s="3"/>
      <c r="CW1441" s="3"/>
      <c r="CX1441" s="3"/>
      <c r="CY1441" s="3"/>
      <c r="CZ1441" s="3"/>
      <c r="DA1441" s="3"/>
      <c r="DB1441" s="3"/>
      <c r="DC1441" s="3"/>
      <c r="DD1441" s="3"/>
      <c r="DE1441" s="3"/>
      <c r="DF1441" s="3"/>
      <c r="DG1441" s="3"/>
      <c r="DH1441" s="3"/>
      <c r="DI1441" s="3"/>
      <c r="DJ1441" s="3"/>
      <c r="DK1441" s="3"/>
      <c r="DL1441" s="3"/>
      <c r="DM1441" s="3"/>
      <c r="DN1441" s="3"/>
      <c r="DO1441" s="3"/>
      <c r="DP1441" s="3"/>
      <c r="DQ1441" s="3"/>
      <c r="DR1441" s="3"/>
      <c r="DS1441" s="3"/>
      <c r="DT1441" s="3"/>
      <c r="DU1441" s="3"/>
      <c r="DV1441" s="3"/>
    </row>
    <row r="1442" spans="2:126" s="40" customFormat="1" x14ac:dyDescent="0.3">
      <c r="B1442" s="41"/>
      <c r="C1442" s="42"/>
      <c r="D1442" s="42"/>
      <c r="E1442" s="42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  <c r="CW1442" s="3"/>
      <c r="CX1442" s="3"/>
      <c r="CY1442" s="3"/>
      <c r="CZ1442" s="3"/>
      <c r="DA1442" s="3"/>
      <c r="DB1442" s="3"/>
      <c r="DC1442" s="3"/>
      <c r="DD1442" s="3"/>
      <c r="DE1442" s="3"/>
      <c r="DF1442" s="3"/>
      <c r="DG1442" s="3"/>
      <c r="DH1442" s="3"/>
      <c r="DI1442" s="3"/>
      <c r="DJ1442" s="3"/>
      <c r="DK1442" s="3"/>
      <c r="DL1442" s="3"/>
      <c r="DM1442" s="3"/>
      <c r="DN1442" s="3"/>
      <c r="DO1442" s="3"/>
      <c r="DP1442" s="3"/>
      <c r="DQ1442" s="3"/>
      <c r="DR1442" s="3"/>
      <c r="DS1442" s="3"/>
      <c r="DT1442" s="3"/>
      <c r="DU1442" s="3"/>
      <c r="DV1442" s="3"/>
    </row>
    <row r="1443" spans="2:126" s="40" customFormat="1" x14ac:dyDescent="0.3">
      <c r="B1443" s="41"/>
      <c r="C1443" s="42"/>
      <c r="D1443" s="42"/>
      <c r="E1443" s="42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  <c r="CW1443" s="3"/>
      <c r="CX1443" s="3"/>
      <c r="CY1443" s="3"/>
      <c r="CZ1443" s="3"/>
      <c r="DA1443" s="3"/>
      <c r="DB1443" s="3"/>
      <c r="DC1443" s="3"/>
      <c r="DD1443" s="3"/>
      <c r="DE1443" s="3"/>
      <c r="DF1443" s="3"/>
      <c r="DG1443" s="3"/>
      <c r="DH1443" s="3"/>
      <c r="DI1443" s="3"/>
      <c r="DJ1443" s="3"/>
      <c r="DK1443" s="3"/>
      <c r="DL1443" s="3"/>
      <c r="DM1443" s="3"/>
      <c r="DN1443" s="3"/>
      <c r="DO1443" s="3"/>
      <c r="DP1443" s="3"/>
      <c r="DQ1443" s="3"/>
      <c r="DR1443" s="3"/>
      <c r="DS1443" s="3"/>
      <c r="DT1443" s="3"/>
      <c r="DU1443" s="3"/>
      <c r="DV1443" s="3"/>
    </row>
    <row r="1444" spans="2:126" s="40" customFormat="1" x14ac:dyDescent="0.3">
      <c r="B1444" s="41"/>
      <c r="C1444" s="42"/>
      <c r="D1444" s="42"/>
      <c r="E1444" s="42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O1444" s="3"/>
      <c r="DP1444" s="3"/>
      <c r="DQ1444" s="3"/>
      <c r="DR1444" s="3"/>
      <c r="DS1444" s="3"/>
      <c r="DT1444" s="3"/>
      <c r="DU1444" s="3"/>
      <c r="DV1444" s="3"/>
    </row>
    <row r="1445" spans="2:126" s="40" customFormat="1" x14ac:dyDescent="0.3">
      <c r="B1445" s="41"/>
      <c r="C1445" s="42"/>
      <c r="D1445" s="42"/>
      <c r="E1445" s="42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  <c r="CW1445" s="3"/>
      <c r="CX1445" s="3"/>
      <c r="CY1445" s="3"/>
      <c r="CZ1445" s="3"/>
      <c r="DA1445" s="3"/>
      <c r="DB1445" s="3"/>
      <c r="DC1445" s="3"/>
      <c r="DD1445" s="3"/>
      <c r="DE1445" s="3"/>
      <c r="DF1445" s="3"/>
      <c r="DG1445" s="3"/>
      <c r="DH1445" s="3"/>
      <c r="DI1445" s="3"/>
      <c r="DJ1445" s="3"/>
      <c r="DK1445" s="3"/>
      <c r="DL1445" s="3"/>
      <c r="DM1445" s="3"/>
      <c r="DN1445" s="3"/>
      <c r="DO1445" s="3"/>
      <c r="DP1445" s="3"/>
      <c r="DQ1445" s="3"/>
      <c r="DR1445" s="3"/>
      <c r="DS1445" s="3"/>
      <c r="DT1445" s="3"/>
      <c r="DU1445" s="3"/>
      <c r="DV1445" s="3"/>
    </row>
    <row r="1446" spans="2:126" s="40" customFormat="1" x14ac:dyDescent="0.3">
      <c r="B1446" s="41"/>
      <c r="C1446" s="42"/>
      <c r="D1446" s="42"/>
      <c r="E1446" s="42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  <c r="DH1446" s="3"/>
      <c r="DI1446" s="3"/>
      <c r="DJ1446" s="3"/>
      <c r="DK1446" s="3"/>
      <c r="DL1446" s="3"/>
      <c r="DM1446" s="3"/>
      <c r="DN1446" s="3"/>
      <c r="DO1446" s="3"/>
      <c r="DP1446" s="3"/>
      <c r="DQ1446" s="3"/>
      <c r="DR1446" s="3"/>
      <c r="DS1446" s="3"/>
      <c r="DT1446" s="3"/>
      <c r="DU1446" s="3"/>
      <c r="DV1446" s="3"/>
    </row>
    <row r="1447" spans="2:126" s="40" customFormat="1" x14ac:dyDescent="0.3">
      <c r="B1447" s="41"/>
      <c r="C1447" s="42"/>
      <c r="D1447" s="42"/>
      <c r="E1447" s="42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  <c r="CW1447" s="3"/>
      <c r="CX1447" s="3"/>
      <c r="CY1447" s="3"/>
      <c r="CZ1447" s="3"/>
      <c r="DA1447" s="3"/>
      <c r="DB1447" s="3"/>
      <c r="DC1447" s="3"/>
      <c r="DD1447" s="3"/>
      <c r="DE1447" s="3"/>
      <c r="DF1447" s="3"/>
      <c r="DG1447" s="3"/>
      <c r="DH1447" s="3"/>
      <c r="DI1447" s="3"/>
      <c r="DJ1447" s="3"/>
      <c r="DK1447" s="3"/>
      <c r="DL1447" s="3"/>
      <c r="DM1447" s="3"/>
      <c r="DN1447" s="3"/>
      <c r="DO1447" s="3"/>
      <c r="DP1447" s="3"/>
      <c r="DQ1447" s="3"/>
      <c r="DR1447" s="3"/>
      <c r="DS1447" s="3"/>
      <c r="DT1447" s="3"/>
      <c r="DU1447" s="3"/>
      <c r="DV1447" s="3"/>
    </row>
    <row r="1448" spans="2:126" s="40" customFormat="1" x14ac:dyDescent="0.3">
      <c r="B1448" s="41"/>
      <c r="C1448" s="42"/>
      <c r="D1448" s="42"/>
      <c r="E1448" s="42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  <c r="CW1448" s="3"/>
      <c r="CX1448" s="3"/>
      <c r="CY1448" s="3"/>
      <c r="CZ1448" s="3"/>
      <c r="DA1448" s="3"/>
      <c r="DB1448" s="3"/>
      <c r="DC1448" s="3"/>
      <c r="DD1448" s="3"/>
      <c r="DE1448" s="3"/>
      <c r="DF1448" s="3"/>
      <c r="DG1448" s="3"/>
      <c r="DH1448" s="3"/>
      <c r="DI1448" s="3"/>
      <c r="DJ1448" s="3"/>
      <c r="DK1448" s="3"/>
      <c r="DL1448" s="3"/>
      <c r="DM1448" s="3"/>
      <c r="DN1448" s="3"/>
      <c r="DO1448" s="3"/>
      <c r="DP1448" s="3"/>
      <c r="DQ1448" s="3"/>
      <c r="DR1448" s="3"/>
      <c r="DS1448" s="3"/>
      <c r="DT1448" s="3"/>
      <c r="DU1448" s="3"/>
      <c r="DV1448" s="3"/>
    </row>
    <row r="1449" spans="2:126" s="40" customFormat="1" x14ac:dyDescent="0.3">
      <c r="B1449" s="41"/>
      <c r="C1449" s="42"/>
      <c r="D1449" s="42"/>
      <c r="E1449" s="42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  <c r="CW1449" s="3"/>
      <c r="CX1449" s="3"/>
      <c r="CY1449" s="3"/>
      <c r="CZ1449" s="3"/>
      <c r="DA1449" s="3"/>
      <c r="DB1449" s="3"/>
      <c r="DC1449" s="3"/>
      <c r="DD1449" s="3"/>
      <c r="DE1449" s="3"/>
      <c r="DF1449" s="3"/>
      <c r="DG1449" s="3"/>
      <c r="DH1449" s="3"/>
      <c r="DI1449" s="3"/>
      <c r="DJ1449" s="3"/>
      <c r="DK1449" s="3"/>
      <c r="DL1449" s="3"/>
      <c r="DM1449" s="3"/>
      <c r="DN1449" s="3"/>
      <c r="DO1449" s="3"/>
      <c r="DP1449" s="3"/>
      <c r="DQ1449" s="3"/>
      <c r="DR1449" s="3"/>
      <c r="DS1449" s="3"/>
      <c r="DT1449" s="3"/>
      <c r="DU1449" s="3"/>
      <c r="DV1449" s="3"/>
    </row>
    <row r="1450" spans="2:126" s="40" customFormat="1" x14ac:dyDescent="0.3">
      <c r="B1450" s="41"/>
      <c r="C1450" s="42"/>
      <c r="D1450" s="42"/>
      <c r="E1450" s="42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  <c r="CW1450" s="3"/>
      <c r="CX1450" s="3"/>
      <c r="CY1450" s="3"/>
      <c r="CZ1450" s="3"/>
      <c r="DA1450" s="3"/>
      <c r="DB1450" s="3"/>
      <c r="DC1450" s="3"/>
      <c r="DD1450" s="3"/>
      <c r="DE1450" s="3"/>
      <c r="DF1450" s="3"/>
      <c r="DG1450" s="3"/>
      <c r="DH1450" s="3"/>
      <c r="DI1450" s="3"/>
      <c r="DJ1450" s="3"/>
      <c r="DK1450" s="3"/>
      <c r="DL1450" s="3"/>
      <c r="DM1450" s="3"/>
      <c r="DN1450" s="3"/>
      <c r="DO1450" s="3"/>
      <c r="DP1450" s="3"/>
      <c r="DQ1450" s="3"/>
      <c r="DR1450" s="3"/>
      <c r="DS1450" s="3"/>
      <c r="DT1450" s="3"/>
      <c r="DU1450" s="3"/>
      <c r="DV1450" s="3"/>
    </row>
    <row r="1451" spans="2:126" s="40" customFormat="1" x14ac:dyDescent="0.3">
      <c r="B1451" s="41"/>
      <c r="C1451" s="42"/>
      <c r="D1451" s="42"/>
      <c r="E1451" s="42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  <c r="CW1451" s="3"/>
      <c r="CX1451" s="3"/>
      <c r="CY1451" s="3"/>
      <c r="CZ1451" s="3"/>
      <c r="DA1451" s="3"/>
      <c r="DB1451" s="3"/>
      <c r="DC1451" s="3"/>
      <c r="DD1451" s="3"/>
      <c r="DE1451" s="3"/>
      <c r="DF1451" s="3"/>
      <c r="DG1451" s="3"/>
      <c r="DH1451" s="3"/>
      <c r="DI1451" s="3"/>
      <c r="DJ1451" s="3"/>
      <c r="DK1451" s="3"/>
      <c r="DL1451" s="3"/>
      <c r="DM1451" s="3"/>
      <c r="DN1451" s="3"/>
      <c r="DO1451" s="3"/>
      <c r="DP1451" s="3"/>
      <c r="DQ1451" s="3"/>
      <c r="DR1451" s="3"/>
      <c r="DS1451" s="3"/>
      <c r="DT1451" s="3"/>
      <c r="DU1451" s="3"/>
      <c r="DV1451" s="3"/>
    </row>
    <row r="1452" spans="2:126" s="40" customFormat="1" x14ac:dyDescent="0.3">
      <c r="B1452" s="41"/>
      <c r="C1452" s="42"/>
      <c r="D1452" s="42"/>
      <c r="E1452" s="42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  <c r="CW1452" s="3"/>
      <c r="CX1452" s="3"/>
      <c r="CY1452" s="3"/>
      <c r="CZ1452" s="3"/>
      <c r="DA1452" s="3"/>
      <c r="DB1452" s="3"/>
      <c r="DC1452" s="3"/>
      <c r="DD1452" s="3"/>
      <c r="DE1452" s="3"/>
      <c r="DF1452" s="3"/>
      <c r="DG1452" s="3"/>
      <c r="DH1452" s="3"/>
      <c r="DI1452" s="3"/>
      <c r="DJ1452" s="3"/>
      <c r="DK1452" s="3"/>
      <c r="DL1452" s="3"/>
      <c r="DM1452" s="3"/>
      <c r="DN1452" s="3"/>
      <c r="DO1452" s="3"/>
      <c r="DP1452" s="3"/>
      <c r="DQ1452" s="3"/>
      <c r="DR1452" s="3"/>
      <c r="DS1452" s="3"/>
      <c r="DT1452" s="3"/>
      <c r="DU1452" s="3"/>
      <c r="DV1452" s="3"/>
    </row>
    <row r="1453" spans="2:126" s="40" customFormat="1" x14ac:dyDescent="0.3">
      <c r="B1453" s="41"/>
      <c r="C1453" s="42"/>
      <c r="D1453" s="42"/>
      <c r="E1453" s="42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  <c r="CX1453" s="3"/>
      <c r="CY1453" s="3"/>
      <c r="CZ1453" s="3"/>
      <c r="DA1453" s="3"/>
      <c r="DB1453" s="3"/>
      <c r="DC1453" s="3"/>
      <c r="DD1453" s="3"/>
      <c r="DE1453" s="3"/>
      <c r="DF1453" s="3"/>
      <c r="DG1453" s="3"/>
      <c r="DH1453" s="3"/>
      <c r="DI1453" s="3"/>
      <c r="DJ1453" s="3"/>
      <c r="DK1453" s="3"/>
      <c r="DL1453" s="3"/>
      <c r="DM1453" s="3"/>
      <c r="DN1453" s="3"/>
      <c r="DO1453" s="3"/>
      <c r="DP1453" s="3"/>
      <c r="DQ1453" s="3"/>
      <c r="DR1453" s="3"/>
      <c r="DS1453" s="3"/>
      <c r="DT1453" s="3"/>
      <c r="DU1453" s="3"/>
      <c r="DV1453" s="3"/>
    </row>
    <row r="1454" spans="2:126" s="40" customFormat="1" x14ac:dyDescent="0.3">
      <c r="B1454" s="41"/>
      <c r="C1454" s="42"/>
      <c r="D1454" s="42"/>
      <c r="E1454" s="42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  <c r="CX1454" s="3"/>
      <c r="CY1454" s="3"/>
      <c r="CZ1454" s="3"/>
      <c r="DA1454" s="3"/>
      <c r="DB1454" s="3"/>
      <c r="DC1454" s="3"/>
      <c r="DD1454" s="3"/>
      <c r="DE1454" s="3"/>
      <c r="DF1454" s="3"/>
      <c r="DG1454" s="3"/>
      <c r="DH1454" s="3"/>
      <c r="DI1454" s="3"/>
      <c r="DJ1454" s="3"/>
      <c r="DK1454" s="3"/>
      <c r="DL1454" s="3"/>
      <c r="DM1454" s="3"/>
      <c r="DN1454" s="3"/>
      <c r="DO1454" s="3"/>
      <c r="DP1454" s="3"/>
      <c r="DQ1454" s="3"/>
      <c r="DR1454" s="3"/>
      <c r="DS1454" s="3"/>
      <c r="DT1454" s="3"/>
      <c r="DU1454" s="3"/>
      <c r="DV1454" s="3"/>
    </row>
    <row r="1455" spans="2:126" s="40" customFormat="1" x14ac:dyDescent="0.3">
      <c r="B1455" s="41"/>
      <c r="C1455" s="42"/>
      <c r="D1455" s="42"/>
      <c r="E1455" s="42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  <c r="CX1455" s="3"/>
      <c r="CY1455" s="3"/>
      <c r="CZ1455" s="3"/>
      <c r="DA1455" s="3"/>
      <c r="DB1455" s="3"/>
      <c r="DC1455" s="3"/>
      <c r="DD1455" s="3"/>
      <c r="DE1455" s="3"/>
      <c r="DF1455" s="3"/>
      <c r="DG1455" s="3"/>
      <c r="DH1455" s="3"/>
      <c r="DI1455" s="3"/>
      <c r="DJ1455" s="3"/>
      <c r="DK1455" s="3"/>
      <c r="DL1455" s="3"/>
      <c r="DM1455" s="3"/>
      <c r="DN1455" s="3"/>
      <c r="DO1455" s="3"/>
      <c r="DP1455" s="3"/>
      <c r="DQ1455" s="3"/>
      <c r="DR1455" s="3"/>
      <c r="DS1455" s="3"/>
      <c r="DT1455" s="3"/>
      <c r="DU1455" s="3"/>
      <c r="DV1455" s="3"/>
    </row>
    <row r="1456" spans="2:126" s="40" customFormat="1" x14ac:dyDescent="0.3">
      <c r="B1456" s="41"/>
      <c r="C1456" s="42"/>
      <c r="D1456" s="42"/>
      <c r="E1456" s="42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  <c r="CX1456" s="3"/>
      <c r="CY1456" s="3"/>
      <c r="CZ1456" s="3"/>
      <c r="DA1456" s="3"/>
      <c r="DB1456" s="3"/>
      <c r="DC1456" s="3"/>
      <c r="DD1456" s="3"/>
      <c r="DE1456" s="3"/>
      <c r="DF1456" s="3"/>
      <c r="DG1456" s="3"/>
      <c r="DH1456" s="3"/>
      <c r="DI1456" s="3"/>
      <c r="DJ1456" s="3"/>
      <c r="DK1456" s="3"/>
      <c r="DL1456" s="3"/>
      <c r="DM1456" s="3"/>
      <c r="DN1456" s="3"/>
      <c r="DO1456" s="3"/>
      <c r="DP1456" s="3"/>
      <c r="DQ1456" s="3"/>
      <c r="DR1456" s="3"/>
      <c r="DS1456" s="3"/>
      <c r="DT1456" s="3"/>
      <c r="DU1456" s="3"/>
      <c r="DV1456" s="3"/>
    </row>
    <row r="1457" spans="2:126" s="40" customFormat="1" x14ac:dyDescent="0.3">
      <c r="B1457" s="41"/>
      <c r="C1457" s="42"/>
      <c r="D1457" s="42"/>
      <c r="E1457" s="42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  <c r="CX1457" s="3"/>
      <c r="CY1457" s="3"/>
      <c r="CZ1457" s="3"/>
      <c r="DA1457" s="3"/>
      <c r="DB1457" s="3"/>
      <c r="DC1457" s="3"/>
      <c r="DD1457" s="3"/>
      <c r="DE1457" s="3"/>
      <c r="DF1457" s="3"/>
      <c r="DG1457" s="3"/>
      <c r="DH1457" s="3"/>
      <c r="DI1457" s="3"/>
      <c r="DJ1457" s="3"/>
      <c r="DK1457" s="3"/>
      <c r="DL1457" s="3"/>
      <c r="DM1457" s="3"/>
      <c r="DN1457" s="3"/>
      <c r="DO1457" s="3"/>
      <c r="DP1457" s="3"/>
      <c r="DQ1457" s="3"/>
      <c r="DR1457" s="3"/>
      <c r="DS1457" s="3"/>
      <c r="DT1457" s="3"/>
      <c r="DU1457" s="3"/>
      <c r="DV1457" s="3"/>
    </row>
    <row r="1458" spans="2:126" s="40" customFormat="1" x14ac:dyDescent="0.3">
      <c r="B1458" s="41"/>
      <c r="C1458" s="42"/>
      <c r="D1458" s="42"/>
      <c r="E1458" s="42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  <c r="CX1458" s="3"/>
      <c r="CY1458" s="3"/>
      <c r="CZ1458" s="3"/>
      <c r="DA1458" s="3"/>
      <c r="DB1458" s="3"/>
      <c r="DC1458" s="3"/>
      <c r="DD1458" s="3"/>
      <c r="DE1458" s="3"/>
      <c r="DF1458" s="3"/>
      <c r="DG1458" s="3"/>
      <c r="DH1458" s="3"/>
      <c r="DI1458" s="3"/>
      <c r="DJ1458" s="3"/>
      <c r="DK1458" s="3"/>
      <c r="DL1458" s="3"/>
      <c r="DM1458" s="3"/>
      <c r="DN1458" s="3"/>
      <c r="DO1458" s="3"/>
      <c r="DP1458" s="3"/>
      <c r="DQ1458" s="3"/>
      <c r="DR1458" s="3"/>
      <c r="DS1458" s="3"/>
      <c r="DT1458" s="3"/>
      <c r="DU1458" s="3"/>
      <c r="DV1458" s="3"/>
    </row>
    <row r="1459" spans="2:126" s="40" customFormat="1" x14ac:dyDescent="0.3">
      <c r="B1459" s="41"/>
      <c r="C1459" s="42"/>
      <c r="D1459" s="42"/>
      <c r="E1459" s="42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  <c r="CW1459" s="3"/>
      <c r="CX1459" s="3"/>
      <c r="CY1459" s="3"/>
      <c r="CZ1459" s="3"/>
      <c r="DA1459" s="3"/>
      <c r="DB1459" s="3"/>
      <c r="DC1459" s="3"/>
      <c r="DD1459" s="3"/>
      <c r="DE1459" s="3"/>
      <c r="DF1459" s="3"/>
      <c r="DG1459" s="3"/>
      <c r="DH1459" s="3"/>
      <c r="DI1459" s="3"/>
      <c r="DJ1459" s="3"/>
      <c r="DK1459" s="3"/>
      <c r="DL1459" s="3"/>
      <c r="DM1459" s="3"/>
      <c r="DN1459" s="3"/>
      <c r="DO1459" s="3"/>
      <c r="DP1459" s="3"/>
      <c r="DQ1459" s="3"/>
      <c r="DR1459" s="3"/>
      <c r="DS1459" s="3"/>
      <c r="DT1459" s="3"/>
      <c r="DU1459" s="3"/>
      <c r="DV1459" s="3"/>
    </row>
    <row r="1460" spans="2:126" s="40" customFormat="1" x14ac:dyDescent="0.3">
      <c r="B1460" s="41"/>
      <c r="C1460" s="42"/>
      <c r="D1460" s="42"/>
      <c r="E1460" s="42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  <c r="CX1460" s="3"/>
      <c r="CY1460" s="3"/>
      <c r="CZ1460" s="3"/>
      <c r="DA1460" s="3"/>
      <c r="DB1460" s="3"/>
      <c r="DC1460" s="3"/>
      <c r="DD1460" s="3"/>
      <c r="DE1460" s="3"/>
      <c r="DF1460" s="3"/>
      <c r="DG1460" s="3"/>
      <c r="DH1460" s="3"/>
      <c r="DI1460" s="3"/>
      <c r="DJ1460" s="3"/>
      <c r="DK1460" s="3"/>
      <c r="DL1460" s="3"/>
      <c r="DM1460" s="3"/>
      <c r="DN1460" s="3"/>
      <c r="DO1460" s="3"/>
      <c r="DP1460" s="3"/>
      <c r="DQ1460" s="3"/>
      <c r="DR1460" s="3"/>
      <c r="DS1460" s="3"/>
      <c r="DT1460" s="3"/>
      <c r="DU1460" s="3"/>
      <c r="DV1460" s="3"/>
    </row>
    <row r="1461" spans="2:126" s="40" customFormat="1" x14ac:dyDescent="0.3">
      <c r="B1461" s="41"/>
      <c r="C1461" s="42"/>
      <c r="D1461" s="42"/>
      <c r="E1461" s="42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  <c r="CW1461" s="3"/>
      <c r="CX1461" s="3"/>
      <c r="CY1461" s="3"/>
      <c r="CZ1461" s="3"/>
      <c r="DA1461" s="3"/>
      <c r="DB1461" s="3"/>
      <c r="DC1461" s="3"/>
      <c r="DD1461" s="3"/>
      <c r="DE1461" s="3"/>
      <c r="DF1461" s="3"/>
      <c r="DG1461" s="3"/>
      <c r="DH1461" s="3"/>
      <c r="DI1461" s="3"/>
      <c r="DJ1461" s="3"/>
      <c r="DK1461" s="3"/>
      <c r="DL1461" s="3"/>
      <c r="DM1461" s="3"/>
      <c r="DN1461" s="3"/>
      <c r="DO1461" s="3"/>
      <c r="DP1461" s="3"/>
      <c r="DQ1461" s="3"/>
      <c r="DR1461" s="3"/>
      <c r="DS1461" s="3"/>
      <c r="DT1461" s="3"/>
      <c r="DU1461" s="3"/>
      <c r="DV1461" s="3"/>
    </row>
    <row r="1462" spans="2:126" s="40" customFormat="1" x14ac:dyDescent="0.3">
      <c r="B1462" s="41"/>
      <c r="C1462" s="42"/>
      <c r="D1462" s="42"/>
      <c r="E1462" s="42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  <c r="CP1462" s="3"/>
      <c r="CQ1462" s="3"/>
      <c r="CR1462" s="3"/>
      <c r="CS1462" s="3"/>
      <c r="CT1462" s="3"/>
      <c r="CU1462" s="3"/>
      <c r="CV1462" s="3"/>
      <c r="CW1462" s="3"/>
      <c r="CX1462" s="3"/>
      <c r="CY1462" s="3"/>
      <c r="CZ1462" s="3"/>
      <c r="DA1462" s="3"/>
      <c r="DB1462" s="3"/>
      <c r="DC1462" s="3"/>
      <c r="DD1462" s="3"/>
      <c r="DE1462" s="3"/>
      <c r="DF1462" s="3"/>
      <c r="DG1462" s="3"/>
      <c r="DH1462" s="3"/>
      <c r="DI1462" s="3"/>
      <c r="DJ1462" s="3"/>
      <c r="DK1462" s="3"/>
      <c r="DL1462" s="3"/>
      <c r="DM1462" s="3"/>
      <c r="DN1462" s="3"/>
      <c r="DO1462" s="3"/>
      <c r="DP1462" s="3"/>
      <c r="DQ1462" s="3"/>
      <c r="DR1462" s="3"/>
      <c r="DS1462" s="3"/>
      <c r="DT1462" s="3"/>
      <c r="DU1462" s="3"/>
      <c r="DV1462" s="3"/>
    </row>
    <row r="1463" spans="2:126" s="40" customFormat="1" x14ac:dyDescent="0.3">
      <c r="B1463" s="41"/>
      <c r="C1463" s="42"/>
      <c r="D1463" s="42"/>
      <c r="E1463" s="42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  <c r="CG1463" s="3"/>
      <c r="CH1463" s="3"/>
      <c r="CI1463" s="3"/>
      <c r="CJ1463" s="3"/>
      <c r="CK1463" s="3"/>
      <c r="CL1463" s="3"/>
      <c r="CM1463" s="3"/>
      <c r="CN1463" s="3"/>
      <c r="CO1463" s="3"/>
      <c r="CP1463" s="3"/>
      <c r="CQ1463" s="3"/>
      <c r="CR1463" s="3"/>
      <c r="CS1463" s="3"/>
      <c r="CT1463" s="3"/>
      <c r="CU1463" s="3"/>
      <c r="CV1463" s="3"/>
      <c r="CW1463" s="3"/>
      <c r="CX1463" s="3"/>
      <c r="CY1463" s="3"/>
      <c r="CZ1463" s="3"/>
      <c r="DA1463" s="3"/>
      <c r="DB1463" s="3"/>
      <c r="DC1463" s="3"/>
      <c r="DD1463" s="3"/>
      <c r="DE1463" s="3"/>
      <c r="DF1463" s="3"/>
      <c r="DG1463" s="3"/>
      <c r="DH1463" s="3"/>
      <c r="DI1463" s="3"/>
      <c r="DJ1463" s="3"/>
      <c r="DK1463" s="3"/>
      <c r="DL1463" s="3"/>
      <c r="DM1463" s="3"/>
      <c r="DN1463" s="3"/>
      <c r="DO1463" s="3"/>
      <c r="DP1463" s="3"/>
      <c r="DQ1463" s="3"/>
      <c r="DR1463" s="3"/>
      <c r="DS1463" s="3"/>
      <c r="DT1463" s="3"/>
      <c r="DU1463" s="3"/>
      <c r="DV1463" s="3"/>
    </row>
    <row r="1464" spans="2:126" s="40" customFormat="1" x14ac:dyDescent="0.3">
      <c r="B1464" s="41"/>
      <c r="C1464" s="42"/>
      <c r="D1464" s="42"/>
      <c r="E1464" s="42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  <c r="CG1464" s="3"/>
      <c r="CH1464" s="3"/>
      <c r="CI1464" s="3"/>
      <c r="CJ1464" s="3"/>
      <c r="CK1464" s="3"/>
      <c r="CL1464" s="3"/>
      <c r="CM1464" s="3"/>
      <c r="CN1464" s="3"/>
      <c r="CO1464" s="3"/>
      <c r="CP1464" s="3"/>
      <c r="CQ1464" s="3"/>
      <c r="CR1464" s="3"/>
      <c r="CS1464" s="3"/>
      <c r="CT1464" s="3"/>
      <c r="CU1464" s="3"/>
      <c r="CV1464" s="3"/>
      <c r="CW1464" s="3"/>
      <c r="CX1464" s="3"/>
      <c r="CY1464" s="3"/>
      <c r="CZ1464" s="3"/>
      <c r="DA1464" s="3"/>
      <c r="DB1464" s="3"/>
      <c r="DC1464" s="3"/>
      <c r="DD1464" s="3"/>
      <c r="DE1464" s="3"/>
      <c r="DF1464" s="3"/>
      <c r="DG1464" s="3"/>
      <c r="DH1464" s="3"/>
      <c r="DI1464" s="3"/>
      <c r="DJ1464" s="3"/>
      <c r="DK1464" s="3"/>
      <c r="DL1464" s="3"/>
      <c r="DM1464" s="3"/>
      <c r="DN1464" s="3"/>
      <c r="DO1464" s="3"/>
      <c r="DP1464" s="3"/>
      <c r="DQ1464" s="3"/>
      <c r="DR1464" s="3"/>
      <c r="DS1464" s="3"/>
      <c r="DT1464" s="3"/>
      <c r="DU1464" s="3"/>
      <c r="DV1464" s="3"/>
    </row>
    <row r="1465" spans="2:126" s="40" customFormat="1" x14ac:dyDescent="0.3">
      <c r="B1465" s="41"/>
      <c r="C1465" s="42"/>
      <c r="D1465" s="42"/>
      <c r="E1465" s="42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  <c r="CG1465" s="3"/>
      <c r="CH1465" s="3"/>
      <c r="CI1465" s="3"/>
      <c r="CJ1465" s="3"/>
      <c r="CK1465" s="3"/>
      <c r="CL1465" s="3"/>
      <c r="CM1465" s="3"/>
      <c r="CN1465" s="3"/>
      <c r="CO1465" s="3"/>
      <c r="CP1465" s="3"/>
      <c r="CQ1465" s="3"/>
      <c r="CR1465" s="3"/>
      <c r="CS1465" s="3"/>
      <c r="CT1465" s="3"/>
      <c r="CU1465" s="3"/>
      <c r="CV1465" s="3"/>
      <c r="CW1465" s="3"/>
      <c r="CX1465" s="3"/>
      <c r="CY1465" s="3"/>
      <c r="CZ1465" s="3"/>
      <c r="DA1465" s="3"/>
      <c r="DB1465" s="3"/>
      <c r="DC1465" s="3"/>
      <c r="DD1465" s="3"/>
      <c r="DE1465" s="3"/>
      <c r="DF1465" s="3"/>
      <c r="DG1465" s="3"/>
      <c r="DH1465" s="3"/>
      <c r="DI1465" s="3"/>
      <c r="DJ1465" s="3"/>
      <c r="DK1465" s="3"/>
      <c r="DL1465" s="3"/>
      <c r="DM1465" s="3"/>
      <c r="DN1465" s="3"/>
      <c r="DO1465" s="3"/>
      <c r="DP1465" s="3"/>
      <c r="DQ1465" s="3"/>
      <c r="DR1465" s="3"/>
      <c r="DS1465" s="3"/>
      <c r="DT1465" s="3"/>
      <c r="DU1465" s="3"/>
      <c r="DV1465" s="3"/>
    </row>
    <row r="1466" spans="2:126" s="40" customFormat="1" x14ac:dyDescent="0.3">
      <c r="B1466" s="41"/>
      <c r="C1466" s="42"/>
      <c r="D1466" s="42"/>
      <c r="E1466" s="42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  <c r="CP1466" s="3"/>
      <c r="CQ1466" s="3"/>
      <c r="CR1466" s="3"/>
      <c r="CS1466" s="3"/>
      <c r="CT1466" s="3"/>
      <c r="CU1466" s="3"/>
      <c r="CV1466" s="3"/>
      <c r="CW1466" s="3"/>
      <c r="CX1466" s="3"/>
      <c r="CY1466" s="3"/>
      <c r="CZ1466" s="3"/>
      <c r="DA1466" s="3"/>
      <c r="DB1466" s="3"/>
      <c r="DC1466" s="3"/>
      <c r="DD1466" s="3"/>
      <c r="DE1466" s="3"/>
      <c r="DF1466" s="3"/>
      <c r="DG1466" s="3"/>
      <c r="DH1466" s="3"/>
      <c r="DI1466" s="3"/>
      <c r="DJ1466" s="3"/>
      <c r="DK1466" s="3"/>
      <c r="DL1466" s="3"/>
      <c r="DM1466" s="3"/>
      <c r="DN1466" s="3"/>
      <c r="DO1466" s="3"/>
      <c r="DP1466" s="3"/>
      <c r="DQ1466" s="3"/>
      <c r="DR1466" s="3"/>
      <c r="DS1466" s="3"/>
      <c r="DT1466" s="3"/>
      <c r="DU1466" s="3"/>
      <c r="DV1466" s="3"/>
    </row>
    <row r="1467" spans="2:126" s="40" customFormat="1" x14ac:dyDescent="0.3">
      <c r="B1467" s="41"/>
      <c r="C1467" s="42"/>
      <c r="D1467" s="42"/>
      <c r="E1467" s="42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  <c r="CG1467" s="3"/>
      <c r="CH1467" s="3"/>
      <c r="CI1467" s="3"/>
      <c r="CJ1467" s="3"/>
      <c r="CK1467" s="3"/>
      <c r="CL1467" s="3"/>
      <c r="CM1467" s="3"/>
      <c r="CN1467" s="3"/>
      <c r="CO1467" s="3"/>
      <c r="CP1467" s="3"/>
      <c r="CQ1467" s="3"/>
      <c r="CR1467" s="3"/>
      <c r="CS1467" s="3"/>
      <c r="CT1467" s="3"/>
      <c r="CU1467" s="3"/>
      <c r="CV1467" s="3"/>
      <c r="CW1467" s="3"/>
      <c r="CX1467" s="3"/>
      <c r="CY1467" s="3"/>
      <c r="CZ1467" s="3"/>
      <c r="DA1467" s="3"/>
      <c r="DB1467" s="3"/>
      <c r="DC1467" s="3"/>
      <c r="DD1467" s="3"/>
      <c r="DE1467" s="3"/>
      <c r="DF1467" s="3"/>
      <c r="DG1467" s="3"/>
      <c r="DH1467" s="3"/>
      <c r="DI1467" s="3"/>
      <c r="DJ1467" s="3"/>
      <c r="DK1467" s="3"/>
      <c r="DL1467" s="3"/>
      <c r="DM1467" s="3"/>
      <c r="DN1467" s="3"/>
      <c r="DO1467" s="3"/>
      <c r="DP1467" s="3"/>
      <c r="DQ1467" s="3"/>
      <c r="DR1467" s="3"/>
      <c r="DS1467" s="3"/>
      <c r="DT1467" s="3"/>
      <c r="DU1467" s="3"/>
      <c r="DV1467" s="3"/>
    </row>
    <row r="1468" spans="2:126" s="40" customFormat="1" x14ac:dyDescent="0.3">
      <c r="B1468" s="41"/>
      <c r="C1468" s="42"/>
      <c r="D1468" s="42"/>
      <c r="E1468" s="42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  <c r="CG1468" s="3"/>
      <c r="CH1468" s="3"/>
      <c r="CI1468" s="3"/>
      <c r="CJ1468" s="3"/>
      <c r="CK1468" s="3"/>
      <c r="CL1468" s="3"/>
      <c r="CM1468" s="3"/>
      <c r="CN1468" s="3"/>
      <c r="CO1468" s="3"/>
      <c r="CP1468" s="3"/>
      <c r="CQ1468" s="3"/>
      <c r="CR1468" s="3"/>
      <c r="CS1468" s="3"/>
      <c r="CT1468" s="3"/>
      <c r="CU1468" s="3"/>
      <c r="CV1468" s="3"/>
      <c r="CW1468" s="3"/>
      <c r="CX1468" s="3"/>
      <c r="CY1468" s="3"/>
      <c r="CZ1468" s="3"/>
      <c r="DA1468" s="3"/>
      <c r="DB1468" s="3"/>
      <c r="DC1468" s="3"/>
      <c r="DD1468" s="3"/>
      <c r="DE1468" s="3"/>
      <c r="DF1468" s="3"/>
      <c r="DG1468" s="3"/>
      <c r="DH1468" s="3"/>
      <c r="DI1468" s="3"/>
      <c r="DJ1468" s="3"/>
      <c r="DK1468" s="3"/>
      <c r="DL1468" s="3"/>
      <c r="DM1468" s="3"/>
      <c r="DN1468" s="3"/>
      <c r="DO1468" s="3"/>
      <c r="DP1468" s="3"/>
      <c r="DQ1468" s="3"/>
      <c r="DR1468" s="3"/>
      <c r="DS1468" s="3"/>
      <c r="DT1468" s="3"/>
      <c r="DU1468" s="3"/>
      <c r="DV1468" s="3"/>
    </row>
    <row r="1469" spans="2:126" s="40" customFormat="1" x14ac:dyDescent="0.3">
      <c r="B1469" s="41"/>
      <c r="C1469" s="42"/>
      <c r="D1469" s="42"/>
      <c r="E1469" s="42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  <c r="CG1469" s="3"/>
      <c r="CH1469" s="3"/>
      <c r="CI1469" s="3"/>
      <c r="CJ1469" s="3"/>
      <c r="CK1469" s="3"/>
      <c r="CL1469" s="3"/>
      <c r="CM1469" s="3"/>
      <c r="CN1469" s="3"/>
      <c r="CO1469" s="3"/>
      <c r="CP1469" s="3"/>
      <c r="CQ1469" s="3"/>
      <c r="CR1469" s="3"/>
      <c r="CS1469" s="3"/>
      <c r="CT1469" s="3"/>
      <c r="CU1469" s="3"/>
      <c r="CV1469" s="3"/>
      <c r="CW1469" s="3"/>
      <c r="CX1469" s="3"/>
      <c r="CY1469" s="3"/>
      <c r="CZ1469" s="3"/>
      <c r="DA1469" s="3"/>
      <c r="DB1469" s="3"/>
      <c r="DC1469" s="3"/>
      <c r="DD1469" s="3"/>
      <c r="DE1469" s="3"/>
      <c r="DF1469" s="3"/>
      <c r="DG1469" s="3"/>
      <c r="DH1469" s="3"/>
      <c r="DI1469" s="3"/>
      <c r="DJ1469" s="3"/>
      <c r="DK1469" s="3"/>
      <c r="DL1469" s="3"/>
      <c r="DM1469" s="3"/>
      <c r="DN1469" s="3"/>
      <c r="DO1469" s="3"/>
      <c r="DP1469" s="3"/>
      <c r="DQ1469" s="3"/>
      <c r="DR1469" s="3"/>
      <c r="DS1469" s="3"/>
      <c r="DT1469" s="3"/>
      <c r="DU1469" s="3"/>
      <c r="DV1469" s="3"/>
    </row>
    <row r="1470" spans="2:126" s="40" customFormat="1" x14ac:dyDescent="0.3">
      <c r="B1470" s="41"/>
      <c r="C1470" s="42"/>
      <c r="D1470" s="42"/>
      <c r="E1470" s="42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  <c r="CW1470" s="3"/>
      <c r="CX1470" s="3"/>
      <c r="CY1470" s="3"/>
      <c r="CZ1470" s="3"/>
      <c r="DA1470" s="3"/>
      <c r="DB1470" s="3"/>
      <c r="DC1470" s="3"/>
      <c r="DD1470" s="3"/>
      <c r="DE1470" s="3"/>
      <c r="DF1470" s="3"/>
      <c r="DG1470" s="3"/>
      <c r="DH1470" s="3"/>
      <c r="DI1470" s="3"/>
      <c r="DJ1470" s="3"/>
      <c r="DK1470" s="3"/>
      <c r="DL1470" s="3"/>
      <c r="DM1470" s="3"/>
      <c r="DN1470" s="3"/>
      <c r="DO1470" s="3"/>
      <c r="DP1470" s="3"/>
      <c r="DQ1470" s="3"/>
      <c r="DR1470" s="3"/>
      <c r="DS1470" s="3"/>
      <c r="DT1470" s="3"/>
      <c r="DU1470" s="3"/>
      <c r="DV1470" s="3"/>
    </row>
    <row r="1471" spans="2:126" s="40" customFormat="1" x14ac:dyDescent="0.3">
      <c r="B1471" s="41"/>
      <c r="C1471" s="42"/>
      <c r="D1471" s="42"/>
      <c r="E1471" s="42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  <c r="CW1471" s="3"/>
      <c r="CX1471" s="3"/>
      <c r="CY1471" s="3"/>
      <c r="CZ1471" s="3"/>
      <c r="DA1471" s="3"/>
      <c r="DB1471" s="3"/>
      <c r="DC1471" s="3"/>
      <c r="DD1471" s="3"/>
      <c r="DE1471" s="3"/>
      <c r="DF1471" s="3"/>
      <c r="DG1471" s="3"/>
      <c r="DH1471" s="3"/>
      <c r="DI1471" s="3"/>
      <c r="DJ1471" s="3"/>
      <c r="DK1471" s="3"/>
      <c r="DL1471" s="3"/>
      <c r="DM1471" s="3"/>
      <c r="DN1471" s="3"/>
      <c r="DO1471" s="3"/>
      <c r="DP1471" s="3"/>
      <c r="DQ1471" s="3"/>
      <c r="DR1471" s="3"/>
      <c r="DS1471" s="3"/>
      <c r="DT1471" s="3"/>
      <c r="DU1471" s="3"/>
      <c r="DV1471" s="3"/>
    </row>
    <row r="1472" spans="2:126" s="40" customFormat="1" x14ac:dyDescent="0.3">
      <c r="B1472" s="41"/>
      <c r="C1472" s="42"/>
      <c r="D1472" s="42"/>
      <c r="E1472" s="42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O1472" s="3"/>
      <c r="DP1472" s="3"/>
      <c r="DQ1472" s="3"/>
      <c r="DR1472" s="3"/>
      <c r="DS1472" s="3"/>
      <c r="DT1472" s="3"/>
      <c r="DU1472" s="3"/>
      <c r="DV1472" s="3"/>
    </row>
    <row r="1473" spans="2:126" s="40" customFormat="1" x14ac:dyDescent="0.3">
      <c r="B1473" s="41"/>
      <c r="C1473" s="42"/>
      <c r="D1473" s="42"/>
      <c r="E1473" s="42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O1473" s="3"/>
      <c r="DP1473" s="3"/>
      <c r="DQ1473" s="3"/>
      <c r="DR1473" s="3"/>
      <c r="DS1473" s="3"/>
      <c r="DT1473" s="3"/>
      <c r="DU1473" s="3"/>
      <c r="DV1473" s="3"/>
    </row>
    <row r="1474" spans="2:126" s="40" customFormat="1" x14ac:dyDescent="0.3">
      <c r="B1474" s="41"/>
      <c r="C1474" s="42"/>
      <c r="D1474" s="42"/>
      <c r="E1474" s="42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  <c r="CG1474" s="3"/>
      <c r="CH1474" s="3"/>
      <c r="CI1474" s="3"/>
      <c r="CJ1474" s="3"/>
      <c r="CK1474" s="3"/>
      <c r="CL1474" s="3"/>
      <c r="CM1474" s="3"/>
      <c r="CN1474" s="3"/>
      <c r="CO1474" s="3"/>
      <c r="CP1474" s="3"/>
      <c r="CQ1474" s="3"/>
      <c r="CR1474" s="3"/>
      <c r="CS1474" s="3"/>
      <c r="CT1474" s="3"/>
      <c r="CU1474" s="3"/>
      <c r="CV1474" s="3"/>
      <c r="CW1474" s="3"/>
      <c r="CX1474" s="3"/>
      <c r="CY1474" s="3"/>
      <c r="CZ1474" s="3"/>
      <c r="DA1474" s="3"/>
      <c r="DB1474" s="3"/>
      <c r="DC1474" s="3"/>
      <c r="DD1474" s="3"/>
      <c r="DE1474" s="3"/>
      <c r="DF1474" s="3"/>
      <c r="DG1474" s="3"/>
      <c r="DH1474" s="3"/>
      <c r="DI1474" s="3"/>
      <c r="DJ1474" s="3"/>
      <c r="DK1474" s="3"/>
      <c r="DL1474" s="3"/>
      <c r="DM1474" s="3"/>
      <c r="DN1474" s="3"/>
      <c r="DO1474" s="3"/>
      <c r="DP1474" s="3"/>
      <c r="DQ1474" s="3"/>
      <c r="DR1474" s="3"/>
      <c r="DS1474" s="3"/>
      <c r="DT1474" s="3"/>
      <c r="DU1474" s="3"/>
      <c r="DV1474" s="3"/>
    </row>
    <row r="1475" spans="2:126" s="40" customFormat="1" x14ac:dyDescent="0.3">
      <c r="B1475" s="41"/>
      <c r="C1475" s="42"/>
      <c r="D1475" s="42"/>
      <c r="E1475" s="42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  <c r="CG1475" s="3"/>
      <c r="CH1475" s="3"/>
      <c r="CI1475" s="3"/>
      <c r="CJ1475" s="3"/>
      <c r="CK1475" s="3"/>
      <c r="CL1475" s="3"/>
      <c r="CM1475" s="3"/>
      <c r="CN1475" s="3"/>
      <c r="CO1475" s="3"/>
      <c r="CP1475" s="3"/>
      <c r="CQ1475" s="3"/>
      <c r="CR1475" s="3"/>
      <c r="CS1475" s="3"/>
      <c r="CT1475" s="3"/>
      <c r="CU1475" s="3"/>
      <c r="CV1475" s="3"/>
      <c r="CW1475" s="3"/>
      <c r="CX1475" s="3"/>
      <c r="CY1475" s="3"/>
      <c r="CZ1475" s="3"/>
      <c r="DA1475" s="3"/>
      <c r="DB1475" s="3"/>
      <c r="DC1475" s="3"/>
      <c r="DD1475" s="3"/>
      <c r="DE1475" s="3"/>
      <c r="DF1475" s="3"/>
      <c r="DG1475" s="3"/>
      <c r="DH1475" s="3"/>
      <c r="DI1475" s="3"/>
      <c r="DJ1475" s="3"/>
      <c r="DK1475" s="3"/>
      <c r="DL1475" s="3"/>
      <c r="DM1475" s="3"/>
      <c r="DN1475" s="3"/>
      <c r="DO1475" s="3"/>
      <c r="DP1475" s="3"/>
      <c r="DQ1475" s="3"/>
      <c r="DR1475" s="3"/>
      <c r="DS1475" s="3"/>
      <c r="DT1475" s="3"/>
      <c r="DU1475" s="3"/>
      <c r="DV1475" s="3"/>
    </row>
    <row r="1476" spans="2:126" s="40" customFormat="1" x14ac:dyDescent="0.3">
      <c r="B1476" s="41"/>
      <c r="C1476" s="42"/>
      <c r="D1476" s="42"/>
      <c r="E1476" s="42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  <c r="CG1476" s="3"/>
      <c r="CH1476" s="3"/>
      <c r="CI1476" s="3"/>
      <c r="CJ1476" s="3"/>
      <c r="CK1476" s="3"/>
      <c r="CL1476" s="3"/>
      <c r="CM1476" s="3"/>
      <c r="CN1476" s="3"/>
      <c r="CO1476" s="3"/>
      <c r="CP1476" s="3"/>
      <c r="CQ1476" s="3"/>
      <c r="CR1476" s="3"/>
      <c r="CS1476" s="3"/>
      <c r="CT1476" s="3"/>
      <c r="CU1476" s="3"/>
      <c r="CV1476" s="3"/>
      <c r="CW1476" s="3"/>
      <c r="CX1476" s="3"/>
      <c r="CY1476" s="3"/>
      <c r="CZ1476" s="3"/>
      <c r="DA1476" s="3"/>
      <c r="DB1476" s="3"/>
      <c r="DC1476" s="3"/>
      <c r="DD1476" s="3"/>
      <c r="DE1476" s="3"/>
      <c r="DF1476" s="3"/>
      <c r="DG1476" s="3"/>
      <c r="DH1476" s="3"/>
      <c r="DI1476" s="3"/>
      <c r="DJ1476" s="3"/>
      <c r="DK1476" s="3"/>
      <c r="DL1476" s="3"/>
      <c r="DM1476" s="3"/>
      <c r="DN1476" s="3"/>
      <c r="DO1476" s="3"/>
      <c r="DP1476" s="3"/>
      <c r="DQ1476" s="3"/>
      <c r="DR1476" s="3"/>
      <c r="DS1476" s="3"/>
      <c r="DT1476" s="3"/>
      <c r="DU1476" s="3"/>
      <c r="DV1476" s="3"/>
    </row>
    <row r="1477" spans="2:126" s="40" customFormat="1" x14ac:dyDescent="0.3">
      <c r="B1477" s="41"/>
      <c r="C1477" s="42"/>
      <c r="D1477" s="42"/>
      <c r="E1477" s="42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  <c r="BZ1477" s="3"/>
      <c r="CA1477" s="3"/>
      <c r="CB1477" s="3"/>
      <c r="CC1477" s="3"/>
      <c r="CD1477" s="3"/>
      <c r="CE1477" s="3"/>
      <c r="CF1477" s="3"/>
      <c r="CG1477" s="3"/>
      <c r="CH1477" s="3"/>
      <c r="CI1477" s="3"/>
      <c r="CJ1477" s="3"/>
      <c r="CK1477" s="3"/>
      <c r="CL1477" s="3"/>
      <c r="CM1477" s="3"/>
      <c r="CN1477" s="3"/>
      <c r="CO1477" s="3"/>
      <c r="CP1477" s="3"/>
      <c r="CQ1477" s="3"/>
      <c r="CR1477" s="3"/>
      <c r="CS1477" s="3"/>
      <c r="CT1477" s="3"/>
      <c r="CU1477" s="3"/>
      <c r="CV1477" s="3"/>
      <c r="CW1477" s="3"/>
      <c r="CX1477" s="3"/>
      <c r="CY1477" s="3"/>
      <c r="CZ1477" s="3"/>
      <c r="DA1477" s="3"/>
      <c r="DB1477" s="3"/>
      <c r="DC1477" s="3"/>
      <c r="DD1477" s="3"/>
      <c r="DE1477" s="3"/>
      <c r="DF1477" s="3"/>
      <c r="DG1477" s="3"/>
      <c r="DH1477" s="3"/>
      <c r="DI1477" s="3"/>
      <c r="DJ1477" s="3"/>
      <c r="DK1477" s="3"/>
      <c r="DL1477" s="3"/>
      <c r="DM1477" s="3"/>
      <c r="DN1477" s="3"/>
      <c r="DO1477" s="3"/>
      <c r="DP1477" s="3"/>
      <c r="DQ1477" s="3"/>
      <c r="DR1477" s="3"/>
      <c r="DS1477" s="3"/>
      <c r="DT1477" s="3"/>
      <c r="DU1477" s="3"/>
      <c r="DV1477" s="3"/>
    </row>
    <row r="1478" spans="2:126" s="40" customFormat="1" x14ac:dyDescent="0.3">
      <c r="B1478" s="41"/>
      <c r="C1478" s="42"/>
      <c r="D1478" s="42"/>
      <c r="E1478" s="42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  <c r="BZ1478" s="3"/>
      <c r="CA1478" s="3"/>
      <c r="CB1478" s="3"/>
      <c r="CC1478" s="3"/>
      <c r="CD1478" s="3"/>
      <c r="CE1478" s="3"/>
      <c r="CF1478" s="3"/>
      <c r="CG1478" s="3"/>
      <c r="CH1478" s="3"/>
      <c r="CI1478" s="3"/>
      <c r="CJ1478" s="3"/>
      <c r="CK1478" s="3"/>
      <c r="CL1478" s="3"/>
      <c r="CM1478" s="3"/>
      <c r="CN1478" s="3"/>
      <c r="CO1478" s="3"/>
      <c r="CP1478" s="3"/>
      <c r="CQ1478" s="3"/>
      <c r="CR1478" s="3"/>
      <c r="CS1478" s="3"/>
      <c r="CT1478" s="3"/>
      <c r="CU1478" s="3"/>
      <c r="CV1478" s="3"/>
      <c r="CW1478" s="3"/>
      <c r="CX1478" s="3"/>
      <c r="CY1478" s="3"/>
      <c r="CZ1478" s="3"/>
      <c r="DA1478" s="3"/>
      <c r="DB1478" s="3"/>
      <c r="DC1478" s="3"/>
      <c r="DD1478" s="3"/>
      <c r="DE1478" s="3"/>
      <c r="DF1478" s="3"/>
      <c r="DG1478" s="3"/>
      <c r="DH1478" s="3"/>
      <c r="DI1478" s="3"/>
      <c r="DJ1478" s="3"/>
      <c r="DK1478" s="3"/>
      <c r="DL1478" s="3"/>
      <c r="DM1478" s="3"/>
      <c r="DN1478" s="3"/>
      <c r="DO1478" s="3"/>
      <c r="DP1478" s="3"/>
      <c r="DQ1478" s="3"/>
      <c r="DR1478" s="3"/>
      <c r="DS1478" s="3"/>
      <c r="DT1478" s="3"/>
      <c r="DU1478" s="3"/>
      <c r="DV1478" s="3"/>
    </row>
    <row r="1479" spans="2:126" s="40" customFormat="1" x14ac:dyDescent="0.3">
      <c r="B1479" s="41"/>
      <c r="C1479" s="42"/>
      <c r="D1479" s="42"/>
      <c r="E1479" s="42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  <c r="BZ1479" s="3"/>
      <c r="CA1479" s="3"/>
      <c r="CB1479" s="3"/>
      <c r="CC1479" s="3"/>
      <c r="CD1479" s="3"/>
      <c r="CE1479" s="3"/>
      <c r="CF1479" s="3"/>
      <c r="CG1479" s="3"/>
      <c r="CH1479" s="3"/>
      <c r="CI1479" s="3"/>
      <c r="CJ1479" s="3"/>
      <c r="CK1479" s="3"/>
      <c r="CL1479" s="3"/>
      <c r="CM1479" s="3"/>
      <c r="CN1479" s="3"/>
      <c r="CO1479" s="3"/>
      <c r="CP1479" s="3"/>
      <c r="CQ1479" s="3"/>
      <c r="CR1479" s="3"/>
      <c r="CS1479" s="3"/>
      <c r="CT1479" s="3"/>
      <c r="CU1479" s="3"/>
      <c r="CV1479" s="3"/>
      <c r="CW1479" s="3"/>
      <c r="CX1479" s="3"/>
      <c r="CY1479" s="3"/>
      <c r="CZ1479" s="3"/>
      <c r="DA1479" s="3"/>
      <c r="DB1479" s="3"/>
      <c r="DC1479" s="3"/>
      <c r="DD1479" s="3"/>
      <c r="DE1479" s="3"/>
      <c r="DF1479" s="3"/>
      <c r="DG1479" s="3"/>
      <c r="DH1479" s="3"/>
      <c r="DI1479" s="3"/>
      <c r="DJ1479" s="3"/>
      <c r="DK1479" s="3"/>
      <c r="DL1479" s="3"/>
      <c r="DM1479" s="3"/>
      <c r="DN1479" s="3"/>
      <c r="DO1479" s="3"/>
      <c r="DP1479" s="3"/>
      <c r="DQ1479" s="3"/>
      <c r="DR1479" s="3"/>
      <c r="DS1479" s="3"/>
      <c r="DT1479" s="3"/>
      <c r="DU1479" s="3"/>
      <c r="DV1479" s="3"/>
    </row>
    <row r="1480" spans="2:126" s="40" customFormat="1" x14ac:dyDescent="0.3">
      <c r="B1480" s="41"/>
      <c r="C1480" s="42"/>
      <c r="D1480" s="42"/>
      <c r="E1480" s="42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  <c r="BZ1480" s="3"/>
      <c r="CA1480" s="3"/>
      <c r="CB1480" s="3"/>
      <c r="CC1480" s="3"/>
      <c r="CD1480" s="3"/>
      <c r="CE1480" s="3"/>
      <c r="CF1480" s="3"/>
      <c r="CG1480" s="3"/>
      <c r="CH1480" s="3"/>
      <c r="CI1480" s="3"/>
      <c r="CJ1480" s="3"/>
      <c r="CK1480" s="3"/>
      <c r="CL1480" s="3"/>
      <c r="CM1480" s="3"/>
      <c r="CN1480" s="3"/>
      <c r="CO1480" s="3"/>
      <c r="CP1480" s="3"/>
      <c r="CQ1480" s="3"/>
      <c r="CR1480" s="3"/>
      <c r="CS1480" s="3"/>
      <c r="CT1480" s="3"/>
      <c r="CU1480" s="3"/>
      <c r="CV1480" s="3"/>
      <c r="CW1480" s="3"/>
      <c r="CX1480" s="3"/>
      <c r="CY1480" s="3"/>
      <c r="CZ1480" s="3"/>
      <c r="DA1480" s="3"/>
      <c r="DB1480" s="3"/>
      <c r="DC1480" s="3"/>
      <c r="DD1480" s="3"/>
      <c r="DE1480" s="3"/>
      <c r="DF1480" s="3"/>
      <c r="DG1480" s="3"/>
      <c r="DH1480" s="3"/>
      <c r="DI1480" s="3"/>
      <c r="DJ1480" s="3"/>
      <c r="DK1480" s="3"/>
      <c r="DL1480" s="3"/>
      <c r="DM1480" s="3"/>
      <c r="DN1480" s="3"/>
      <c r="DO1480" s="3"/>
      <c r="DP1480" s="3"/>
      <c r="DQ1480" s="3"/>
      <c r="DR1480" s="3"/>
      <c r="DS1480" s="3"/>
      <c r="DT1480" s="3"/>
      <c r="DU1480" s="3"/>
      <c r="DV1480" s="3"/>
    </row>
    <row r="1481" spans="2:126" s="40" customFormat="1" x14ac:dyDescent="0.3">
      <c r="B1481" s="41"/>
      <c r="C1481" s="42"/>
      <c r="D1481" s="42"/>
      <c r="E1481" s="42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  <c r="BZ1481" s="3"/>
      <c r="CA1481" s="3"/>
      <c r="CB1481" s="3"/>
      <c r="CC1481" s="3"/>
      <c r="CD1481" s="3"/>
      <c r="CE1481" s="3"/>
      <c r="CF1481" s="3"/>
      <c r="CG1481" s="3"/>
      <c r="CH1481" s="3"/>
      <c r="CI1481" s="3"/>
      <c r="CJ1481" s="3"/>
      <c r="CK1481" s="3"/>
      <c r="CL1481" s="3"/>
      <c r="CM1481" s="3"/>
      <c r="CN1481" s="3"/>
      <c r="CO1481" s="3"/>
      <c r="CP1481" s="3"/>
      <c r="CQ1481" s="3"/>
      <c r="CR1481" s="3"/>
      <c r="CS1481" s="3"/>
      <c r="CT1481" s="3"/>
      <c r="CU1481" s="3"/>
      <c r="CV1481" s="3"/>
      <c r="CW1481" s="3"/>
      <c r="CX1481" s="3"/>
      <c r="CY1481" s="3"/>
      <c r="CZ1481" s="3"/>
      <c r="DA1481" s="3"/>
      <c r="DB1481" s="3"/>
      <c r="DC1481" s="3"/>
      <c r="DD1481" s="3"/>
      <c r="DE1481" s="3"/>
      <c r="DF1481" s="3"/>
      <c r="DG1481" s="3"/>
      <c r="DH1481" s="3"/>
      <c r="DI1481" s="3"/>
      <c r="DJ1481" s="3"/>
      <c r="DK1481" s="3"/>
      <c r="DL1481" s="3"/>
      <c r="DM1481" s="3"/>
      <c r="DN1481" s="3"/>
      <c r="DO1481" s="3"/>
      <c r="DP1481" s="3"/>
      <c r="DQ1481" s="3"/>
      <c r="DR1481" s="3"/>
      <c r="DS1481" s="3"/>
      <c r="DT1481" s="3"/>
      <c r="DU1481" s="3"/>
      <c r="DV1481" s="3"/>
    </row>
    <row r="1482" spans="2:126" s="40" customFormat="1" x14ac:dyDescent="0.3">
      <c r="B1482" s="41"/>
      <c r="C1482" s="42"/>
      <c r="D1482" s="42"/>
      <c r="E1482" s="42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  <c r="BZ1482" s="3"/>
      <c r="CA1482" s="3"/>
      <c r="CB1482" s="3"/>
      <c r="CC1482" s="3"/>
      <c r="CD1482" s="3"/>
      <c r="CE1482" s="3"/>
      <c r="CF1482" s="3"/>
      <c r="CG1482" s="3"/>
      <c r="CH1482" s="3"/>
      <c r="CI1482" s="3"/>
      <c r="CJ1482" s="3"/>
      <c r="CK1482" s="3"/>
      <c r="CL1482" s="3"/>
      <c r="CM1482" s="3"/>
      <c r="CN1482" s="3"/>
      <c r="CO1482" s="3"/>
      <c r="CP1482" s="3"/>
      <c r="CQ1482" s="3"/>
      <c r="CR1482" s="3"/>
      <c r="CS1482" s="3"/>
      <c r="CT1482" s="3"/>
      <c r="CU1482" s="3"/>
      <c r="CV1482" s="3"/>
      <c r="CW1482" s="3"/>
      <c r="CX1482" s="3"/>
      <c r="CY1482" s="3"/>
      <c r="CZ1482" s="3"/>
      <c r="DA1482" s="3"/>
      <c r="DB1482" s="3"/>
      <c r="DC1482" s="3"/>
      <c r="DD1482" s="3"/>
      <c r="DE1482" s="3"/>
      <c r="DF1482" s="3"/>
      <c r="DG1482" s="3"/>
      <c r="DH1482" s="3"/>
      <c r="DI1482" s="3"/>
      <c r="DJ1482" s="3"/>
      <c r="DK1482" s="3"/>
      <c r="DL1482" s="3"/>
      <c r="DM1482" s="3"/>
      <c r="DN1482" s="3"/>
      <c r="DO1482" s="3"/>
      <c r="DP1482" s="3"/>
      <c r="DQ1482" s="3"/>
      <c r="DR1482" s="3"/>
      <c r="DS1482" s="3"/>
      <c r="DT1482" s="3"/>
      <c r="DU1482" s="3"/>
      <c r="DV1482" s="3"/>
    </row>
    <row r="1483" spans="2:126" s="40" customFormat="1" x14ac:dyDescent="0.3">
      <c r="B1483" s="41"/>
      <c r="C1483" s="42"/>
      <c r="D1483" s="42"/>
      <c r="E1483" s="42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  <c r="CW1483" s="3"/>
      <c r="CX1483" s="3"/>
      <c r="CY1483" s="3"/>
      <c r="CZ1483" s="3"/>
      <c r="DA1483" s="3"/>
      <c r="DB1483" s="3"/>
      <c r="DC1483" s="3"/>
      <c r="DD1483" s="3"/>
      <c r="DE1483" s="3"/>
      <c r="DF1483" s="3"/>
      <c r="DG1483" s="3"/>
      <c r="DH1483" s="3"/>
      <c r="DI1483" s="3"/>
      <c r="DJ1483" s="3"/>
      <c r="DK1483" s="3"/>
      <c r="DL1483" s="3"/>
      <c r="DM1483" s="3"/>
      <c r="DN1483" s="3"/>
      <c r="DO1483" s="3"/>
      <c r="DP1483" s="3"/>
      <c r="DQ1483" s="3"/>
      <c r="DR1483" s="3"/>
      <c r="DS1483" s="3"/>
      <c r="DT1483" s="3"/>
      <c r="DU1483" s="3"/>
      <c r="DV1483" s="3"/>
    </row>
    <row r="1484" spans="2:126" s="40" customFormat="1" x14ac:dyDescent="0.3">
      <c r="B1484" s="41"/>
      <c r="C1484" s="42"/>
      <c r="D1484" s="42"/>
      <c r="E1484" s="42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  <c r="CP1484" s="3"/>
      <c r="CQ1484" s="3"/>
      <c r="CR1484" s="3"/>
      <c r="CS1484" s="3"/>
      <c r="CT1484" s="3"/>
      <c r="CU1484" s="3"/>
      <c r="CV1484" s="3"/>
      <c r="CW1484" s="3"/>
      <c r="CX1484" s="3"/>
      <c r="CY1484" s="3"/>
      <c r="CZ1484" s="3"/>
      <c r="DA1484" s="3"/>
      <c r="DB1484" s="3"/>
      <c r="DC1484" s="3"/>
      <c r="DD1484" s="3"/>
      <c r="DE1484" s="3"/>
      <c r="DF1484" s="3"/>
      <c r="DG1484" s="3"/>
      <c r="DH1484" s="3"/>
      <c r="DI1484" s="3"/>
      <c r="DJ1484" s="3"/>
      <c r="DK1484" s="3"/>
      <c r="DL1484" s="3"/>
      <c r="DM1484" s="3"/>
      <c r="DN1484" s="3"/>
      <c r="DO1484" s="3"/>
      <c r="DP1484" s="3"/>
      <c r="DQ1484" s="3"/>
      <c r="DR1484" s="3"/>
      <c r="DS1484" s="3"/>
      <c r="DT1484" s="3"/>
      <c r="DU1484" s="3"/>
      <c r="DV1484" s="3"/>
    </row>
    <row r="1485" spans="2:126" s="40" customFormat="1" x14ac:dyDescent="0.3">
      <c r="B1485" s="41"/>
      <c r="C1485" s="42"/>
      <c r="D1485" s="42"/>
      <c r="E1485" s="42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  <c r="CG1485" s="3"/>
      <c r="CH1485" s="3"/>
      <c r="CI1485" s="3"/>
      <c r="CJ1485" s="3"/>
      <c r="CK1485" s="3"/>
      <c r="CL1485" s="3"/>
      <c r="CM1485" s="3"/>
      <c r="CN1485" s="3"/>
      <c r="CO1485" s="3"/>
      <c r="CP1485" s="3"/>
      <c r="CQ1485" s="3"/>
      <c r="CR1485" s="3"/>
      <c r="CS1485" s="3"/>
      <c r="CT1485" s="3"/>
      <c r="CU1485" s="3"/>
      <c r="CV1485" s="3"/>
      <c r="CW1485" s="3"/>
      <c r="CX1485" s="3"/>
      <c r="CY1485" s="3"/>
      <c r="CZ1485" s="3"/>
      <c r="DA1485" s="3"/>
      <c r="DB1485" s="3"/>
      <c r="DC1485" s="3"/>
      <c r="DD1485" s="3"/>
      <c r="DE1485" s="3"/>
      <c r="DF1485" s="3"/>
      <c r="DG1485" s="3"/>
      <c r="DH1485" s="3"/>
      <c r="DI1485" s="3"/>
      <c r="DJ1485" s="3"/>
      <c r="DK1485" s="3"/>
      <c r="DL1485" s="3"/>
      <c r="DM1485" s="3"/>
      <c r="DN1485" s="3"/>
      <c r="DO1485" s="3"/>
      <c r="DP1485" s="3"/>
      <c r="DQ1485" s="3"/>
      <c r="DR1485" s="3"/>
      <c r="DS1485" s="3"/>
      <c r="DT1485" s="3"/>
      <c r="DU1485" s="3"/>
      <c r="DV1485" s="3"/>
    </row>
    <row r="1486" spans="2:126" s="40" customFormat="1" x14ac:dyDescent="0.3">
      <c r="B1486" s="41"/>
      <c r="C1486" s="42"/>
      <c r="D1486" s="42"/>
      <c r="E1486" s="42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  <c r="CG1486" s="3"/>
      <c r="CH1486" s="3"/>
      <c r="CI1486" s="3"/>
      <c r="CJ1486" s="3"/>
      <c r="CK1486" s="3"/>
      <c r="CL1486" s="3"/>
      <c r="CM1486" s="3"/>
      <c r="CN1486" s="3"/>
      <c r="CO1486" s="3"/>
      <c r="CP1486" s="3"/>
      <c r="CQ1486" s="3"/>
      <c r="CR1486" s="3"/>
      <c r="CS1486" s="3"/>
      <c r="CT1486" s="3"/>
      <c r="CU1486" s="3"/>
      <c r="CV1486" s="3"/>
      <c r="CW1486" s="3"/>
      <c r="CX1486" s="3"/>
      <c r="CY1486" s="3"/>
      <c r="CZ1486" s="3"/>
      <c r="DA1486" s="3"/>
      <c r="DB1486" s="3"/>
      <c r="DC1486" s="3"/>
      <c r="DD1486" s="3"/>
      <c r="DE1486" s="3"/>
      <c r="DF1486" s="3"/>
      <c r="DG1486" s="3"/>
      <c r="DH1486" s="3"/>
      <c r="DI1486" s="3"/>
      <c r="DJ1486" s="3"/>
      <c r="DK1486" s="3"/>
      <c r="DL1486" s="3"/>
      <c r="DM1486" s="3"/>
      <c r="DN1486" s="3"/>
      <c r="DO1486" s="3"/>
      <c r="DP1486" s="3"/>
      <c r="DQ1486" s="3"/>
      <c r="DR1486" s="3"/>
      <c r="DS1486" s="3"/>
      <c r="DT1486" s="3"/>
      <c r="DU1486" s="3"/>
      <c r="DV1486" s="3"/>
    </row>
    <row r="1487" spans="2:126" s="40" customFormat="1" x14ac:dyDescent="0.3">
      <c r="B1487" s="41"/>
      <c r="C1487" s="42"/>
      <c r="D1487" s="42"/>
      <c r="E1487" s="42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  <c r="CP1487" s="3"/>
      <c r="CQ1487" s="3"/>
      <c r="CR1487" s="3"/>
      <c r="CS1487" s="3"/>
      <c r="CT1487" s="3"/>
      <c r="CU1487" s="3"/>
      <c r="CV1487" s="3"/>
      <c r="CW1487" s="3"/>
      <c r="CX1487" s="3"/>
      <c r="CY1487" s="3"/>
      <c r="CZ1487" s="3"/>
      <c r="DA1487" s="3"/>
      <c r="DB1487" s="3"/>
      <c r="DC1487" s="3"/>
      <c r="DD1487" s="3"/>
      <c r="DE1487" s="3"/>
      <c r="DF1487" s="3"/>
      <c r="DG1487" s="3"/>
      <c r="DH1487" s="3"/>
      <c r="DI1487" s="3"/>
      <c r="DJ1487" s="3"/>
      <c r="DK1487" s="3"/>
      <c r="DL1487" s="3"/>
      <c r="DM1487" s="3"/>
      <c r="DN1487" s="3"/>
      <c r="DO1487" s="3"/>
      <c r="DP1487" s="3"/>
      <c r="DQ1487" s="3"/>
      <c r="DR1487" s="3"/>
      <c r="DS1487" s="3"/>
      <c r="DT1487" s="3"/>
      <c r="DU1487" s="3"/>
      <c r="DV1487" s="3"/>
    </row>
    <row r="1488" spans="2:126" s="40" customFormat="1" x14ac:dyDescent="0.3">
      <c r="B1488" s="41"/>
      <c r="C1488" s="42"/>
      <c r="D1488" s="42"/>
      <c r="E1488" s="42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  <c r="CP1488" s="3"/>
      <c r="CQ1488" s="3"/>
      <c r="CR1488" s="3"/>
      <c r="CS1488" s="3"/>
      <c r="CT1488" s="3"/>
      <c r="CU1488" s="3"/>
      <c r="CV1488" s="3"/>
      <c r="CW1488" s="3"/>
      <c r="CX1488" s="3"/>
      <c r="CY1488" s="3"/>
      <c r="CZ1488" s="3"/>
      <c r="DA1488" s="3"/>
      <c r="DB1488" s="3"/>
      <c r="DC1488" s="3"/>
      <c r="DD1488" s="3"/>
      <c r="DE1488" s="3"/>
      <c r="DF1488" s="3"/>
      <c r="DG1488" s="3"/>
      <c r="DH1488" s="3"/>
      <c r="DI1488" s="3"/>
      <c r="DJ1488" s="3"/>
      <c r="DK1488" s="3"/>
      <c r="DL1488" s="3"/>
      <c r="DM1488" s="3"/>
      <c r="DN1488" s="3"/>
      <c r="DO1488" s="3"/>
      <c r="DP1488" s="3"/>
      <c r="DQ1488" s="3"/>
      <c r="DR1488" s="3"/>
      <c r="DS1488" s="3"/>
      <c r="DT1488" s="3"/>
      <c r="DU1488" s="3"/>
      <c r="DV1488" s="3"/>
    </row>
    <row r="1489" spans="2:126" s="40" customFormat="1" x14ac:dyDescent="0.3">
      <c r="B1489" s="41"/>
      <c r="C1489" s="42"/>
      <c r="D1489" s="42"/>
      <c r="E1489" s="42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  <c r="CG1489" s="3"/>
      <c r="CH1489" s="3"/>
      <c r="CI1489" s="3"/>
      <c r="CJ1489" s="3"/>
      <c r="CK1489" s="3"/>
      <c r="CL1489" s="3"/>
      <c r="CM1489" s="3"/>
      <c r="CN1489" s="3"/>
      <c r="CO1489" s="3"/>
      <c r="CP1489" s="3"/>
      <c r="CQ1489" s="3"/>
      <c r="CR1489" s="3"/>
      <c r="CS1489" s="3"/>
      <c r="CT1489" s="3"/>
      <c r="CU1489" s="3"/>
      <c r="CV1489" s="3"/>
      <c r="CW1489" s="3"/>
      <c r="CX1489" s="3"/>
      <c r="CY1489" s="3"/>
      <c r="CZ1489" s="3"/>
      <c r="DA1489" s="3"/>
      <c r="DB1489" s="3"/>
      <c r="DC1489" s="3"/>
      <c r="DD1489" s="3"/>
      <c r="DE1489" s="3"/>
      <c r="DF1489" s="3"/>
      <c r="DG1489" s="3"/>
      <c r="DH1489" s="3"/>
      <c r="DI1489" s="3"/>
      <c r="DJ1489" s="3"/>
      <c r="DK1489" s="3"/>
      <c r="DL1489" s="3"/>
      <c r="DM1489" s="3"/>
      <c r="DN1489" s="3"/>
      <c r="DO1489" s="3"/>
      <c r="DP1489" s="3"/>
      <c r="DQ1489" s="3"/>
      <c r="DR1489" s="3"/>
      <c r="DS1489" s="3"/>
      <c r="DT1489" s="3"/>
      <c r="DU1489" s="3"/>
      <c r="DV1489" s="3"/>
    </row>
    <row r="1490" spans="2:126" s="40" customFormat="1" x14ac:dyDescent="0.3">
      <c r="B1490" s="41"/>
      <c r="C1490" s="42"/>
      <c r="D1490" s="42"/>
      <c r="E1490" s="42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  <c r="CG1490" s="3"/>
      <c r="CH1490" s="3"/>
      <c r="CI1490" s="3"/>
      <c r="CJ1490" s="3"/>
      <c r="CK1490" s="3"/>
      <c r="CL1490" s="3"/>
      <c r="CM1490" s="3"/>
      <c r="CN1490" s="3"/>
      <c r="CO1490" s="3"/>
      <c r="CP1490" s="3"/>
      <c r="CQ1490" s="3"/>
      <c r="CR1490" s="3"/>
      <c r="CS1490" s="3"/>
      <c r="CT1490" s="3"/>
      <c r="CU1490" s="3"/>
      <c r="CV1490" s="3"/>
      <c r="CW1490" s="3"/>
      <c r="CX1490" s="3"/>
      <c r="CY1490" s="3"/>
      <c r="CZ1490" s="3"/>
      <c r="DA1490" s="3"/>
      <c r="DB1490" s="3"/>
      <c r="DC1490" s="3"/>
      <c r="DD1490" s="3"/>
      <c r="DE1490" s="3"/>
      <c r="DF1490" s="3"/>
      <c r="DG1490" s="3"/>
      <c r="DH1490" s="3"/>
      <c r="DI1490" s="3"/>
      <c r="DJ1490" s="3"/>
      <c r="DK1490" s="3"/>
      <c r="DL1490" s="3"/>
      <c r="DM1490" s="3"/>
      <c r="DN1490" s="3"/>
      <c r="DO1490" s="3"/>
      <c r="DP1490" s="3"/>
      <c r="DQ1490" s="3"/>
      <c r="DR1490" s="3"/>
      <c r="DS1490" s="3"/>
      <c r="DT1490" s="3"/>
      <c r="DU1490" s="3"/>
      <c r="DV1490" s="3"/>
    </row>
    <row r="1491" spans="2:126" s="40" customFormat="1" x14ac:dyDescent="0.3">
      <c r="B1491" s="41"/>
      <c r="C1491" s="42"/>
      <c r="D1491" s="42"/>
      <c r="E1491" s="42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  <c r="CP1491" s="3"/>
      <c r="CQ1491" s="3"/>
      <c r="CR1491" s="3"/>
      <c r="CS1491" s="3"/>
      <c r="CT1491" s="3"/>
      <c r="CU1491" s="3"/>
      <c r="CV1491" s="3"/>
      <c r="CW1491" s="3"/>
      <c r="CX1491" s="3"/>
      <c r="CY1491" s="3"/>
      <c r="CZ1491" s="3"/>
      <c r="DA1491" s="3"/>
      <c r="DB1491" s="3"/>
      <c r="DC1491" s="3"/>
      <c r="DD1491" s="3"/>
      <c r="DE1491" s="3"/>
      <c r="DF1491" s="3"/>
      <c r="DG1491" s="3"/>
      <c r="DH1491" s="3"/>
      <c r="DI1491" s="3"/>
      <c r="DJ1491" s="3"/>
      <c r="DK1491" s="3"/>
      <c r="DL1491" s="3"/>
      <c r="DM1491" s="3"/>
      <c r="DN1491" s="3"/>
      <c r="DO1491" s="3"/>
      <c r="DP1491" s="3"/>
      <c r="DQ1491" s="3"/>
      <c r="DR1491" s="3"/>
      <c r="DS1491" s="3"/>
      <c r="DT1491" s="3"/>
      <c r="DU1491" s="3"/>
      <c r="DV1491" s="3"/>
    </row>
    <row r="1492" spans="2:126" s="40" customFormat="1" x14ac:dyDescent="0.3">
      <c r="B1492" s="41"/>
      <c r="C1492" s="42"/>
      <c r="D1492" s="42"/>
      <c r="E1492" s="42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  <c r="CG1492" s="3"/>
      <c r="CH1492" s="3"/>
      <c r="CI1492" s="3"/>
      <c r="CJ1492" s="3"/>
      <c r="CK1492" s="3"/>
      <c r="CL1492" s="3"/>
      <c r="CM1492" s="3"/>
      <c r="CN1492" s="3"/>
      <c r="CO1492" s="3"/>
      <c r="CP1492" s="3"/>
      <c r="CQ1492" s="3"/>
      <c r="CR1492" s="3"/>
      <c r="CS1492" s="3"/>
      <c r="CT1492" s="3"/>
      <c r="CU1492" s="3"/>
      <c r="CV1492" s="3"/>
      <c r="CW1492" s="3"/>
      <c r="CX1492" s="3"/>
      <c r="CY1492" s="3"/>
      <c r="CZ1492" s="3"/>
      <c r="DA1492" s="3"/>
      <c r="DB1492" s="3"/>
      <c r="DC1492" s="3"/>
      <c r="DD1492" s="3"/>
      <c r="DE1492" s="3"/>
      <c r="DF1492" s="3"/>
      <c r="DG1492" s="3"/>
      <c r="DH1492" s="3"/>
      <c r="DI1492" s="3"/>
      <c r="DJ1492" s="3"/>
      <c r="DK1492" s="3"/>
      <c r="DL1492" s="3"/>
      <c r="DM1492" s="3"/>
      <c r="DN1492" s="3"/>
      <c r="DO1492" s="3"/>
      <c r="DP1492" s="3"/>
      <c r="DQ1492" s="3"/>
      <c r="DR1492" s="3"/>
      <c r="DS1492" s="3"/>
      <c r="DT1492" s="3"/>
      <c r="DU1492" s="3"/>
      <c r="DV1492" s="3"/>
    </row>
    <row r="1493" spans="2:126" s="40" customFormat="1" x14ac:dyDescent="0.3">
      <c r="B1493" s="41"/>
      <c r="C1493" s="42"/>
      <c r="D1493" s="42"/>
      <c r="E1493" s="42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  <c r="CG1493" s="3"/>
      <c r="CH1493" s="3"/>
      <c r="CI1493" s="3"/>
      <c r="CJ1493" s="3"/>
      <c r="CK1493" s="3"/>
      <c r="CL1493" s="3"/>
      <c r="CM1493" s="3"/>
      <c r="CN1493" s="3"/>
      <c r="CO1493" s="3"/>
      <c r="CP1493" s="3"/>
      <c r="CQ1493" s="3"/>
      <c r="CR1493" s="3"/>
      <c r="CS1493" s="3"/>
      <c r="CT1493" s="3"/>
      <c r="CU1493" s="3"/>
      <c r="CV1493" s="3"/>
      <c r="CW1493" s="3"/>
      <c r="CX1493" s="3"/>
      <c r="CY1493" s="3"/>
      <c r="CZ1493" s="3"/>
      <c r="DA1493" s="3"/>
      <c r="DB1493" s="3"/>
      <c r="DC1493" s="3"/>
      <c r="DD1493" s="3"/>
      <c r="DE1493" s="3"/>
      <c r="DF1493" s="3"/>
      <c r="DG1493" s="3"/>
      <c r="DH1493" s="3"/>
      <c r="DI1493" s="3"/>
      <c r="DJ1493" s="3"/>
      <c r="DK1493" s="3"/>
      <c r="DL1493" s="3"/>
      <c r="DM1493" s="3"/>
      <c r="DN1493" s="3"/>
      <c r="DO1493" s="3"/>
      <c r="DP1493" s="3"/>
      <c r="DQ1493" s="3"/>
      <c r="DR1493" s="3"/>
      <c r="DS1493" s="3"/>
      <c r="DT1493" s="3"/>
      <c r="DU1493" s="3"/>
      <c r="DV1493" s="3"/>
    </row>
    <row r="1494" spans="2:126" s="40" customFormat="1" x14ac:dyDescent="0.3">
      <c r="B1494" s="41"/>
      <c r="C1494" s="42"/>
      <c r="D1494" s="42"/>
      <c r="E1494" s="42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  <c r="CG1494" s="3"/>
      <c r="CH1494" s="3"/>
      <c r="CI1494" s="3"/>
      <c r="CJ1494" s="3"/>
      <c r="CK1494" s="3"/>
      <c r="CL1494" s="3"/>
      <c r="CM1494" s="3"/>
      <c r="CN1494" s="3"/>
      <c r="CO1494" s="3"/>
      <c r="CP1494" s="3"/>
      <c r="CQ1494" s="3"/>
      <c r="CR1494" s="3"/>
      <c r="CS1494" s="3"/>
      <c r="CT1494" s="3"/>
      <c r="CU1494" s="3"/>
      <c r="CV1494" s="3"/>
      <c r="CW1494" s="3"/>
      <c r="CX1494" s="3"/>
      <c r="CY1494" s="3"/>
      <c r="CZ1494" s="3"/>
      <c r="DA1494" s="3"/>
      <c r="DB1494" s="3"/>
      <c r="DC1494" s="3"/>
      <c r="DD1494" s="3"/>
      <c r="DE1494" s="3"/>
      <c r="DF1494" s="3"/>
      <c r="DG1494" s="3"/>
      <c r="DH1494" s="3"/>
      <c r="DI1494" s="3"/>
      <c r="DJ1494" s="3"/>
      <c r="DK1494" s="3"/>
      <c r="DL1494" s="3"/>
      <c r="DM1494" s="3"/>
      <c r="DN1494" s="3"/>
      <c r="DO1494" s="3"/>
      <c r="DP1494" s="3"/>
      <c r="DQ1494" s="3"/>
      <c r="DR1494" s="3"/>
      <c r="DS1494" s="3"/>
      <c r="DT1494" s="3"/>
      <c r="DU1494" s="3"/>
      <c r="DV1494" s="3"/>
    </row>
    <row r="1495" spans="2:126" s="40" customFormat="1" x14ac:dyDescent="0.3">
      <c r="B1495" s="41"/>
      <c r="C1495" s="42"/>
      <c r="D1495" s="42"/>
      <c r="E1495" s="42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  <c r="CP1495" s="3"/>
      <c r="CQ1495" s="3"/>
      <c r="CR1495" s="3"/>
      <c r="CS1495" s="3"/>
      <c r="CT1495" s="3"/>
      <c r="CU1495" s="3"/>
      <c r="CV1495" s="3"/>
      <c r="CW1495" s="3"/>
      <c r="CX1495" s="3"/>
      <c r="CY1495" s="3"/>
      <c r="CZ1495" s="3"/>
      <c r="DA1495" s="3"/>
      <c r="DB1495" s="3"/>
      <c r="DC1495" s="3"/>
      <c r="DD1495" s="3"/>
      <c r="DE1495" s="3"/>
      <c r="DF1495" s="3"/>
      <c r="DG1495" s="3"/>
      <c r="DH1495" s="3"/>
      <c r="DI1495" s="3"/>
      <c r="DJ1495" s="3"/>
      <c r="DK1495" s="3"/>
      <c r="DL1495" s="3"/>
      <c r="DM1495" s="3"/>
      <c r="DN1495" s="3"/>
      <c r="DO1495" s="3"/>
      <c r="DP1495" s="3"/>
      <c r="DQ1495" s="3"/>
      <c r="DR1495" s="3"/>
      <c r="DS1495" s="3"/>
      <c r="DT1495" s="3"/>
      <c r="DU1495" s="3"/>
      <c r="DV1495" s="3"/>
    </row>
    <row r="1496" spans="2:126" s="40" customFormat="1" x14ac:dyDescent="0.3">
      <c r="B1496" s="41"/>
      <c r="C1496" s="42"/>
      <c r="D1496" s="42"/>
      <c r="E1496" s="42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  <c r="CG1496" s="3"/>
      <c r="CH1496" s="3"/>
      <c r="CI1496" s="3"/>
      <c r="CJ1496" s="3"/>
      <c r="CK1496" s="3"/>
      <c r="CL1496" s="3"/>
      <c r="CM1496" s="3"/>
      <c r="CN1496" s="3"/>
      <c r="CO1496" s="3"/>
      <c r="CP1496" s="3"/>
      <c r="CQ1496" s="3"/>
      <c r="CR1496" s="3"/>
      <c r="CS1496" s="3"/>
      <c r="CT1496" s="3"/>
      <c r="CU1496" s="3"/>
      <c r="CV1496" s="3"/>
      <c r="CW1496" s="3"/>
      <c r="CX1496" s="3"/>
      <c r="CY1496" s="3"/>
      <c r="CZ1496" s="3"/>
      <c r="DA1496" s="3"/>
      <c r="DB1496" s="3"/>
      <c r="DC1496" s="3"/>
      <c r="DD1496" s="3"/>
      <c r="DE1496" s="3"/>
      <c r="DF1496" s="3"/>
      <c r="DG1496" s="3"/>
      <c r="DH1496" s="3"/>
      <c r="DI1496" s="3"/>
      <c r="DJ1496" s="3"/>
      <c r="DK1496" s="3"/>
      <c r="DL1496" s="3"/>
      <c r="DM1496" s="3"/>
      <c r="DN1496" s="3"/>
      <c r="DO1496" s="3"/>
      <c r="DP1496" s="3"/>
      <c r="DQ1496" s="3"/>
      <c r="DR1496" s="3"/>
      <c r="DS1496" s="3"/>
      <c r="DT1496" s="3"/>
      <c r="DU1496" s="3"/>
      <c r="DV1496" s="3"/>
    </row>
    <row r="1497" spans="2:126" s="40" customFormat="1" x14ac:dyDescent="0.3">
      <c r="B1497" s="41"/>
      <c r="C1497" s="42"/>
      <c r="D1497" s="42"/>
      <c r="E1497" s="42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  <c r="CP1497" s="3"/>
      <c r="CQ1497" s="3"/>
      <c r="CR1497" s="3"/>
      <c r="CS1497" s="3"/>
      <c r="CT1497" s="3"/>
      <c r="CU1497" s="3"/>
      <c r="CV1497" s="3"/>
      <c r="CW1497" s="3"/>
      <c r="CX1497" s="3"/>
      <c r="CY1497" s="3"/>
      <c r="CZ1497" s="3"/>
      <c r="DA1497" s="3"/>
      <c r="DB1497" s="3"/>
      <c r="DC1497" s="3"/>
      <c r="DD1497" s="3"/>
      <c r="DE1497" s="3"/>
      <c r="DF1497" s="3"/>
      <c r="DG1497" s="3"/>
      <c r="DH1497" s="3"/>
      <c r="DI1497" s="3"/>
      <c r="DJ1497" s="3"/>
      <c r="DK1497" s="3"/>
      <c r="DL1497" s="3"/>
      <c r="DM1497" s="3"/>
      <c r="DN1497" s="3"/>
      <c r="DO1497" s="3"/>
      <c r="DP1497" s="3"/>
      <c r="DQ1497" s="3"/>
      <c r="DR1497" s="3"/>
      <c r="DS1497" s="3"/>
      <c r="DT1497" s="3"/>
      <c r="DU1497" s="3"/>
      <c r="DV1497" s="3"/>
    </row>
    <row r="1498" spans="2:126" s="40" customFormat="1" x14ac:dyDescent="0.3">
      <c r="B1498" s="41"/>
      <c r="C1498" s="42"/>
      <c r="D1498" s="42"/>
      <c r="E1498" s="42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  <c r="CP1498" s="3"/>
      <c r="CQ1498" s="3"/>
      <c r="CR1498" s="3"/>
      <c r="CS1498" s="3"/>
      <c r="CT1498" s="3"/>
      <c r="CU1498" s="3"/>
      <c r="CV1498" s="3"/>
      <c r="CW1498" s="3"/>
      <c r="CX1498" s="3"/>
      <c r="CY1498" s="3"/>
      <c r="CZ1498" s="3"/>
      <c r="DA1498" s="3"/>
      <c r="DB1498" s="3"/>
      <c r="DC1498" s="3"/>
      <c r="DD1498" s="3"/>
      <c r="DE1498" s="3"/>
      <c r="DF1498" s="3"/>
      <c r="DG1498" s="3"/>
      <c r="DH1498" s="3"/>
      <c r="DI1498" s="3"/>
      <c r="DJ1498" s="3"/>
      <c r="DK1498" s="3"/>
      <c r="DL1498" s="3"/>
      <c r="DM1498" s="3"/>
      <c r="DN1498" s="3"/>
      <c r="DO1498" s="3"/>
      <c r="DP1498" s="3"/>
      <c r="DQ1498" s="3"/>
      <c r="DR1498" s="3"/>
      <c r="DS1498" s="3"/>
      <c r="DT1498" s="3"/>
      <c r="DU1498" s="3"/>
      <c r="DV1498" s="3"/>
    </row>
    <row r="1499" spans="2:126" s="40" customFormat="1" x14ac:dyDescent="0.3">
      <c r="B1499" s="41"/>
      <c r="C1499" s="42"/>
      <c r="D1499" s="42"/>
      <c r="E1499" s="42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  <c r="CG1499" s="3"/>
      <c r="CH1499" s="3"/>
      <c r="CI1499" s="3"/>
      <c r="CJ1499" s="3"/>
      <c r="CK1499" s="3"/>
      <c r="CL1499" s="3"/>
      <c r="CM1499" s="3"/>
      <c r="CN1499" s="3"/>
      <c r="CO1499" s="3"/>
      <c r="CP1499" s="3"/>
      <c r="CQ1499" s="3"/>
      <c r="CR1499" s="3"/>
      <c r="CS1499" s="3"/>
      <c r="CT1499" s="3"/>
      <c r="CU1499" s="3"/>
      <c r="CV1499" s="3"/>
      <c r="CW1499" s="3"/>
      <c r="CX1499" s="3"/>
      <c r="CY1499" s="3"/>
      <c r="CZ1499" s="3"/>
      <c r="DA1499" s="3"/>
      <c r="DB1499" s="3"/>
      <c r="DC1499" s="3"/>
      <c r="DD1499" s="3"/>
      <c r="DE1499" s="3"/>
      <c r="DF1499" s="3"/>
      <c r="DG1499" s="3"/>
      <c r="DH1499" s="3"/>
      <c r="DI1499" s="3"/>
      <c r="DJ1499" s="3"/>
      <c r="DK1499" s="3"/>
      <c r="DL1499" s="3"/>
      <c r="DM1499" s="3"/>
      <c r="DN1499" s="3"/>
      <c r="DO1499" s="3"/>
      <c r="DP1499" s="3"/>
      <c r="DQ1499" s="3"/>
      <c r="DR1499" s="3"/>
      <c r="DS1499" s="3"/>
      <c r="DT1499" s="3"/>
      <c r="DU1499" s="3"/>
      <c r="DV1499" s="3"/>
    </row>
    <row r="1500" spans="2:126" s="40" customFormat="1" x14ac:dyDescent="0.3">
      <c r="B1500" s="41"/>
      <c r="C1500" s="42"/>
      <c r="D1500" s="42"/>
      <c r="E1500" s="42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  <c r="CP1500" s="3"/>
      <c r="CQ1500" s="3"/>
      <c r="CR1500" s="3"/>
      <c r="CS1500" s="3"/>
      <c r="CT1500" s="3"/>
      <c r="CU1500" s="3"/>
      <c r="CV1500" s="3"/>
      <c r="CW1500" s="3"/>
      <c r="CX1500" s="3"/>
      <c r="CY1500" s="3"/>
      <c r="CZ1500" s="3"/>
      <c r="DA1500" s="3"/>
      <c r="DB1500" s="3"/>
      <c r="DC1500" s="3"/>
      <c r="DD1500" s="3"/>
      <c r="DE1500" s="3"/>
      <c r="DF1500" s="3"/>
      <c r="DG1500" s="3"/>
      <c r="DH1500" s="3"/>
      <c r="DI1500" s="3"/>
      <c r="DJ1500" s="3"/>
      <c r="DK1500" s="3"/>
      <c r="DL1500" s="3"/>
      <c r="DM1500" s="3"/>
      <c r="DN1500" s="3"/>
      <c r="DO1500" s="3"/>
      <c r="DP1500" s="3"/>
      <c r="DQ1500" s="3"/>
      <c r="DR1500" s="3"/>
      <c r="DS1500" s="3"/>
      <c r="DT1500" s="3"/>
      <c r="DU1500" s="3"/>
      <c r="DV1500" s="3"/>
    </row>
    <row r="1501" spans="2:126" s="40" customFormat="1" x14ac:dyDescent="0.3">
      <c r="B1501" s="41"/>
      <c r="C1501" s="42"/>
      <c r="D1501" s="42"/>
      <c r="E1501" s="42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  <c r="CW1501" s="3"/>
      <c r="CX1501" s="3"/>
      <c r="CY1501" s="3"/>
      <c r="CZ1501" s="3"/>
      <c r="DA1501" s="3"/>
      <c r="DB1501" s="3"/>
      <c r="DC1501" s="3"/>
      <c r="DD1501" s="3"/>
      <c r="DE1501" s="3"/>
      <c r="DF1501" s="3"/>
      <c r="DG1501" s="3"/>
      <c r="DH1501" s="3"/>
      <c r="DI1501" s="3"/>
      <c r="DJ1501" s="3"/>
      <c r="DK1501" s="3"/>
      <c r="DL1501" s="3"/>
      <c r="DM1501" s="3"/>
      <c r="DN1501" s="3"/>
      <c r="DO1501" s="3"/>
      <c r="DP1501" s="3"/>
      <c r="DQ1501" s="3"/>
      <c r="DR1501" s="3"/>
      <c r="DS1501" s="3"/>
      <c r="DT1501" s="3"/>
      <c r="DU1501" s="3"/>
      <c r="DV1501" s="3"/>
    </row>
    <row r="1502" spans="2:126" s="40" customFormat="1" x14ac:dyDescent="0.3">
      <c r="B1502" s="41"/>
      <c r="C1502" s="42"/>
      <c r="D1502" s="42"/>
      <c r="E1502" s="42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  <c r="CW1502" s="3"/>
      <c r="CX1502" s="3"/>
      <c r="CY1502" s="3"/>
      <c r="CZ1502" s="3"/>
      <c r="DA1502" s="3"/>
      <c r="DB1502" s="3"/>
      <c r="DC1502" s="3"/>
      <c r="DD1502" s="3"/>
      <c r="DE1502" s="3"/>
      <c r="DF1502" s="3"/>
      <c r="DG1502" s="3"/>
      <c r="DH1502" s="3"/>
      <c r="DI1502" s="3"/>
      <c r="DJ1502" s="3"/>
      <c r="DK1502" s="3"/>
      <c r="DL1502" s="3"/>
      <c r="DM1502" s="3"/>
      <c r="DN1502" s="3"/>
      <c r="DO1502" s="3"/>
      <c r="DP1502" s="3"/>
      <c r="DQ1502" s="3"/>
      <c r="DR1502" s="3"/>
      <c r="DS1502" s="3"/>
      <c r="DT1502" s="3"/>
      <c r="DU1502" s="3"/>
      <c r="DV1502" s="3"/>
    </row>
    <row r="1503" spans="2:126" s="40" customFormat="1" x14ac:dyDescent="0.3">
      <c r="B1503" s="41"/>
      <c r="C1503" s="42"/>
      <c r="D1503" s="42"/>
      <c r="E1503" s="42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  <c r="CG1503" s="3"/>
      <c r="CH1503" s="3"/>
      <c r="CI1503" s="3"/>
      <c r="CJ1503" s="3"/>
      <c r="CK1503" s="3"/>
      <c r="CL1503" s="3"/>
      <c r="CM1503" s="3"/>
      <c r="CN1503" s="3"/>
      <c r="CO1503" s="3"/>
      <c r="CP1503" s="3"/>
      <c r="CQ1503" s="3"/>
      <c r="CR1503" s="3"/>
      <c r="CS1503" s="3"/>
      <c r="CT1503" s="3"/>
      <c r="CU1503" s="3"/>
      <c r="CV1503" s="3"/>
      <c r="CW1503" s="3"/>
      <c r="CX1503" s="3"/>
      <c r="CY1503" s="3"/>
      <c r="CZ1503" s="3"/>
      <c r="DA1503" s="3"/>
      <c r="DB1503" s="3"/>
      <c r="DC1503" s="3"/>
      <c r="DD1503" s="3"/>
      <c r="DE1503" s="3"/>
      <c r="DF1503" s="3"/>
      <c r="DG1503" s="3"/>
      <c r="DH1503" s="3"/>
      <c r="DI1503" s="3"/>
      <c r="DJ1503" s="3"/>
      <c r="DK1503" s="3"/>
      <c r="DL1503" s="3"/>
      <c r="DM1503" s="3"/>
      <c r="DN1503" s="3"/>
      <c r="DO1503" s="3"/>
      <c r="DP1503" s="3"/>
      <c r="DQ1503" s="3"/>
      <c r="DR1503" s="3"/>
      <c r="DS1503" s="3"/>
      <c r="DT1503" s="3"/>
      <c r="DU1503" s="3"/>
      <c r="DV1503" s="3"/>
    </row>
    <row r="1504" spans="2:126" s="40" customFormat="1" x14ac:dyDescent="0.3">
      <c r="B1504" s="41"/>
      <c r="C1504" s="42"/>
      <c r="D1504" s="42"/>
      <c r="E1504" s="42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  <c r="BZ1504" s="3"/>
      <c r="CA1504" s="3"/>
      <c r="CB1504" s="3"/>
      <c r="CC1504" s="3"/>
      <c r="CD1504" s="3"/>
      <c r="CE1504" s="3"/>
      <c r="CF1504" s="3"/>
      <c r="CG1504" s="3"/>
      <c r="CH1504" s="3"/>
      <c r="CI1504" s="3"/>
      <c r="CJ1504" s="3"/>
      <c r="CK1504" s="3"/>
      <c r="CL1504" s="3"/>
      <c r="CM1504" s="3"/>
      <c r="CN1504" s="3"/>
      <c r="CO1504" s="3"/>
      <c r="CP1504" s="3"/>
      <c r="CQ1504" s="3"/>
      <c r="CR1504" s="3"/>
      <c r="CS1504" s="3"/>
      <c r="CT1504" s="3"/>
      <c r="CU1504" s="3"/>
      <c r="CV1504" s="3"/>
      <c r="CW1504" s="3"/>
      <c r="CX1504" s="3"/>
      <c r="CY1504" s="3"/>
      <c r="CZ1504" s="3"/>
      <c r="DA1504" s="3"/>
      <c r="DB1504" s="3"/>
      <c r="DC1504" s="3"/>
      <c r="DD1504" s="3"/>
      <c r="DE1504" s="3"/>
      <c r="DF1504" s="3"/>
      <c r="DG1504" s="3"/>
      <c r="DH1504" s="3"/>
      <c r="DI1504" s="3"/>
      <c r="DJ1504" s="3"/>
      <c r="DK1504" s="3"/>
      <c r="DL1504" s="3"/>
      <c r="DM1504" s="3"/>
      <c r="DN1504" s="3"/>
      <c r="DO1504" s="3"/>
      <c r="DP1504" s="3"/>
      <c r="DQ1504" s="3"/>
      <c r="DR1504" s="3"/>
      <c r="DS1504" s="3"/>
      <c r="DT1504" s="3"/>
      <c r="DU1504" s="3"/>
      <c r="DV1504" s="3"/>
    </row>
    <row r="1505" spans="2:126" s="40" customFormat="1" x14ac:dyDescent="0.3">
      <c r="B1505" s="41"/>
      <c r="C1505" s="42"/>
      <c r="D1505" s="42"/>
      <c r="E1505" s="42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  <c r="CG1505" s="3"/>
      <c r="CH1505" s="3"/>
      <c r="CI1505" s="3"/>
      <c r="CJ1505" s="3"/>
      <c r="CK1505" s="3"/>
      <c r="CL1505" s="3"/>
      <c r="CM1505" s="3"/>
      <c r="CN1505" s="3"/>
      <c r="CO1505" s="3"/>
      <c r="CP1505" s="3"/>
      <c r="CQ1505" s="3"/>
      <c r="CR1505" s="3"/>
      <c r="CS1505" s="3"/>
      <c r="CT1505" s="3"/>
      <c r="CU1505" s="3"/>
      <c r="CV1505" s="3"/>
      <c r="CW1505" s="3"/>
      <c r="CX1505" s="3"/>
      <c r="CY1505" s="3"/>
      <c r="CZ1505" s="3"/>
      <c r="DA1505" s="3"/>
      <c r="DB1505" s="3"/>
      <c r="DC1505" s="3"/>
      <c r="DD1505" s="3"/>
      <c r="DE1505" s="3"/>
      <c r="DF1505" s="3"/>
      <c r="DG1505" s="3"/>
      <c r="DH1505" s="3"/>
      <c r="DI1505" s="3"/>
      <c r="DJ1505" s="3"/>
      <c r="DK1505" s="3"/>
      <c r="DL1505" s="3"/>
      <c r="DM1505" s="3"/>
      <c r="DN1505" s="3"/>
      <c r="DO1505" s="3"/>
      <c r="DP1505" s="3"/>
      <c r="DQ1505" s="3"/>
      <c r="DR1505" s="3"/>
      <c r="DS1505" s="3"/>
      <c r="DT1505" s="3"/>
      <c r="DU1505" s="3"/>
      <c r="DV1505" s="3"/>
    </row>
    <row r="1506" spans="2:126" s="40" customFormat="1" x14ac:dyDescent="0.3">
      <c r="B1506" s="41"/>
      <c r="C1506" s="42"/>
      <c r="D1506" s="42"/>
      <c r="E1506" s="42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  <c r="BZ1506" s="3"/>
      <c r="CA1506" s="3"/>
      <c r="CB1506" s="3"/>
      <c r="CC1506" s="3"/>
      <c r="CD1506" s="3"/>
      <c r="CE1506" s="3"/>
      <c r="CF1506" s="3"/>
      <c r="CG1506" s="3"/>
      <c r="CH1506" s="3"/>
      <c r="CI1506" s="3"/>
      <c r="CJ1506" s="3"/>
      <c r="CK1506" s="3"/>
      <c r="CL1506" s="3"/>
      <c r="CM1506" s="3"/>
      <c r="CN1506" s="3"/>
      <c r="CO1506" s="3"/>
      <c r="CP1506" s="3"/>
      <c r="CQ1506" s="3"/>
      <c r="CR1506" s="3"/>
      <c r="CS1506" s="3"/>
      <c r="CT1506" s="3"/>
      <c r="CU1506" s="3"/>
      <c r="CV1506" s="3"/>
      <c r="CW1506" s="3"/>
      <c r="CX1506" s="3"/>
      <c r="CY1506" s="3"/>
      <c r="CZ1506" s="3"/>
      <c r="DA1506" s="3"/>
      <c r="DB1506" s="3"/>
      <c r="DC1506" s="3"/>
      <c r="DD1506" s="3"/>
      <c r="DE1506" s="3"/>
      <c r="DF1506" s="3"/>
      <c r="DG1506" s="3"/>
      <c r="DH1506" s="3"/>
      <c r="DI1506" s="3"/>
      <c r="DJ1506" s="3"/>
      <c r="DK1506" s="3"/>
      <c r="DL1506" s="3"/>
      <c r="DM1506" s="3"/>
      <c r="DN1506" s="3"/>
      <c r="DO1506" s="3"/>
      <c r="DP1506" s="3"/>
      <c r="DQ1506" s="3"/>
      <c r="DR1506" s="3"/>
      <c r="DS1506" s="3"/>
      <c r="DT1506" s="3"/>
      <c r="DU1506" s="3"/>
      <c r="DV1506" s="3"/>
    </row>
    <row r="1507" spans="2:126" s="40" customFormat="1" x14ac:dyDescent="0.3">
      <c r="B1507" s="41"/>
      <c r="C1507" s="42"/>
      <c r="D1507" s="42"/>
      <c r="E1507" s="42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  <c r="CG1507" s="3"/>
      <c r="CH1507" s="3"/>
      <c r="CI1507" s="3"/>
      <c r="CJ1507" s="3"/>
      <c r="CK1507" s="3"/>
      <c r="CL1507" s="3"/>
      <c r="CM1507" s="3"/>
      <c r="CN1507" s="3"/>
      <c r="CO1507" s="3"/>
      <c r="CP1507" s="3"/>
      <c r="CQ1507" s="3"/>
      <c r="CR1507" s="3"/>
      <c r="CS1507" s="3"/>
      <c r="CT1507" s="3"/>
      <c r="CU1507" s="3"/>
      <c r="CV1507" s="3"/>
      <c r="CW1507" s="3"/>
      <c r="CX1507" s="3"/>
      <c r="CY1507" s="3"/>
      <c r="CZ1507" s="3"/>
      <c r="DA1507" s="3"/>
      <c r="DB1507" s="3"/>
      <c r="DC1507" s="3"/>
      <c r="DD1507" s="3"/>
      <c r="DE1507" s="3"/>
      <c r="DF1507" s="3"/>
      <c r="DG1507" s="3"/>
      <c r="DH1507" s="3"/>
      <c r="DI1507" s="3"/>
      <c r="DJ1507" s="3"/>
      <c r="DK1507" s="3"/>
      <c r="DL1507" s="3"/>
      <c r="DM1507" s="3"/>
      <c r="DN1507" s="3"/>
      <c r="DO1507" s="3"/>
      <c r="DP1507" s="3"/>
      <c r="DQ1507" s="3"/>
      <c r="DR1507" s="3"/>
      <c r="DS1507" s="3"/>
      <c r="DT1507" s="3"/>
      <c r="DU1507" s="3"/>
      <c r="DV1507" s="3"/>
    </row>
    <row r="1508" spans="2:126" s="40" customFormat="1" x14ac:dyDescent="0.3">
      <c r="B1508" s="41"/>
      <c r="C1508" s="42"/>
      <c r="D1508" s="42"/>
      <c r="E1508" s="42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  <c r="BZ1508" s="3"/>
      <c r="CA1508" s="3"/>
      <c r="CB1508" s="3"/>
      <c r="CC1508" s="3"/>
      <c r="CD1508" s="3"/>
      <c r="CE1508" s="3"/>
      <c r="CF1508" s="3"/>
      <c r="CG1508" s="3"/>
      <c r="CH1508" s="3"/>
      <c r="CI1508" s="3"/>
      <c r="CJ1508" s="3"/>
      <c r="CK1508" s="3"/>
      <c r="CL1508" s="3"/>
      <c r="CM1508" s="3"/>
      <c r="CN1508" s="3"/>
      <c r="CO1508" s="3"/>
      <c r="CP1508" s="3"/>
      <c r="CQ1508" s="3"/>
      <c r="CR1508" s="3"/>
      <c r="CS1508" s="3"/>
      <c r="CT1508" s="3"/>
      <c r="CU1508" s="3"/>
      <c r="CV1508" s="3"/>
      <c r="CW1508" s="3"/>
      <c r="CX1508" s="3"/>
      <c r="CY1508" s="3"/>
      <c r="CZ1508" s="3"/>
      <c r="DA1508" s="3"/>
      <c r="DB1508" s="3"/>
      <c r="DC1508" s="3"/>
      <c r="DD1508" s="3"/>
      <c r="DE1508" s="3"/>
      <c r="DF1508" s="3"/>
      <c r="DG1508" s="3"/>
      <c r="DH1508" s="3"/>
      <c r="DI1508" s="3"/>
      <c r="DJ1508" s="3"/>
      <c r="DK1508" s="3"/>
      <c r="DL1508" s="3"/>
      <c r="DM1508" s="3"/>
      <c r="DN1508" s="3"/>
      <c r="DO1508" s="3"/>
      <c r="DP1508" s="3"/>
      <c r="DQ1508" s="3"/>
      <c r="DR1508" s="3"/>
      <c r="DS1508" s="3"/>
      <c r="DT1508" s="3"/>
      <c r="DU1508" s="3"/>
      <c r="DV1508" s="3"/>
    </row>
    <row r="1509" spans="2:126" s="40" customFormat="1" x14ac:dyDescent="0.3">
      <c r="B1509" s="41"/>
      <c r="C1509" s="42"/>
      <c r="D1509" s="42"/>
      <c r="E1509" s="42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  <c r="BZ1509" s="3"/>
      <c r="CA1509" s="3"/>
      <c r="CB1509" s="3"/>
      <c r="CC1509" s="3"/>
      <c r="CD1509" s="3"/>
      <c r="CE1509" s="3"/>
      <c r="CF1509" s="3"/>
      <c r="CG1509" s="3"/>
      <c r="CH1509" s="3"/>
      <c r="CI1509" s="3"/>
      <c r="CJ1509" s="3"/>
      <c r="CK1509" s="3"/>
      <c r="CL1509" s="3"/>
      <c r="CM1509" s="3"/>
      <c r="CN1509" s="3"/>
      <c r="CO1509" s="3"/>
      <c r="CP1509" s="3"/>
      <c r="CQ1509" s="3"/>
      <c r="CR1509" s="3"/>
      <c r="CS1509" s="3"/>
      <c r="CT1509" s="3"/>
      <c r="CU1509" s="3"/>
      <c r="CV1509" s="3"/>
      <c r="CW1509" s="3"/>
      <c r="CX1509" s="3"/>
      <c r="CY1509" s="3"/>
      <c r="CZ1509" s="3"/>
      <c r="DA1509" s="3"/>
      <c r="DB1509" s="3"/>
      <c r="DC1509" s="3"/>
      <c r="DD1509" s="3"/>
      <c r="DE1509" s="3"/>
      <c r="DF1509" s="3"/>
      <c r="DG1509" s="3"/>
      <c r="DH1509" s="3"/>
      <c r="DI1509" s="3"/>
      <c r="DJ1509" s="3"/>
      <c r="DK1509" s="3"/>
      <c r="DL1509" s="3"/>
      <c r="DM1509" s="3"/>
      <c r="DN1509" s="3"/>
      <c r="DO1509" s="3"/>
      <c r="DP1509" s="3"/>
      <c r="DQ1509" s="3"/>
      <c r="DR1509" s="3"/>
      <c r="DS1509" s="3"/>
      <c r="DT1509" s="3"/>
      <c r="DU1509" s="3"/>
      <c r="DV1509" s="3"/>
    </row>
    <row r="1510" spans="2:126" s="40" customFormat="1" x14ac:dyDescent="0.3">
      <c r="B1510" s="41"/>
      <c r="C1510" s="42"/>
      <c r="D1510" s="42"/>
      <c r="E1510" s="42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  <c r="CG1510" s="3"/>
      <c r="CH1510" s="3"/>
      <c r="CI1510" s="3"/>
      <c r="CJ1510" s="3"/>
      <c r="CK1510" s="3"/>
      <c r="CL1510" s="3"/>
      <c r="CM1510" s="3"/>
      <c r="CN1510" s="3"/>
      <c r="CO1510" s="3"/>
      <c r="CP1510" s="3"/>
      <c r="CQ1510" s="3"/>
      <c r="CR1510" s="3"/>
      <c r="CS1510" s="3"/>
      <c r="CT1510" s="3"/>
      <c r="CU1510" s="3"/>
      <c r="CV1510" s="3"/>
      <c r="CW1510" s="3"/>
      <c r="CX1510" s="3"/>
      <c r="CY1510" s="3"/>
      <c r="CZ1510" s="3"/>
      <c r="DA1510" s="3"/>
      <c r="DB1510" s="3"/>
      <c r="DC1510" s="3"/>
      <c r="DD1510" s="3"/>
      <c r="DE1510" s="3"/>
      <c r="DF1510" s="3"/>
      <c r="DG1510" s="3"/>
      <c r="DH1510" s="3"/>
      <c r="DI1510" s="3"/>
      <c r="DJ1510" s="3"/>
      <c r="DK1510" s="3"/>
      <c r="DL1510" s="3"/>
      <c r="DM1510" s="3"/>
      <c r="DN1510" s="3"/>
      <c r="DO1510" s="3"/>
      <c r="DP1510" s="3"/>
      <c r="DQ1510" s="3"/>
      <c r="DR1510" s="3"/>
      <c r="DS1510" s="3"/>
      <c r="DT1510" s="3"/>
      <c r="DU1510" s="3"/>
      <c r="DV1510" s="3"/>
    </row>
    <row r="1511" spans="2:126" s="40" customFormat="1" x14ac:dyDescent="0.3">
      <c r="B1511" s="41"/>
      <c r="C1511" s="42"/>
      <c r="D1511" s="42"/>
      <c r="E1511" s="42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  <c r="CG1511" s="3"/>
      <c r="CH1511" s="3"/>
      <c r="CI1511" s="3"/>
      <c r="CJ1511" s="3"/>
      <c r="CK1511" s="3"/>
      <c r="CL1511" s="3"/>
      <c r="CM1511" s="3"/>
      <c r="CN1511" s="3"/>
      <c r="CO1511" s="3"/>
      <c r="CP1511" s="3"/>
      <c r="CQ1511" s="3"/>
      <c r="CR1511" s="3"/>
      <c r="CS1511" s="3"/>
      <c r="CT1511" s="3"/>
      <c r="CU1511" s="3"/>
      <c r="CV1511" s="3"/>
      <c r="CW1511" s="3"/>
      <c r="CX1511" s="3"/>
      <c r="CY1511" s="3"/>
      <c r="CZ1511" s="3"/>
      <c r="DA1511" s="3"/>
      <c r="DB1511" s="3"/>
      <c r="DC1511" s="3"/>
      <c r="DD1511" s="3"/>
      <c r="DE1511" s="3"/>
      <c r="DF1511" s="3"/>
      <c r="DG1511" s="3"/>
      <c r="DH1511" s="3"/>
      <c r="DI1511" s="3"/>
      <c r="DJ1511" s="3"/>
      <c r="DK1511" s="3"/>
      <c r="DL1511" s="3"/>
      <c r="DM1511" s="3"/>
      <c r="DN1511" s="3"/>
      <c r="DO1511" s="3"/>
      <c r="DP1511" s="3"/>
      <c r="DQ1511" s="3"/>
      <c r="DR1511" s="3"/>
      <c r="DS1511" s="3"/>
      <c r="DT1511" s="3"/>
      <c r="DU1511" s="3"/>
      <c r="DV1511" s="3"/>
    </row>
    <row r="1512" spans="2:126" s="40" customFormat="1" x14ac:dyDescent="0.3">
      <c r="B1512" s="41"/>
      <c r="C1512" s="42"/>
      <c r="D1512" s="42"/>
      <c r="E1512" s="42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  <c r="CG1512" s="3"/>
      <c r="CH1512" s="3"/>
      <c r="CI1512" s="3"/>
      <c r="CJ1512" s="3"/>
      <c r="CK1512" s="3"/>
      <c r="CL1512" s="3"/>
      <c r="CM1512" s="3"/>
      <c r="CN1512" s="3"/>
      <c r="CO1512" s="3"/>
      <c r="CP1512" s="3"/>
      <c r="CQ1512" s="3"/>
      <c r="CR1512" s="3"/>
      <c r="CS1512" s="3"/>
      <c r="CT1512" s="3"/>
      <c r="CU1512" s="3"/>
      <c r="CV1512" s="3"/>
      <c r="CW1512" s="3"/>
      <c r="CX1512" s="3"/>
      <c r="CY1512" s="3"/>
      <c r="CZ1512" s="3"/>
      <c r="DA1512" s="3"/>
      <c r="DB1512" s="3"/>
      <c r="DC1512" s="3"/>
      <c r="DD1512" s="3"/>
      <c r="DE1512" s="3"/>
      <c r="DF1512" s="3"/>
      <c r="DG1512" s="3"/>
      <c r="DH1512" s="3"/>
      <c r="DI1512" s="3"/>
      <c r="DJ1512" s="3"/>
      <c r="DK1512" s="3"/>
      <c r="DL1512" s="3"/>
      <c r="DM1512" s="3"/>
      <c r="DN1512" s="3"/>
      <c r="DO1512" s="3"/>
      <c r="DP1512" s="3"/>
      <c r="DQ1512" s="3"/>
      <c r="DR1512" s="3"/>
      <c r="DS1512" s="3"/>
      <c r="DT1512" s="3"/>
      <c r="DU1512" s="3"/>
      <c r="DV1512" s="3"/>
    </row>
    <row r="1513" spans="2:126" s="40" customFormat="1" x14ac:dyDescent="0.3">
      <c r="B1513" s="41"/>
      <c r="C1513" s="42"/>
      <c r="D1513" s="42"/>
      <c r="E1513" s="42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  <c r="CG1513" s="3"/>
      <c r="CH1513" s="3"/>
      <c r="CI1513" s="3"/>
      <c r="CJ1513" s="3"/>
      <c r="CK1513" s="3"/>
      <c r="CL1513" s="3"/>
      <c r="CM1513" s="3"/>
      <c r="CN1513" s="3"/>
      <c r="CO1513" s="3"/>
      <c r="CP1513" s="3"/>
      <c r="CQ1513" s="3"/>
      <c r="CR1513" s="3"/>
      <c r="CS1513" s="3"/>
      <c r="CT1513" s="3"/>
      <c r="CU1513" s="3"/>
      <c r="CV1513" s="3"/>
      <c r="CW1513" s="3"/>
      <c r="CX1513" s="3"/>
      <c r="CY1513" s="3"/>
      <c r="CZ1513" s="3"/>
      <c r="DA1513" s="3"/>
      <c r="DB1513" s="3"/>
      <c r="DC1513" s="3"/>
      <c r="DD1513" s="3"/>
      <c r="DE1513" s="3"/>
      <c r="DF1513" s="3"/>
      <c r="DG1513" s="3"/>
      <c r="DH1513" s="3"/>
      <c r="DI1513" s="3"/>
      <c r="DJ1513" s="3"/>
      <c r="DK1513" s="3"/>
      <c r="DL1513" s="3"/>
      <c r="DM1513" s="3"/>
      <c r="DN1513" s="3"/>
      <c r="DO1513" s="3"/>
      <c r="DP1513" s="3"/>
      <c r="DQ1513" s="3"/>
      <c r="DR1513" s="3"/>
      <c r="DS1513" s="3"/>
      <c r="DT1513" s="3"/>
      <c r="DU1513" s="3"/>
      <c r="DV1513" s="3"/>
    </row>
    <row r="1514" spans="2:126" s="40" customFormat="1" x14ac:dyDescent="0.3">
      <c r="B1514" s="41"/>
      <c r="C1514" s="42"/>
      <c r="D1514" s="42"/>
      <c r="E1514" s="42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  <c r="CG1514" s="3"/>
      <c r="CH1514" s="3"/>
      <c r="CI1514" s="3"/>
      <c r="CJ1514" s="3"/>
      <c r="CK1514" s="3"/>
      <c r="CL1514" s="3"/>
      <c r="CM1514" s="3"/>
      <c r="CN1514" s="3"/>
      <c r="CO1514" s="3"/>
      <c r="CP1514" s="3"/>
      <c r="CQ1514" s="3"/>
      <c r="CR1514" s="3"/>
      <c r="CS1514" s="3"/>
      <c r="CT1514" s="3"/>
      <c r="CU1514" s="3"/>
      <c r="CV1514" s="3"/>
      <c r="CW1514" s="3"/>
      <c r="CX1514" s="3"/>
      <c r="CY1514" s="3"/>
      <c r="CZ1514" s="3"/>
      <c r="DA1514" s="3"/>
      <c r="DB1514" s="3"/>
      <c r="DC1514" s="3"/>
      <c r="DD1514" s="3"/>
      <c r="DE1514" s="3"/>
      <c r="DF1514" s="3"/>
      <c r="DG1514" s="3"/>
      <c r="DH1514" s="3"/>
      <c r="DI1514" s="3"/>
      <c r="DJ1514" s="3"/>
      <c r="DK1514" s="3"/>
      <c r="DL1514" s="3"/>
      <c r="DM1514" s="3"/>
      <c r="DN1514" s="3"/>
      <c r="DO1514" s="3"/>
      <c r="DP1514" s="3"/>
      <c r="DQ1514" s="3"/>
      <c r="DR1514" s="3"/>
      <c r="DS1514" s="3"/>
      <c r="DT1514" s="3"/>
      <c r="DU1514" s="3"/>
      <c r="DV1514" s="3"/>
    </row>
    <row r="1515" spans="2:126" s="40" customFormat="1" x14ac:dyDescent="0.3">
      <c r="B1515" s="41"/>
      <c r="C1515" s="42"/>
      <c r="D1515" s="42"/>
      <c r="E1515" s="42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  <c r="BZ1515" s="3"/>
      <c r="CA1515" s="3"/>
      <c r="CB1515" s="3"/>
      <c r="CC1515" s="3"/>
      <c r="CD1515" s="3"/>
      <c r="CE1515" s="3"/>
      <c r="CF1515" s="3"/>
      <c r="CG1515" s="3"/>
      <c r="CH1515" s="3"/>
      <c r="CI1515" s="3"/>
      <c r="CJ1515" s="3"/>
      <c r="CK1515" s="3"/>
      <c r="CL1515" s="3"/>
      <c r="CM1515" s="3"/>
      <c r="CN1515" s="3"/>
      <c r="CO1515" s="3"/>
      <c r="CP1515" s="3"/>
      <c r="CQ1515" s="3"/>
      <c r="CR1515" s="3"/>
      <c r="CS1515" s="3"/>
      <c r="CT1515" s="3"/>
      <c r="CU1515" s="3"/>
      <c r="CV1515" s="3"/>
      <c r="CW1515" s="3"/>
      <c r="CX1515" s="3"/>
      <c r="CY1515" s="3"/>
      <c r="CZ1515" s="3"/>
      <c r="DA1515" s="3"/>
      <c r="DB1515" s="3"/>
      <c r="DC1515" s="3"/>
      <c r="DD1515" s="3"/>
      <c r="DE1515" s="3"/>
      <c r="DF1515" s="3"/>
      <c r="DG1515" s="3"/>
      <c r="DH1515" s="3"/>
      <c r="DI1515" s="3"/>
      <c r="DJ1515" s="3"/>
      <c r="DK1515" s="3"/>
      <c r="DL1515" s="3"/>
      <c r="DM1515" s="3"/>
      <c r="DN1515" s="3"/>
      <c r="DO1515" s="3"/>
      <c r="DP1515" s="3"/>
      <c r="DQ1515" s="3"/>
      <c r="DR1515" s="3"/>
      <c r="DS1515" s="3"/>
      <c r="DT1515" s="3"/>
      <c r="DU1515" s="3"/>
      <c r="DV1515" s="3"/>
    </row>
    <row r="1516" spans="2:126" s="40" customFormat="1" x14ac:dyDescent="0.3">
      <c r="B1516" s="41"/>
      <c r="C1516" s="42"/>
      <c r="D1516" s="42"/>
      <c r="E1516" s="42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  <c r="BZ1516" s="3"/>
      <c r="CA1516" s="3"/>
      <c r="CB1516" s="3"/>
      <c r="CC1516" s="3"/>
      <c r="CD1516" s="3"/>
      <c r="CE1516" s="3"/>
      <c r="CF1516" s="3"/>
      <c r="CG1516" s="3"/>
      <c r="CH1516" s="3"/>
      <c r="CI1516" s="3"/>
      <c r="CJ1516" s="3"/>
      <c r="CK1516" s="3"/>
      <c r="CL1516" s="3"/>
      <c r="CM1516" s="3"/>
      <c r="CN1516" s="3"/>
      <c r="CO1516" s="3"/>
      <c r="CP1516" s="3"/>
      <c r="CQ1516" s="3"/>
      <c r="CR1516" s="3"/>
      <c r="CS1516" s="3"/>
      <c r="CT1516" s="3"/>
      <c r="CU1516" s="3"/>
      <c r="CV1516" s="3"/>
      <c r="CW1516" s="3"/>
      <c r="CX1516" s="3"/>
      <c r="CY1516" s="3"/>
      <c r="CZ1516" s="3"/>
      <c r="DA1516" s="3"/>
      <c r="DB1516" s="3"/>
      <c r="DC1516" s="3"/>
      <c r="DD1516" s="3"/>
      <c r="DE1516" s="3"/>
      <c r="DF1516" s="3"/>
      <c r="DG1516" s="3"/>
      <c r="DH1516" s="3"/>
      <c r="DI1516" s="3"/>
      <c r="DJ1516" s="3"/>
      <c r="DK1516" s="3"/>
      <c r="DL1516" s="3"/>
      <c r="DM1516" s="3"/>
      <c r="DN1516" s="3"/>
      <c r="DO1516" s="3"/>
      <c r="DP1516" s="3"/>
      <c r="DQ1516" s="3"/>
      <c r="DR1516" s="3"/>
      <c r="DS1516" s="3"/>
      <c r="DT1516" s="3"/>
      <c r="DU1516" s="3"/>
      <c r="DV1516" s="3"/>
    </row>
    <row r="1517" spans="2:126" s="40" customFormat="1" x14ac:dyDescent="0.3">
      <c r="B1517" s="41"/>
      <c r="C1517" s="42"/>
      <c r="D1517" s="42"/>
      <c r="E1517" s="42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  <c r="CG1517" s="3"/>
      <c r="CH1517" s="3"/>
      <c r="CI1517" s="3"/>
      <c r="CJ1517" s="3"/>
      <c r="CK1517" s="3"/>
      <c r="CL1517" s="3"/>
      <c r="CM1517" s="3"/>
      <c r="CN1517" s="3"/>
      <c r="CO1517" s="3"/>
      <c r="CP1517" s="3"/>
      <c r="CQ1517" s="3"/>
      <c r="CR1517" s="3"/>
      <c r="CS1517" s="3"/>
      <c r="CT1517" s="3"/>
      <c r="CU1517" s="3"/>
      <c r="CV1517" s="3"/>
      <c r="CW1517" s="3"/>
      <c r="CX1517" s="3"/>
      <c r="CY1517" s="3"/>
      <c r="CZ1517" s="3"/>
      <c r="DA1517" s="3"/>
      <c r="DB1517" s="3"/>
      <c r="DC1517" s="3"/>
      <c r="DD1517" s="3"/>
      <c r="DE1517" s="3"/>
      <c r="DF1517" s="3"/>
      <c r="DG1517" s="3"/>
      <c r="DH1517" s="3"/>
      <c r="DI1517" s="3"/>
      <c r="DJ1517" s="3"/>
      <c r="DK1517" s="3"/>
      <c r="DL1517" s="3"/>
      <c r="DM1517" s="3"/>
      <c r="DN1517" s="3"/>
      <c r="DO1517" s="3"/>
      <c r="DP1517" s="3"/>
      <c r="DQ1517" s="3"/>
      <c r="DR1517" s="3"/>
      <c r="DS1517" s="3"/>
      <c r="DT1517" s="3"/>
      <c r="DU1517" s="3"/>
      <c r="DV1517" s="3"/>
    </row>
    <row r="1518" spans="2:126" s="40" customFormat="1" x14ac:dyDescent="0.3">
      <c r="B1518" s="41"/>
      <c r="C1518" s="42"/>
      <c r="D1518" s="42"/>
      <c r="E1518" s="42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  <c r="BZ1518" s="3"/>
      <c r="CA1518" s="3"/>
      <c r="CB1518" s="3"/>
      <c r="CC1518" s="3"/>
      <c r="CD1518" s="3"/>
      <c r="CE1518" s="3"/>
      <c r="CF1518" s="3"/>
      <c r="CG1518" s="3"/>
      <c r="CH1518" s="3"/>
      <c r="CI1518" s="3"/>
      <c r="CJ1518" s="3"/>
      <c r="CK1518" s="3"/>
      <c r="CL1518" s="3"/>
      <c r="CM1518" s="3"/>
      <c r="CN1518" s="3"/>
      <c r="CO1518" s="3"/>
      <c r="CP1518" s="3"/>
      <c r="CQ1518" s="3"/>
      <c r="CR1518" s="3"/>
      <c r="CS1518" s="3"/>
      <c r="CT1518" s="3"/>
      <c r="CU1518" s="3"/>
      <c r="CV1518" s="3"/>
      <c r="CW1518" s="3"/>
      <c r="CX1518" s="3"/>
      <c r="CY1518" s="3"/>
      <c r="CZ1518" s="3"/>
      <c r="DA1518" s="3"/>
      <c r="DB1518" s="3"/>
      <c r="DC1518" s="3"/>
      <c r="DD1518" s="3"/>
      <c r="DE1518" s="3"/>
      <c r="DF1518" s="3"/>
      <c r="DG1518" s="3"/>
      <c r="DH1518" s="3"/>
      <c r="DI1518" s="3"/>
      <c r="DJ1518" s="3"/>
      <c r="DK1518" s="3"/>
      <c r="DL1518" s="3"/>
      <c r="DM1518" s="3"/>
      <c r="DN1518" s="3"/>
      <c r="DO1518" s="3"/>
      <c r="DP1518" s="3"/>
      <c r="DQ1518" s="3"/>
      <c r="DR1518" s="3"/>
      <c r="DS1518" s="3"/>
      <c r="DT1518" s="3"/>
      <c r="DU1518" s="3"/>
      <c r="DV1518" s="3"/>
    </row>
    <row r="1519" spans="2:126" s="40" customFormat="1" x14ac:dyDescent="0.3">
      <c r="B1519" s="41"/>
      <c r="C1519" s="42"/>
      <c r="D1519" s="42"/>
      <c r="E1519" s="42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  <c r="CP1519" s="3"/>
      <c r="CQ1519" s="3"/>
      <c r="CR1519" s="3"/>
      <c r="CS1519" s="3"/>
      <c r="CT1519" s="3"/>
      <c r="CU1519" s="3"/>
      <c r="CV1519" s="3"/>
      <c r="CW1519" s="3"/>
      <c r="CX1519" s="3"/>
      <c r="CY1519" s="3"/>
      <c r="CZ1519" s="3"/>
      <c r="DA1519" s="3"/>
      <c r="DB1519" s="3"/>
      <c r="DC1519" s="3"/>
      <c r="DD1519" s="3"/>
      <c r="DE1519" s="3"/>
      <c r="DF1519" s="3"/>
      <c r="DG1519" s="3"/>
      <c r="DH1519" s="3"/>
      <c r="DI1519" s="3"/>
      <c r="DJ1519" s="3"/>
      <c r="DK1519" s="3"/>
      <c r="DL1519" s="3"/>
      <c r="DM1519" s="3"/>
      <c r="DN1519" s="3"/>
      <c r="DO1519" s="3"/>
      <c r="DP1519" s="3"/>
      <c r="DQ1519" s="3"/>
      <c r="DR1519" s="3"/>
      <c r="DS1519" s="3"/>
      <c r="DT1519" s="3"/>
      <c r="DU1519" s="3"/>
      <c r="DV1519" s="3"/>
    </row>
    <row r="1520" spans="2:126" s="40" customFormat="1" x14ac:dyDescent="0.3">
      <c r="B1520" s="41"/>
      <c r="C1520" s="42"/>
      <c r="D1520" s="42"/>
      <c r="E1520" s="42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  <c r="CW1520" s="3"/>
      <c r="CX1520" s="3"/>
      <c r="CY1520" s="3"/>
      <c r="CZ1520" s="3"/>
      <c r="DA1520" s="3"/>
      <c r="DB1520" s="3"/>
      <c r="DC1520" s="3"/>
      <c r="DD1520" s="3"/>
      <c r="DE1520" s="3"/>
      <c r="DF1520" s="3"/>
      <c r="DG1520" s="3"/>
      <c r="DH1520" s="3"/>
      <c r="DI1520" s="3"/>
      <c r="DJ1520" s="3"/>
      <c r="DK1520" s="3"/>
      <c r="DL1520" s="3"/>
      <c r="DM1520" s="3"/>
      <c r="DN1520" s="3"/>
      <c r="DO1520" s="3"/>
      <c r="DP1520" s="3"/>
      <c r="DQ1520" s="3"/>
      <c r="DR1520" s="3"/>
      <c r="DS1520" s="3"/>
      <c r="DT1520" s="3"/>
      <c r="DU1520" s="3"/>
      <c r="DV1520" s="3"/>
    </row>
    <row r="1521" spans="2:126" s="40" customFormat="1" x14ac:dyDescent="0.3">
      <c r="B1521" s="41"/>
      <c r="C1521" s="42"/>
      <c r="D1521" s="42"/>
      <c r="E1521" s="42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  <c r="CW1521" s="3"/>
      <c r="CX1521" s="3"/>
      <c r="CY1521" s="3"/>
      <c r="CZ1521" s="3"/>
      <c r="DA1521" s="3"/>
      <c r="DB1521" s="3"/>
      <c r="DC1521" s="3"/>
      <c r="DD1521" s="3"/>
      <c r="DE1521" s="3"/>
      <c r="DF1521" s="3"/>
      <c r="DG1521" s="3"/>
      <c r="DH1521" s="3"/>
      <c r="DI1521" s="3"/>
      <c r="DJ1521" s="3"/>
      <c r="DK1521" s="3"/>
      <c r="DL1521" s="3"/>
      <c r="DM1521" s="3"/>
      <c r="DN1521" s="3"/>
      <c r="DO1521" s="3"/>
      <c r="DP1521" s="3"/>
      <c r="DQ1521" s="3"/>
      <c r="DR1521" s="3"/>
      <c r="DS1521" s="3"/>
      <c r="DT1521" s="3"/>
      <c r="DU1521" s="3"/>
      <c r="DV1521" s="3"/>
    </row>
    <row r="1522" spans="2:126" s="40" customFormat="1" x14ac:dyDescent="0.3">
      <c r="B1522" s="41"/>
      <c r="C1522" s="42"/>
      <c r="D1522" s="42"/>
      <c r="E1522" s="42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  <c r="CG1522" s="3"/>
      <c r="CH1522" s="3"/>
      <c r="CI1522" s="3"/>
      <c r="CJ1522" s="3"/>
      <c r="CK1522" s="3"/>
      <c r="CL1522" s="3"/>
      <c r="CM1522" s="3"/>
      <c r="CN1522" s="3"/>
      <c r="CO1522" s="3"/>
      <c r="CP1522" s="3"/>
      <c r="CQ1522" s="3"/>
      <c r="CR1522" s="3"/>
      <c r="CS1522" s="3"/>
      <c r="CT1522" s="3"/>
      <c r="CU1522" s="3"/>
      <c r="CV1522" s="3"/>
      <c r="CW1522" s="3"/>
      <c r="CX1522" s="3"/>
      <c r="CY1522" s="3"/>
      <c r="CZ1522" s="3"/>
      <c r="DA1522" s="3"/>
      <c r="DB1522" s="3"/>
      <c r="DC1522" s="3"/>
      <c r="DD1522" s="3"/>
      <c r="DE1522" s="3"/>
      <c r="DF1522" s="3"/>
      <c r="DG1522" s="3"/>
      <c r="DH1522" s="3"/>
      <c r="DI1522" s="3"/>
      <c r="DJ1522" s="3"/>
      <c r="DK1522" s="3"/>
      <c r="DL1522" s="3"/>
      <c r="DM1522" s="3"/>
      <c r="DN1522" s="3"/>
      <c r="DO1522" s="3"/>
      <c r="DP1522" s="3"/>
      <c r="DQ1522" s="3"/>
      <c r="DR1522" s="3"/>
      <c r="DS1522" s="3"/>
      <c r="DT1522" s="3"/>
      <c r="DU1522" s="3"/>
      <c r="DV1522" s="3"/>
    </row>
    <row r="1523" spans="2:126" s="40" customFormat="1" x14ac:dyDescent="0.3">
      <c r="B1523" s="41"/>
      <c r="C1523" s="42"/>
      <c r="D1523" s="42"/>
      <c r="E1523" s="42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  <c r="CG1523" s="3"/>
      <c r="CH1523" s="3"/>
      <c r="CI1523" s="3"/>
      <c r="CJ1523" s="3"/>
      <c r="CK1523" s="3"/>
      <c r="CL1523" s="3"/>
      <c r="CM1523" s="3"/>
      <c r="CN1523" s="3"/>
      <c r="CO1523" s="3"/>
      <c r="CP1523" s="3"/>
      <c r="CQ1523" s="3"/>
      <c r="CR1523" s="3"/>
      <c r="CS1523" s="3"/>
      <c r="CT1523" s="3"/>
      <c r="CU1523" s="3"/>
      <c r="CV1523" s="3"/>
      <c r="CW1523" s="3"/>
      <c r="CX1523" s="3"/>
      <c r="CY1523" s="3"/>
      <c r="CZ1523" s="3"/>
      <c r="DA1523" s="3"/>
      <c r="DB1523" s="3"/>
      <c r="DC1523" s="3"/>
      <c r="DD1523" s="3"/>
      <c r="DE1523" s="3"/>
      <c r="DF1523" s="3"/>
      <c r="DG1523" s="3"/>
      <c r="DH1523" s="3"/>
      <c r="DI1523" s="3"/>
      <c r="DJ1523" s="3"/>
      <c r="DK1523" s="3"/>
      <c r="DL1523" s="3"/>
      <c r="DM1523" s="3"/>
      <c r="DN1523" s="3"/>
      <c r="DO1523" s="3"/>
      <c r="DP1523" s="3"/>
      <c r="DQ1523" s="3"/>
      <c r="DR1523" s="3"/>
      <c r="DS1523" s="3"/>
      <c r="DT1523" s="3"/>
      <c r="DU1523" s="3"/>
      <c r="DV1523" s="3"/>
    </row>
    <row r="1524" spans="2:126" s="40" customFormat="1" x14ac:dyDescent="0.3">
      <c r="B1524" s="41"/>
      <c r="C1524" s="42"/>
      <c r="D1524" s="42"/>
      <c r="E1524" s="42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  <c r="CG1524" s="3"/>
      <c r="CH1524" s="3"/>
      <c r="CI1524" s="3"/>
      <c r="CJ1524" s="3"/>
      <c r="CK1524" s="3"/>
      <c r="CL1524" s="3"/>
      <c r="CM1524" s="3"/>
      <c r="CN1524" s="3"/>
      <c r="CO1524" s="3"/>
      <c r="CP1524" s="3"/>
      <c r="CQ1524" s="3"/>
      <c r="CR1524" s="3"/>
      <c r="CS1524" s="3"/>
      <c r="CT1524" s="3"/>
      <c r="CU1524" s="3"/>
      <c r="CV1524" s="3"/>
      <c r="CW1524" s="3"/>
      <c r="CX1524" s="3"/>
      <c r="CY1524" s="3"/>
      <c r="CZ1524" s="3"/>
      <c r="DA1524" s="3"/>
      <c r="DB1524" s="3"/>
      <c r="DC1524" s="3"/>
      <c r="DD1524" s="3"/>
      <c r="DE1524" s="3"/>
      <c r="DF1524" s="3"/>
      <c r="DG1524" s="3"/>
      <c r="DH1524" s="3"/>
      <c r="DI1524" s="3"/>
      <c r="DJ1524" s="3"/>
      <c r="DK1524" s="3"/>
      <c r="DL1524" s="3"/>
      <c r="DM1524" s="3"/>
      <c r="DN1524" s="3"/>
      <c r="DO1524" s="3"/>
      <c r="DP1524" s="3"/>
      <c r="DQ1524" s="3"/>
      <c r="DR1524" s="3"/>
      <c r="DS1524" s="3"/>
      <c r="DT1524" s="3"/>
      <c r="DU1524" s="3"/>
      <c r="DV1524" s="3"/>
    </row>
    <row r="1525" spans="2:126" s="40" customFormat="1" x14ac:dyDescent="0.3">
      <c r="B1525" s="41"/>
      <c r="C1525" s="42"/>
      <c r="D1525" s="42"/>
      <c r="E1525" s="42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  <c r="CG1525" s="3"/>
      <c r="CH1525" s="3"/>
      <c r="CI1525" s="3"/>
      <c r="CJ1525" s="3"/>
      <c r="CK1525" s="3"/>
      <c r="CL1525" s="3"/>
      <c r="CM1525" s="3"/>
      <c r="CN1525" s="3"/>
      <c r="CO1525" s="3"/>
      <c r="CP1525" s="3"/>
      <c r="CQ1525" s="3"/>
      <c r="CR1525" s="3"/>
      <c r="CS1525" s="3"/>
      <c r="CT1525" s="3"/>
      <c r="CU1525" s="3"/>
      <c r="CV1525" s="3"/>
      <c r="CW1525" s="3"/>
      <c r="CX1525" s="3"/>
      <c r="CY1525" s="3"/>
      <c r="CZ1525" s="3"/>
      <c r="DA1525" s="3"/>
      <c r="DB1525" s="3"/>
      <c r="DC1525" s="3"/>
      <c r="DD1525" s="3"/>
      <c r="DE1525" s="3"/>
      <c r="DF1525" s="3"/>
      <c r="DG1525" s="3"/>
      <c r="DH1525" s="3"/>
      <c r="DI1525" s="3"/>
      <c r="DJ1525" s="3"/>
      <c r="DK1525" s="3"/>
      <c r="DL1525" s="3"/>
      <c r="DM1525" s="3"/>
      <c r="DN1525" s="3"/>
      <c r="DO1525" s="3"/>
      <c r="DP1525" s="3"/>
      <c r="DQ1525" s="3"/>
      <c r="DR1525" s="3"/>
      <c r="DS1525" s="3"/>
      <c r="DT1525" s="3"/>
      <c r="DU1525" s="3"/>
      <c r="DV1525" s="3"/>
    </row>
    <row r="1526" spans="2:126" s="40" customFormat="1" x14ac:dyDescent="0.3">
      <c r="B1526" s="41"/>
      <c r="C1526" s="42"/>
      <c r="D1526" s="42"/>
      <c r="E1526" s="42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  <c r="CG1526" s="3"/>
      <c r="CH1526" s="3"/>
      <c r="CI1526" s="3"/>
      <c r="CJ1526" s="3"/>
      <c r="CK1526" s="3"/>
      <c r="CL1526" s="3"/>
      <c r="CM1526" s="3"/>
      <c r="CN1526" s="3"/>
      <c r="CO1526" s="3"/>
      <c r="CP1526" s="3"/>
      <c r="CQ1526" s="3"/>
      <c r="CR1526" s="3"/>
      <c r="CS1526" s="3"/>
      <c r="CT1526" s="3"/>
      <c r="CU1526" s="3"/>
      <c r="CV1526" s="3"/>
      <c r="CW1526" s="3"/>
      <c r="CX1526" s="3"/>
      <c r="CY1526" s="3"/>
      <c r="CZ1526" s="3"/>
      <c r="DA1526" s="3"/>
      <c r="DB1526" s="3"/>
      <c r="DC1526" s="3"/>
      <c r="DD1526" s="3"/>
      <c r="DE1526" s="3"/>
      <c r="DF1526" s="3"/>
      <c r="DG1526" s="3"/>
      <c r="DH1526" s="3"/>
      <c r="DI1526" s="3"/>
      <c r="DJ1526" s="3"/>
      <c r="DK1526" s="3"/>
      <c r="DL1526" s="3"/>
      <c r="DM1526" s="3"/>
      <c r="DN1526" s="3"/>
      <c r="DO1526" s="3"/>
      <c r="DP1526" s="3"/>
      <c r="DQ1526" s="3"/>
      <c r="DR1526" s="3"/>
      <c r="DS1526" s="3"/>
      <c r="DT1526" s="3"/>
      <c r="DU1526" s="3"/>
      <c r="DV1526" s="3"/>
    </row>
    <row r="1527" spans="2:126" s="40" customFormat="1" x14ac:dyDescent="0.3">
      <c r="B1527" s="41"/>
      <c r="C1527" s="42"/>
      <c r="D1527" s="42"/>
      <c r="E1527" s="42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  <c r="CG1527" s="3"/>
      <c r="CH1527" s="3"/>
      <c r="CI1527" s="3"/>
      <c r="CJ1527" s="3"/>
      <c r="CK1527" s="3"/>
      <c r="CL1527" s="3"/>
      <c r="CM1527" s="3"/>
      <c r="CN1527" s="3"/>
      <c r="CO1527" s="3"/>
      <c r="CP1527" s="3"/>
      <c r="CQ1527" s="3"/>
      <c r="CR1527" s="3"/>
      <c r="CS1527" s="3"/>
      <c r="CT1527" s="3"/>
      <c r="CU1527" s="3"/>
      <c r="CV1527" s="3"/>
      <c r="CW1527" s="3"/>
      <c r="CX1527" s="3"/>
      <c r="CY1527" s="3"/>
      <c r="CZ1527" s="3"/>
      <c r="DA1527" s="3"/>
      <c r="DB1527" s="3"/>
      <c r="DC1527" s="3"/>
      <c r="DD1527" s="3"/>
      <c r="DE1527" s="3"/>
      <c r="DF1527" s="3"/>
      <c r="DG1527" s="3"/>
      <c r="DH1527" s="3"/>
      <c r="DI1527" s="3"/>
      <c r="DJ1527" s="3"/>
      <c r="DK1527" s="3"/>
      <c r="DL1527" s="3"/>
      <c r="DM1527" s="3"/>
      <c r="DN1527" s="3"/>
      <c r="DO1527" s="3"/>
      <c r="DP1527" s="3"/>
      <c r="DQ1527" s="3"/>
      <c r="DR1527" s="3"/>
      <c r="DS1527" s="3"/>
      <c r="DT1527" s="3"/>
      <c r="DU1527" s="3"/>
      <c r="DV1527" s="3"/>
    </row>
    <row r="1528" spans="2:126" s="40" customFormat="1" x14ac:dyDescent="0.3">
      <c r="B1528" s="41"/>
      <c r="C1528" s="42"/>
      <c r="D1528" s="42"/>
      <c r="E1528" s="42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  <c r="BZ1528" s="3"/>
      <c r="CA1528" s="3"/>
      <c r="CB1528" s="3"/>
      <c r="CC1528" s="3"/>
      <c r="CD1528" s="3"/>
      <c r="CE1528" s="3"/>
      <c r="CF1528" s="3"/>
      <c r="CG1528" s="3"/>
      <c r="CH1528" s="3"/>
      <c r="CI1528" s="3"/>
      <c r="CJ1528" s="3"/>
      <c r="CK1528" s="3"/>
      <c r="CL1528" s="3"/>
      <c r="CM1528" s="3"/>
      <c r="CN1528" s="3"/>
      <c r="CO1528" s="3"/>
      <c r="CP1528" s="3"/>
      <c r="CQ1528" s="3"/>
      <c r="CR1528" s="3"/>
      <c r="CS1528" s="3"/>
      <c r="CT1528" s="3"/>
      <c r="CU1528" s="3"/>
      <c r="CV1528" s="3"/>
      <c r="CW1528" s="3"/>
      <c r="CX1528" s="3"/>
      <c r="CY1528" s="3"/>
      <c r="CZ1528" s="3"/>
      <c r="DA1528" s="3"/>
      <c r="DB1528" s="3"/>
      <c r="DC1528" s="3"/>
      <c r="DD1528" s="3"/>
      <c r="DE1528" s="3"/>
      <c r="DF1528" s="3"/>
      <c r="DG1528" s="3"/>
      <c r="DH1528" s="3"/>
      <c r="DI1528" s="3"/>
      <c r="DJ1528" s="3"/>
      <c r="DK1528" s="3"/>
      <c r="DL1528" s="3"/>
      <c r="DM1528" s="3"/>
      <c r="DN1528" s="3"/>
      <c r="DO1528" s="3"/>
      <c r="DP1528" s="3"/>
      <c r="DQ1528" s="3"/>
      <c r="DR1528" s="3"/>
      <c r="DS1528" s="3"/>
      <c r="DT1528" s="3"/>
      <c r="DU1528" s="3"/>
      <c r="DV1528" s="3"/>
    </row>
    <row r="1529" spans="2:126" s="40" customFormat="1" x14ac:dyDescent="0.3">
      <c r="B1529" s="41"/>
      <c r="C1529" s="42"/>
      <c r="D1529" s="42"/>
      <c r="E1529" s="42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  <c r="CG1529" s="3"/>
      <c r="CH1529" s="3"/>
      <c r="CI1529" s="3"/>
      <c r="CJ1529" s="3"/>
      <c r="CK1529" s="3"/>
      <c r="CL1529" s="3"/>
      <c r="CM1529" s="3"/>
      <c r="CN1529" s="3"/>
      <c r="CO1529" s="3"/>
      <c r="CP1529" s="3"/>
      <c r="CQ1529" s="3"/>
      <c r="CR1529" s="3"/>
      <c r="CS1529" s="3"/>
      <c r="CT1529" s="3"/>
      <c r="CU1529" s="3"/>
      <c r="CV1529" s="3"/>
      <c r="CW1529" s="3"/>
      <c r="CX1529" s="3"/>
      <c r="CY1529" s="3"/>
      <c r="CZ1529" s="3"/>
      <c r="DA1529" s="3"/>
      <c r="DB1529" s="3"/>
      <c r="DC1529" s="3"/>
      <c r="DD1529" s="3"/>
      <c r="DE1529" s="3"/>
      <c r="DF1529" s="3"/>
      <c r="DG1529" s="3"/>
      <c r="DH1529" s="3"/>
      <c r="DI1529" s="3"/>
      <c r="DJ1529" s="3"/>
      <c r="DK1529" s="3"/>
      <c r="DL1529" s="3"/>
      <c r="DM1529" s="3"/>
      <c r="DN1529" s="3"/>
      <c r="DO1529" s="3"/>
      <c r="DP1529" s="3"/>
      <c r="DQ1529" s="3"/>
      <c r="DR1529" s="3"/>
      <c r="DS1529" s="3"/>
      <c r="DT1529" s="3"/>
      <c r="DU1529" s="3"/>
      <c r="DV1529" s="3"/>
    </row>
    <row r="1530" spans="2:126" s="40" customFormat="1" x14ac:dyDescent="0.3">
      <c r="B1530" s="41"/>
      <c r="C1530" s="42"/>
      <c r="D1530" s="42"/>
      <c r="E1530" s="42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</row>
    <row r="1531" spans="2:126" s="40" customFormat="1" x14ac:dyDescent="0.3">
      <c r="B1531" s="41"/>
      <c r="C1531" s="42"/>
      <c r="D1531" s="42"/>
      <c r="E1531" s="42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O1531" s="3"/>
      <c r="DP1531" s="3"/>
      <c r="DQ1531" s="3"/>
      <c r="DR1531" s="3"/>
      <c r="DS1531" s="3"/>
      <c r="DT1531" s="3"/>
      <c r="DU1531" s="3"/>
      <c r="DV1531" s="3"/>
    </row>
    <row r="1532" spans="2:126" s="40" customFormat="1" x14ac:dyDescent="0.3">
      <c r="B1532" s="41"/>
      <c r="C1532" s="42"/>
      <c r="D1532" s="42"/>
      <c r="E1532" s="42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  <c r="CW1532" s="3"/>
      <c r="CX1532" s="3"/>
      <c r="CY1532" s="3"/>
      <c r="CZ1532" s="3"/>
      <c r="DA1532" s="3"/>
      <c r="DB1532" s="3"/>
      <c r="DC1532" s="3"/>
      <c r="DD1532" s="3"/>
      <c r="DE1532" s="3"/>
      <c r="DF1532" s="3"/>
      <c r="DG1532" s="3"/>
      <c r="DH1532" s="3"/>
      <c r="DI1532" s="3"/>
      <c r="DJ1532" s="3"/>
      <c r="DK1532" s="3"/>
      <c r="DL1532" s="3"/>
      <c r="DM1532" s="3"/>
      <c r="DN1532" s="3"/>
      <c r="DO1532" s="3"/>
      <c r="DP1532" s="3"/>
      <c r="DQ1532" s="3"/>
      <c r="DR1532" s="3"/>
      <c r="DS1532" s="3"/>
      <c r="DT1532" s="3"/>
      <c r="DU1532" s="3"/>
      <c r="DV1532" s="3"/>
    </row>
    <row r="1533" spans="2:126" s="40" customFormat="1" x14ac:dyDescent="0.3">
      <c r="B1533" s="41"/>
      <c r="C1533" s="42"/>
      <c r="D1533" s="42"/>
      <c r="E1533" s="42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  <c r="BZ1533" s="3"/>
      <c r="CA1533" s="3"/>
      <c r="CB1533" s="3"/>
      <c r="CC1533" s="3"/>
      <c r="CD1533" s="3"/>
      <c r="CE1533" s="3"/>
      <c r="CF1533" s="3"/>
      <c r="CG1533" s="3"/>
      <c r="CH1533" s="3"/>
      <c r="CI1533" s="3"/>
      <c r="CJ1533" s="3"/>
      <c r="CK1533" s="3"/>
      <c r="CL1533" s="3"/>
      <c r="CM1533" s="3"/>
      <c r="CN1533" s="3"/>
      <c r="CO1533" s="3"/>
      <c r="CP1533" s="3"/>
      <c r="CQ1533" s="3"/>
      <c r="CR1533" s="3"/>
      <c r="CS1533" s="3"/>
      <c r="CT1533" s="3"/>
      <c r="CU1533" s="3"/>
      <c r="CV1533" s="3"/>
      <c r="CW1533" s="3"/>
      <c r="CX1533" s="3"/>
      <c r="CY1533" s="3"/>
      <c r="CZ1533" s="3"/>
      <c r="DA1533" s="3"/>
      <c r="DB1533" s="3"/>
      <c r="DC1533" s="3"/>
      <c r="DD1533" s="3"/>
      <c r="DE1533" s="3"/>
      <c r="DF1533" s="3"/>
      <c r="DG1533" s="3"/>
      <c r="DH1533" s="3"/>
      <c r="DI1533" s="3"/>
      <c r="DJ1533" s="3"/>
      <c r="DK1533" s="3"/>
      <c r="DL1533" s="3"/>
      <c r="DM1533" s="3"/>
      <c r="DN1533" s="3"/>
      <c r="DO1533" s="3"/>
      <c r="DP1533" s="3"/>
      <c r="DQ1533" s="3"/>
      <c r="DR1533" s="3"/>
      <c r="DS1533" s="3"/>
      <c r="DT1533" s="3"/>
      <c r="DU1533" s="3"/>
      <c r="DV1533" s="3"/>
    </row>
    <row r="1534" spans="2:126" s="40" customFormat="1" x14ac:dyDescent="0.3">
      <c r="B1534" s="41"/>
      <c r="C1534" s="42"/>
      <c r="D1534" s="42"/>
      <c r="E1534" s="42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  <c r="BZ1534" s="3"/>
      <c r="CA1534" s="3"/>
      <c r="CB1534" s="3"/>
      <c r="CC1534" s="3"/>
      <c r="CD1534" s="3"/>
      <c r="CE1534" s="3"/>
      <c r="CF1534" s="3"/>
      <c r="CG1534" s="3"/>
      <c r="CH1534" s="3"/>
      <c r="CI1534" s="3"/>
      <c r="CJ1534" s="3"/>
      <c r="CK1534" s="3"/>
      <c r="CL1534" s="3"/>
      <c r="CM1534" s="3"/>
      <c r="CN1534" s="3"/>
      <c r="CO1534" s="3"/>
      <c r="CP1534" s="3"/>
      <c r="CQ1534" s="3"/>
      <c r="CR1534" s="3"/>
      <c r="CS1534" s="3"/>
      <c r="CT1534" s="3"/>
      <c r="CU1534" s="3"/>
      <c r="CV1534" s="3"/>
      <c r="CW1534" s="3"/>
      <c r="CX1534" s="3"/>
      <c r="CY1534" s="3"/>
      <c r="CZ1534" s="3"/>
      <c r="DA1534" s="3"/>
      <c r="DB1534" s="3"/>
      <c r="DC1534" s="3"/>
      <c r="DD1534" s="3"/>
      <c r="DE1534" s="3"/>
      <c r="DF1534" s="3"/>
      <c r="DG1534" s="3"/>
      <c r="DH1534" s="3"/>
      <c r="DI1534" s="3"/>
      <c r="DJ1534" s="3"/>
      <c r="DK1534" s="3"/>
      <c r="DL1534" s="3"/>
      <c r="DM1534" s="3"/>
      <c r="DN1534" s="3"/>
      <c r="DO1534" s="3"/>
      <c r="DP1534" s="3"/>
      <c r="DQ1534" s="3"/>
      <c r="DR1534" s="3"/>
      <c r="DS1534" s="3"/>
      <c r="DT1534" s="3"/>
      <c r="DU1534" s="3"/>
      <c r="DV1534" s="3"/>
    </row>
    <row r="1535" spans="2:126" s="40" customFormat="1" x14ac:dyDescent="0.3">
      <c r="B1535" s="41"/>
      <c r="C1535" s="42"/>
      <c r="D1535" s="42"/>
      <c r="E1535" s="42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  <c r="CP1535" s="3"/>
      <c r="CQ1535" s="3"/>
      <c r="CR1535" s="3"/>
      <c r="CS1535" s="3"/>
      <c r="CT1535" s="3"/>
      <c r="CU1535" s="3"/>
      <c r="CV1535" s="3"/>
      <c r="CW1535" s="3"/>
      <c r="CX1535" s="3"/>
      <c r="CY1535" s="3"/>
      <c r="CZ1535" s="3"/>
      <c r="DA1535" s="3"/>
      <c r="DB1535" s="3"/>
      <c r="DC1535" s="3"/>
      <c r="DD1535" s="3"/>
      <c r="DE1535" s="3"/>
      <c r="DF1535" s="3"/>
      <c r="DG1535" s="3"/>
      <c r="DH1535" s="3"/>
      <c r="DI1535" s="3"/>
      <c r="DJ1535" s="3"/>
      <c r="DK1535" s="3"/>
      <c r="DL1535" s="3"/>
      <c r="DM1535" s="3"/>
      <c r="DN1535" s="3"/>
      <c r="DO1535" s="3"/>
      <c r="DP1535" s="3"/>
      <c r="DQ1535" s="3"/>
      <c r="DR1535" s="3"/>
      <c r="DS1535" s="3"/>
      <c r="DT1535" s="3"/>
      <c r="DU1535" s="3"/>
      <c r="DV1535" s="3"/>
    </row>
    <row r="1536" spans="2:126" s="40" customFormat="1" x14ac:dyDescent="0.3">
      <c r="B1536" s="41"/>
      <c r="C1536" s="42"/>
      <c r="D1536" s="42"/>
      <c r="E1536" s="42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  <c r="CG1536" s="3"/>
      <c r="CH1536" s="3"/>
      <c r="CI1536" s="3"/>
      <c r="CJ1536" s="3"/>
      <c r="CK1536" s="3"/>
      <c r="CL1536" s="3"/>
      <c r="CM1536" s="3"/>
      <c r="CN1536" s="3"/>
      <c r="CO1536" s="3"/>
      <c r="CP1536" s="3"/>
      <c r="CQ1536" s="3"/>
      <c r="CR1536" s="3"/>
      <c r="CS1536" s="3"/>
      <c r="CT1536" s="3"/>
      <c r="CU1536" s="3"/>
      <c r="CV1536" s="3"/>
      <c r="CW1536" s="3"/>
      <c r="CX1536" s="3"/>
      <c r="CY1536" s="3"/>
      <c r="CZ1536" s="3"/>
      <c r="DA1536" s="3"/>
      <c r="DB1536" s="3"/>
      <c r="DC1536" s="3"/>
      <c r="DD1536" s="3"/>
      <c r="DE1536" s="3"/>
      <c r="DF1536" s="3"/>
      <c r="DG1536" s="3"/>
      <c r="DH1536" s="3"/>
      <c r="DI1536" s="3"/>
      <c r="DJ1536" s="3"/>
      <c r="DK1536" s="3"/>
      <c r="DL1536" s="3"/>
      <c r="DM1536" s="3"/>
      <c r="DN1536" s="3"/>
      <c r="DO1536" s="3"/>
      <c r="DP1536" s="3"/>
      <c r="DQ1536" s="3"/>
      <c r="DR1536" s="3"/>
      <c r="DS1536" s="3"/>
      <c r="DT1536" s="3"/>
      <c r="DU1536" s="3"/>
      <c r="DV1536" s="3"/>
    </row>
    <row r="1537" spans="2:126" s="40" customFormat="1" x14ac:dyDescent="0.3">
      <c r="B1537" s="41"/>
      <c r="C1537" s="42"/>
      <c r="D1537" s="42"/>
      <c r="E1537" s="42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  <c r="CW1537" s="3"/>
      <c r="CX1537" s="3"/>
      <c r="CY1537" s="3"/>
      <c r="CZ1537" s="3"/>
      <c r="DA1537" s="3"/>
      <c r="DB1537" s="3"/>
      <c r="DC1537" s="3"/>
      <c r="DD1537" s="3"/>
      <c r="DE1537" s="3"/>
      <c r="DF1537" s="3"/>
      <c r="DG1537" s="3"/>
      <c r="DH1537" s="3"/>
      <c r="DI1537" s="3"/>
      <c r="DJ1537" s="3"/>
      <c r="DK1537" s="3"/>
      <c r="DL1537" s="3"/>
      <c r="DM1537" s="3"/>
      <c r="DN1537" s="3"/>
      <c r="DO1537" s="3"/>
      <c r="DP1537" s="3"/>
      <c r="DQ1537" s="3"/>
      <c r="DR1537" s="3"/>
      <c r="DS1537" s="3"/>
      <c r="DT1537" s="3"/>
      <c r="DU1537" s="3"/>
      <c r="DV1537" s="3"/>
    </row>
    <row r="1538" spans="2:126" s="40" customFormat="1" x14ac:dyDescent="0.3">
      <c r="B1538" s="41"/>
      <c r="C1538" s="42"/>
      <c r="D1538" s="42"/>
      <c r="E1538" s="42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  <c r="CW1538" s="3"/>
      <c r="CX1538" s="3"/>
      <c r="CY1538" s="3"/>
      <c r="CZ1538" s="3"/>
      <c r="DA1538" s="3"/>
      <c r="DB1538" s="3"/>
      <c r="DC1538" s="3"/>
      <c r="DD1538" s="3"/>
      <c r="DE1538" s="3"/>
      <c r="DF1538" s="3"/>
      <c r="DG1538" s="3"/>
      <c r="DH1538" s="3"/>
      <c r="DI1538" s="3"/>
      <c r="DJ1538" s="3"/>
      <c r="DK1538" s="3"/>
      <c r="DL1538" s="3"/>
      <c r="DM1538" s="3"/>
      <c r="DN1538" s="3"/>
      <c r="DO1538" s="3"/>
      <c r="DP1538" s="3"/>
      <c r="DQ1538" s="3"/>
      <c r="DR1538" s="3"/>
      <c r="DS1538" s="3"/>
      <c r="DT1538" s="3"/>
      <c r="DU1538" s="3"/>
      <c r="DV1538" s="3"/>
    </row>
    <row r="1539" spans="2:126" s="40" customFormat="1" x14ac:dyDescent="0.3">
      <c r="B1539" s="41"/>
      <c r="C1539" s="42"/>
      <c r="D1539" s="42"/>
      <c r="E1539" s="42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  <c r="CG1539" s="3"/>
      <c r="CH1539" s="3"/>
      <c r="CI1539" s="3"/>
      <c r="CJ1539" s="3"/>
      <c r="CK1539" s="3"/>
      <c r="CL1539" s="3"/>
      <c r="CM1539" s="3"/>
      <c r="CN1539" s="3"/>
      <c r="CO1539" s="3"/>
      <c r="CP1539" s="3"/>
      <c r="CQ1539" s="3"/>
      <c r="CR1539" s="3"/>
      <c r="CS1539" s="3"/>
      <c r="CT1539" s="3"/>
      <c r="CU1539" s="3"/>
      <c r="CV1539" s="3"/>
      <c r="CW1539" s="3"/>
      <c r="CX1539" s="3"/>
      <c r="CY1539" s="3"/>
      <c r="CZ1539" s="3"/>
      <c r="DA1539" s="3"/>
      <c r="DB1539" s="3"/>
      <c r="DC1539" s="3"/>
      <c r="DD1539" s="3"/>
      <c r="DE1539" s="3"/>
      <c r="DF1539" s="3"/>
      <c r="DG1539" s="3"/>
      <c r="DH1539" s="3"/>
      <c r="DI1539" s="3"/>
      <c r="DJ1539" s="3"/>
      <c r="DK1539" s="3"/>
      <c r="DL1539" s="3"/>
      <c r="DM1539" s="3"/>
      <c r="DN1539" s="3"/>
      <c r="DO1539" s="3"/>
      <c r="DP1539" s="3"/>
      <c r="DQ1539" s="3"/>
      <c r="DR1539" s="3"/>
      <c r="DS1539" s="3"/>
      <c r="DT1539" s="3"/>
      <c r="DU1539" s="3"/>
      <c r="DV1539" s="3"/>
    </row>
    <row r="1540" spans="2:126" s="40" customFormat="1" x14ac:dyDescent="0.3">
      <c r="B1540" s="41"/>
      <c r="C1540" s="42"/>
      <c r="D1540" s="42"/>
      <c r="E1540" s="42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  <c r="CW1540" s="3"/>
      <c r="CX1540" s="3"/>
      <c r="CY1540" s="3"/>
      <c r="CZ1540" s="3"/>
      <c r="DA1540" s="3"/>
      <c r="DB1540" s="3"/>
      <c r="DC1540" s="3"/>
      <c r="DD1540" s="3"/>
      <c r="DE1540" s="3"/>
      <c r="DF1540" s="3"/>
      <c r="DG1540" s="3"/>
      <c r="DH1540" s="3"/>
      <c r="DI1540" s="3"/>
      <c r="DJ1540" s="3"/>
      <c r="DK1540" s="3"/>
      <c r="DL1540" s="3"/>
      <c r="DM1540" s="3"/>
      <c r="DN1540" s="3"/>
      <c r="DO1540" s="3"/>
      <c r="DP1540" s="3"/>
      <c r="DQ1540" s="3"/>
      <c r="DR1540" s="3"/>
      <c r="DS1540" s="3"/>
      <c r="DT1540" s="3"/>
      <c r="DU1540" s="3"/>
      <c r="DV1540" s="3"/>
    </row>
    <row r="1541" spans="2:126" s="40" customFormat="1" x14ac:dyDescent="0.3">
      <c r="B1541" s="41"/>
      <c r="C1541" s="42"/>
      <c r="D1541" s="42"/>
      <c r="E1541" s="42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  <c r="CW1541" s="3"/>
      <c r="CX1541" s="3"/>
      <c r="CY1541" s="3"/>
      <c r="CZ1541" s="3"/>
      <c r="DA1541" s="3"/>
      <c r="DB1541" s="3"/>
      <c r="DC1541" s="3"/>
      <c r="DD1541" s="3"/>
      <c r="DE1541" s="3"/>
      <c r="DF1541" s="3"/>
      <c r="DG1541" s="3"/>
      <c r="DH1541" s="3"/>
      <c r="DI1541" s="3"/>
      <c r="DJ1541" s="3"/>
      <c r="DK1541" s="3"/>
      <c r="DL1541" s="3"/>
      <c r="DM1541" s="3"/>
      <c r="DN1541" s="3"/>
      <c r="DO1541" s="3"/>
      <c r="DP1541" s="3"/>
      <c r="DQ1541" s="3"/>
      <c r="DR1541" s="3"/>
      <c r="DS1541" s="3"/>
      <c r="DT1541" s="3"/>
      <c r="DU1541" s="3"/>
      <c r="DV1541" s="3"/>
    </row>
    <row r="1542" spans="2:126" s="40" customFormat="1" x14ac:dyDescent="0.3">
      <c r="B1542" s="41"/>
      <c r="C1542" s="42"/>
      <c r="D1542" s="42"/>
      <c r="E1542" s="42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  <c r="CG1542" s="3"/>
      <c r="CH1542" s="3"/>
      <c r="CI1542" s="3"/>
      <c r="CJ1542" s="3"/>
      <c r="CK1542" s="3"/>
      <c r="CL1542" s="3"/>
      <c r="CM1542" s="3"/>
      <c r="CN1542" s="3"/>
      <c r="CO1542" s="3"/>
      <c r="CP1542" s="3"/>
      <c r="CQ1542" s="3"/>
      <c r="CR1542" s="3"/>
      <c r="CS1542" s="3"/>
      <c r="CT1542" s="3"/>
      <c r="CU1542" s="3"/>
      <c r="CV1542" s="3"/>
      <c r="CW1542" s="3"/>
      <c r="CX1542" s="3"/>
      <c r="CY1542" s="3"/>
      <c r="CZ1542" s="3"/>
      <c r="DA1542" s="3"/>
      <c r="DB1542" s="3"/>
      <c r="DC1542" s="3"/>
      <c r="DD1542" s="3"/>
      <c r="DE1542" s="3"/>
      <c r="DF1542" s="3"/>
      <c r="DG1542" s="3"/>
      <c r="DH1542" s="3"/>
      <c r="DI1542" s="3"/>
      <c r="DJ1542" s="3"/>
      <c r="DK1542" s="3"/>
      <c r="DL1542" s="3"/>
      <c r="DM1542" s="3"/>
      <c r="DN1542" s="3"/>
      <c r="DO1542" s="3"/>
      <c r="DP1542" s="3"/>
      <c r="DQ1542" s="3"/>
      <c r="DR1542" s="3"/>
      <c r="DS1542" s="3"/>
      <c r="DT1542" s="3"/>
      <c r="DU1542" s="3"/>
      <c r="DV1542" s="3"/>
    </row>
    <row r="1543" spans="2:126" s="40" customFormat="1" x14ac:dyDescent="0.3">
      <c r="B1543" s="41"/>
      <c r="C1543" s="42"/>
      <c r="D1543" s="42"/>
      <c r="E1543" s="42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  <c r="CG1543" s="3"/>
      <c r="CH1543" s="3"/>
      <c r="CI1543" s="3"/>
      <c r="CJ1543" s="3"/>
      <c r="CK1543" s="3"/>
      <c r="CL1543" s="3"/>
      <c r="CM1543" s="3"/>
      <c r="CN1543" s="3"/>
      <c r="CO1543" s="3"/>
      <c r="CP1543" s="3"/>
      <c r="CQ1543" s="3"/>
      <c r="CR1543" s="3"/>
      <c r="CS1543" s="3"/>
      <c r="CT1543" s="3"/>
      <c r="CU1543" s="3"/>
      <c r="CV1543" s="3"/>
      <c r="CW1543" s="3"/>
      <c r="CX1543" s="3"/>
      <c r="CY1543" s="3"/>
      <c r="CZ1543" s="3"/>
      <c r="DA1543" s="3"/>
      <c r="DB1543" s="3"/>
      <c r="DC1543" s="3"/>
      <c r="DD1543" s="3"/>
      <c r="DE1543" s="3"/>
      <c r="DF1543" s="3"/>
      <c r="DG1543" s="3"/>
      <c r="DH1543" s="3"/>
      <c r="DI1543" s="3"/>
      <c r="DJ1543" s="3"/>
      <c r="DK1543" s="3"/>
      <c r="DL1543" s="3"/>
      <c r="DM1543" s="3"/>
      <c r="DN1543" s="3"/>
      <c r="DO1543" s="3"/>
      <c r="DP1543" s="3"/>
      <c r="DQ1543" s="3"/>
      <c r="DR1543" s="3"/>
      <c r="DS1543" s="3"/>
      <c r="DT1543" s="3"/>
      <c r="DU1543" s="3"/>
      <c r="DV1543" s="3"/>
    </row>
    <row r="1544" spans="2:126" s="40" customFormat="1" x14ac:dyDescent="0.3">
      <c r="B1544" s="41"/>
      <c r="C1544" s="42"/>
      <c r="D1544" s="42"/>
      <c r="E1544" s="42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  <c r="CW1544" s="3"/>
      <c r="CX1544" s="3"/>
      <c r="CY1544" s="3"/>
      <c r="CZ1544" s="3"/>
      <c r="DA1544" s="3"/>
      <c r="DB1544" s="3"/>
      <c r="DC1544" s="3"/>
      <c r="DD1544" s="3"/>
      <c r="DE1544" s="3"/>
      <c r="DF1544" s="3"/>
      <c r="DG1544" s="3"/>
      <c r="DH1544" s="3"/>
      <c r="DI1544" s="3"/>
      <c r="DJ1544" s="3"/>
      <c r="DK1544" s="3"/>
      <c r="DL1544" s="3"/>
      <c r="DM1544" s="3"/>
      <c r="DN1544" s="3"/>
      <c r="DO1544" s="3"/>
      <c r="DP1544" s="3"/>
      <c r="DQ1544" s="3"/>
      <c r="DR1544" s="3"/>
      <c r="DS1544" s="3"/>
      <c r="DT1544" s="3"/>
      <c r="DU1544" s="3"/>
      <c r="DV1544" s="3"/>
    </row>
    <row r="1545" spans="2:126" s="40" customFormat="1" x14ac:dyDescent="0.3">
      <c r="B1545" s="41"/>
      <c r="C1545" s="42"/>
      <c r="D1545" s="42"/>
      <c r="E1545" s="42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  <c r="BZ1545" s="3"/>
      <c r="CA1545" s="3"/>
      <c r="CB1545" s="3"/>
      <c r="CC1545" s="3"/>
      <c r="CD1545" s="3"/>
      <c r="CE1545" s="3"/>
      <c r="CF1545" s="3"/>
      <c r="CG1545" s="3"/>
      <c r="CH1545" s="3"/>
      <c r="CI1545" s="3"/>
      <c r="CJ1545" s="3"/>
      <c r="CK1545" s="3"/>
      <c r="CL1545" s="3"/>
      <c r="CM1545" s="3"/>
      <c r="CN1545" s="3"/>
      <c r="CO1545" s="3"/>
      <c r="CP1545" s="3"/>
      <c r="CQ1545" s="3"/>
      <c r="CR1545" s="3"/>
      <c r="CS1545" s="3"/>
      <c r="CT1545" s="3"/>
      <c r="CU1545" s="3"/>
      <c r="CV1545" s="3"/>
      <c r="CW1545" s="3"/>
      <c r="CX1545" s="3"/>
      <c r="CY1545" s="3"/>
      <c r="CZ1545" s="3"/>
      <c r="DA1545" s="3"/>
      <c r="DB1545" s="3"/>
      <c r="DC1545" s="3"/>
      <c r="DD1545" s="3"/>
      <c r="DE1545" s="3"/>
      <c r="DF1545" s="3"/>
      <c r="DG1545" s="3"/>
      <c r="DH1545" s="3"/>
      <c r="DI1545" s="3"/>
      <c r="DJ1545" s="3"/>
      <c r="DK1545" s="3"/>
      <c r="DL1545" s="3"/>
      <c r="DM1545" s="3"/>
      <c r="DN1545" s="3"/>
      <c r="DO1545" s="3"/>
      <c r="DP1545" s="3"/>
      <c r="DQ1545" s="3"/>
      <c r="DR1545" s="3"/>
      <c r="DS1545" s="3"/>
      <c r="DT1545" s="3"/>
      <c r="DU1545" s="3"/>
      <c r="DV1545" s="3"/>
    </row>
    <row r="1546" spans="2:126" s="40" customFormat="1" x14ac:dyDescent="0.3">
      <c r="B1546" s="41"/>
      <c r="C1546" s="42"/>
      <c r="D1546" s="42"/>
      <c r="E1546" s="42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  <c r="CG1546" s="3"/>
      <c r="CH1546" s="3"/>
      <c r="CI1546" s="3"/>
      <c r="CJ1546" s="3"/>
      <c r="CK1546" s="3"/>
      <c r="CL1546" s="3"/>
      <c r="CM1546" s="3"/>
      <c r="CN1546" s="3"/>
      <c r="CO1546" s="3"/>
      <c r="CP1546" s="3"/>
      <c r="CQ1546" s="3"/>
      <c r="CR1546" s="3"/>
      <c r="CS1546" s="3"/>
      <c r="CT1546" s="3"/>
      <c r="CU1546" s="3"/>
      <c r="CV1546" s="3"/>
      <c r="CW1546" s="3"/>
      <c r="CX1546" s="3"/>
      <c r="CY1546" s="3"/>
      <c r="CZ1546" s="3"/>
      <c r="DA1546" s="3"/>
      <c r="DB1546" s="3"/>
      <c r="DC1546" s="3"/>
      <c r="DD1546" s="3"/>
      <c r="DE1546" s="3"/>
      <c r="DF1546" s="3"/>
      <c r="DG1546" s="3"/>
      <c r="DH1546" s="3"/>
      <c r="DI1546" s="3"/>
      <c r="DJ1546" s="3"/>
      <c r="DK1546" s="3"/>
      <c r="DL1546" s="3"/>
      <c r="DM1546" s="3"/>
      <c r="DN1546" s="3"/>
      <c r="DO1546" s="3"/>
      <c r="DP1546" s="3"/>
      <c r="DQ1546" s="3"/>
      <c r="DR1546" s="3"/>
      <c r="DS1546" s="3"/>
      <c r="DT1546" s="3"/>
      <c r="DU1546" s="3"/>
      <c r="DV1546" s="3"/>
    </row>
    <row r="1547" spans="2:126" s="40" customFormat="1" x14ac:dyDescent="0.3">
      <c r="B1547" s="41"/>
      <c r="C1547" s="42"/>
      <c r="D1547" s="42"/>
      <c r="E1547" s="42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  <c r="CG1547" s="3"/>
      <c r="CH1547" s="3"/>
      <c r="CI1547" s="3"/>
      <c r="CJ1547" s="3"/>
      <c r="CK1547" s="3"/>
      <c r="CL1547" s="3"/>
      <c r="CM1547" s="3"/>
      <c r="CN1547" s="3"/>
      <c r="CO1547" s="3"/>
      <c r="CP1547" s="3"/>
      <c r="CQ1547" s="3"/>
      <c r="CR1547" s="3"/>
      <c r="CS1547" s="3"/>
      <c r="CT1547" s="3"/>
      <c r="CU1547" s="3"/>
      <c r="CV1547" s="3"/>
      <c r="CW1547" s="3"/>
      <c r="CX1547" s="3"/>
      <c r="CY1547" s="3"/>
      <c r="CZ1547" s="3"/>
      <c r="DA1547" s="3"/>
      <c r="DB1547" s="3"/>
      <c r="DC1547" s="3"/>
      <c r="DD1547" s="3"/>
      <c r="DE1547" s="3"/>
      <c r="DF1547" s="3"/>
      <c r="DG1547" s="3"/>
      <c r="DH1547" s="3"/>
      <c r="DI1547" s="3"/>
      <c r="DJ1547" s="3"/>
      <c r="DK1547" s="3"/>
      <c r="DL1547" s="3"/>
      <c r="DM1547" s="3"/>
      <c r="DN1547" s="3"/>
      <c r="DO1547" s="3"/>
      <c r="DP1547" s="3"/>
      <c r="DQ1547" s="3"/>
      <c r="DR1547" s="3"/>
      <c r="DS1547" s="3"/>
      <c r="DT1547" s="3"/>
      <c r="DU1547" s="3"/>
      <c r="DV1547" s="3"/>
    </row>
    <row r="1548" spans="2:126" s="40" customFormat="1" x14ac:dyDescent="0.3">
      <c r="B1548" s="41"/>
      <c r="C1548" s="42"/>
      <c r="D1548" s="42"/>
      <c r="E1548" s="42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  <c r="CG1548" s="3"/>
      <c r="CH1548" s="3"/>
      <c r="CI1548" s="3"/>
      <c r="CJ1548" s="3"/>
      <c r="CK1548" s="3"/>
      <c r="CL1548" s="3"/>
      <c r="CM1548" s="3"/>
      <c r="CN1548" s="3"/>
      <c r="CO1548" s="3"/>
      <c r="CP1548" s="3"/>
      <c r="CQ1548" s="3"/>
      <c r="CR1548" s="3"/>
      <c r="CS1548" s="3"/>
      <c r="CT1548" s="3"/>
      <c r="CU1548" s="3"/>
      <c r="CV1548" s="3"/>
      <c r="CW1548" s="3"/>
      <c r="CX1548" s="3"/>
      <c r="CY1548" s="3"/>
      <c r="CZ1548" s="3"/>
      <c r="DA1548" s="3"/>
      <c r="DB1548" s="3"/>
      <c r="DC1548" s="3"/>
      <c r="DD1548" s="3"/>
      <c r="DE1548" s="3"/>
      <c r="DF1548" s="3"/>
      <c r="DG1548" s="3"/>
      <c r="DH1548" s="3"/>
      <c r="DI1548" s="3"/>
      <c r="DJ1548" s="3"/>
      <c r="DK1548" s="3"/>
      <c r="DL1548" s="3"/>
      <c r="DM1548" s="3"/>
      <c r="DN1548" s="3"/>
      <c r="DO1548" s="3"/>
      <c r="DP1548" s="3"/>
      <c r="DQ1548" s="3"/>
      <c r="DR1548" s="3"/>
      <c r="DS1548" s="3"/>
      <c r="DT1548" s="3"/>
      <c r="DU1548" s="3"/>
      <c r="DV1548" s="3"/>
    </row>
    <row r="1549" spans="2:126" s="40" customFormat="1" x14ac:dyDescent="0.3">
      <c r="B1549" s="41"/>
      <c r="C1549" s="42"/>
      <c r="D1549" s="42"/>
      <c r="E1549" s="42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  <c r="CG1549" s="3"/>
      <c r="CH1549" s="3"/>
      <c r="CI1549" s="3"/>
      <c r="CJ1549" s="3"/>
      <c r="CK1549" s="3"/>
      <c r="CL1549" s="3"/>
      <c r="CM1549" s="3"/>
      <c r="CN1549" s="3"/>
      <c r="CO1549" s="3"/>
      <c r="CP1549" s="3"/>
      <c r="CQ1549" s="3"/>
      <c r="CR1549" s="3"/>
      <c r="CS1549" s="3"/>
      <c r="CT1549" s="3"/>
      <c r="CU1549" s="3"/>
      <c r="CV1549" s="3"/>
      <c r="CW1549" s="3"/>
      <c r="CX1549" s="3"/>
      <c r="CY1549" s="3"/>
      <c r="CZ1549" s="3"/>
      <c r="DA1549" s="3"/>
      <c r="DB1549" s="3"/>
      <c r="DC1549" s="3"/>
      <c r="DD1549" s="3"/>
      <c r="DE1549" s="3"/>
      <c r="DF1549" s="3"/>
      <c r="DG1549" s="3"/>
      <c r="DH1549" s="3"/>
      <c r="DI1549" s="3"/>
      <c r="DJ1549" s="3"/>
      <c r="DK1549" s="3"/>
      <c r="DL1549" s="3"/>
      <c r="DM1549" s="3"/>
      <c r="DN1549" s="3"/>
      <c r="DO1549" s="3"/>
      <c r="DP1549" s="3"/>
      <c r="DQ1549" s="3"/>
      <c r="DR1549" s="3"/>
      <c r="DS1549" s="3"/>
      <c r="DT1549" s="3"/>
      <c r="DU1549" s="3"/>
      <c r="DV1549" s="3"/>
    </row>
    <row r="1550" spans="2:126" s="40" customFormat="1" x14ac:dyDescent="0.3">
      <c r="B1550" s="41"/>
      <c r="C1550" s="42"/>
      <c r="D1550" s="42"/>
      <c r="E1550" s="42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  <c r="CG1550" s="3"/>
      <c r="CH1550" s="3"/>
      <c r="CI1550" s="3"/>
      <c r="CJ1550" s="3"/>
      <c r="CK1550" s="3"/>
      <c r="CL1550" s="3"/>
      <c r="CM1550" s="3"/>
      <c r="CN1550" s="3"/>
      <c r="CO1550" s="3"/>
      <c r="CP1550" s="3"/>
      <c r="CQ1550" s="3"/>
      <c r="CR1550" s="3"/>
      <c r="CS1550" s="3"/>
      <c r="CT1550" s="3"/>
      <c r="CU1550" s="3"/>
      <c r="CV1550" s="3"/>
      <c r="CW1550" s="3"/>
      <c r="CX1550" s="3"/>
      <c r="CY1550" s="3"/>
      <c r="CZ1550" s="3"/>
      <c r="DA1550" s="3"/>
      <c r="DB1550" s="3"/>
      <c r="DC1550" s="3"/>
      <c r="DD1550" s="3"/>
      <c r="DE1550" s="3"/>
      <c r="DF1550" s="3"/>
      <c r="DG1550" s="3"/>
      <c r="DH1550" s="3"/>
      <c r="DI1550" s="3"/>
      <c r="DJ1550" s="3"/>
      <c r="DK1550" s="3"/>
      <c r="DL1550" s="3"/>
      <c r="DM1550" s="3"/>
      <c r="DN1550" s="3"/>
      <c r="DO1550" s="3"/>
      <c r="DP1550" s="3"/>
      <c r="DQ1550" s="3"/>
      <c r="DR1550" s="3"/>
      <c r="DS1550" s="3"/>
      <c r="DT1550" s="3"/>
      <c r="DU1550" s="3"/>
      <c r="DV1550" s="3"/>
    </row>
    <row r="1551" spans="2:126" s="40" customFormat="1" x14ac:dyDescent="0.3">
      <c r="B1551" s="41"/>
      <c r="C1551" s="42"/>
      <c r="D1551" s="42"/>
      <c r="E1551" s="42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  <c r="CG1551" s="3"/>
      <c r="CH1551" s="3"/>
      <c r="CI1551" s="3"/>
      <c r="CJ1551" s="3"/>
      <c r="CK1551" s="3"/>
      <c r="CL1551" s="3"/>
      <c r="CM1551" s="3"/>
      <c r="CN1551" s="3"/>
      <c r="CO1551" s="3"/>
      <c r="CP1551" s="3"/>
      <c r="CQ1551" s="3"/>
      <c r="CR1551" s="3"/>
      <c r="CS1551" s="3"/>
      <c r="CT1551" s="3"/>
      <c r="CU1551" s="3"/>
      <c r="CV1551" s="3"/>
      <c r="CW1551" s="3"/>
      <c r="CX1551" s="3"/>
      <c r="CY1551" s="3"/>
      <c r="CZ1551" s="3"/>
      <c r="DA1551" s="3"/>
      <c r="DB1551" s="3"/>
      <c r="DC1551" s="3"/>
      <c r="DD1551" s="3"/>
      <c r="DE1551" s="3"/>
      <c r="DF1551" s="3"/>
      <c r="DG1551" s="3"/>
      <c r="DH1551" s="3"/>
      <c r="DI1551" s="3"/>
      <c r="DJ1551" s="3"/>
      <c r="DK1551" s="3"/>
      <c r="DL1551" s="3"/>
      <c r="DM1551" s="3"/>
      <c r="DN1551" s="3"/>
      <c r="DO1551" s="3"/>
      <c r="DP1551" s="3"/>
      <c r="DQ1551" s="3"/>
      <c r="DR1551" s="3"/>
      <c r="DS1551" s="3"/>
      <c r="DT1551" s="3"/>
      <c r="DU1551" s="3"/>
      <c r="DV1551" s="3"/>
    </row>
    <row r="1552" spans="2:126" s="40" customFormat="1" x14ac:dyDescent="0.3">
      <c r="B1552" s="41"/>
      <c r="C1552" s="42"/>
      <c r="D1552" s="42"/>
      <c r="E1552" s="42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  <c r="CG1552" s="3"/>
      <c r="CH1552" s="3"/>
      <c r="CI1552" s="3"/>
      <c r="CJ1552" s="3"/>
      <c r="CK1552" s="3"/>
      <c r="CL1552" s="3"/>
      <c r="CM1552" s="3"/>
      <c r="CN1552" s="3"/>
      <c r="CO1552" s="3"/>
      <c r="CP1552" s="3"/>
      <c r="CQ1552" s="3"/>
      <c r="CR1552" s="3"/>
      <c r="CS1552" s="3"/>
      <c r="CT1552" s="3"/>
      <c r="CU1552" s="3"/>
      <c r="CV1552" s="3"/>
      <c r="CW1552" s="3"/>
      <c r="CX1552" s="3"/>
      <c r="CY1552" s="3"/>
      <c r="CZ1552" s="3"/>
      <c r="DA1552" s="3"/>
      <c r="DB1552" s="3"/>
      <c r="DC1552" s="3"/>
      <c r="DD1552" s="3"/>
      <c r="DE1552" s="3"/>
      <c r="DF1552" s="3"/>
      <c r="DG1552" s="3"/>
      <c r="DH1552" s="3"/>
      <c r="DI1552" s="3"/>
      <c r="DJ1552" s="3"/>
      <c r="DK1552" s="3"/>
      <c r="DL1552" s="3"/>
      <c r="DM1552" s="3"/>
      <c r="DN1552" s="3"/>
      <c r="DO1552" s="3"/>
      <c r="DP1552" s="3"/>
      <c r="DQ1552" s="3"/>
      <c r="DR1552" s="3"/>
      <c r="DS1552" s="3"/>
      <c r="DT1552" s="3"/>
      <c r="DU1552" s="3"/>
      <c r="DV1552" s="3"/>
    </row>
    <row r="1553" spans="2:126" s="40" customFormat="1" x14ac:dyDescent="0.3">
      <c r="B1553" s="41"/>
      <c r="C1553" s="42"/>
      <c r="D1553" s="42"/>
      <c r="E1553" s="42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  <c r="CG1553" s="3"/>
      <c r="CH1553" s="3"/>
      <c r="CI1553" s="3"/>
      <c r="CJ1553" s="3"/>
      <c r="CK1553" s="3"/>
      <c r="CL1553" s="3"/>
      <c r="CM1553" s="3"/>
      <c r="CN1553" s="3"/>
      <c r="CO1553" s="3"/>
      <c r="CP1553" s="3"/>
      <c r="CQ1553" s="3"/>
      <c r="CR1553" s="3"/>
      <c r="CS1553" s="3"/>
      <c r="CT1553" s="3"/>
      <c r="CU1553" s="3"/>
      <c r="CV1553" s="3"/>
      <c r="CW1553" s="3"/>
      <c r="CX1553" s="3"/>
      <c r="CY1553" s="3"/>
      <c r="CZ1553" s="3"/>
      <c r="DA1553" s="3"/>
      <c r="DB1553" s="3"/>
      <c r="DC1553" s="3"/>
      <c r="DD1553" s="3"/>
      <c r="DE1553" s="3"/>
      <c r="DF1553" s="3"/>
      <c r="DG1553" s="3"/>
      <c r="DH1553" s="3"/>
      <c r="DI1553" s="3"/>
      <c r="DJ1553" s="3"/>
      <c r="DK1553" s="3"/>
      <c r="DL1553" s="3"/>
      <c r="DM1553" s="3"/>
      <c r="DN1553" s="3"/>
      <c r="DO1553" s="3"/>
      <c r="DP1553" s="3"/>
      <c r="DQ1553" s="3"/>
      <c r="DR1553" s="3"/>
      <c r="DS1553" s="3"/>
      <c r="DT1553" s="3"/>
      <c r="DU1553" s="3"/>
      <c r="DV1553" s="3"/>
    </row>
    <row r="1554" spans="2:126" s="40" customFormat="1" x14ac:dyDescent="0.3">
      <c r="B1554" s="41"/>
      <c r="C1554" s="42"/>
      <c r="D1554" s="42"/>
      <c r="E1554" s="42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  <c r="CB1554" s="3"/>
      <c r="CC1554" s="3"/>
      <c r="CD1554" s="3"/>
      <c r="CE1554" s="3"/>
      <c r="CF1554" s="3"/>
      <c r="CG1554" s="3"/>
      <c r="CH1554" s="3"/>
      <c r="CI1554" s="3"/>
      <c r="CJ1554" s="3"/>
      <c r="CK1554" s="3"/>
      <c r="CL1554" s="3"/>
      <c r="CM1554" s="3"/>
      <c r="CN1554" s="3"/>
      <c r="CO1554" s="3"/>
      <c r="CP1554" s="3"/>
      <c r="CQ1554" s="3"/>
      <c r="CR1554" s="3"/>
      <c r="CS1554" s="3"/>
      <c r="CT1554" s="3"/>
      <c r="CU1554" s="3"/>
      <c r="CV1554" s="3"/>
      <c r="CW1554" s="3"/>
      <c r="CX1554" s="3"/>
      <c r="CY1554" s="3"/>
      <c r="CZ1554" s="3"/>
      <c r="DA1554" s="3"/>
      <c r="DB1554" s="3"/>
      <c r="DC1554" s="3"/>
      <c r="DD1554" s="3"/>
      <c r="DE1554" s="3"/>
      <c r="DF1554" s="3"/>
      <c r="DG1554" s="3"/>
      <c r="DH1554" s="3"/>
      <c r="DI1554" s="3"/>
      <c r="DJ1554" s="3"/>
      <c r="DK1554" s="3"/>
      <c r="DL1554" s="3"/>
      <c r="DM1554" s="3"/>
      <c r="DN1554" s="3"/>
      <c r="DO1554" s="3"/>
      <c r="DP1554" s="3"/>
      <c r="DQ1554" s="3"/>
      <c r="DR1554" s="3"/>
      <c r="DS1554" s="3"/>
      <c r="DT1554" s="3"/>
      <c r="DU1554" s="3"/>
      <c r="DV1554" s="3"/>
    </row>
    <row r="1555" spans="2:126" s="40" customFormat="1" x14ac:dyDescent="0.3">
      <c r="B1555" s="41"/>
      <c r="C1555" s="42"/>
      <c r="D1555" s="42"/>
      <c r="E1555" s="42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  <c r="CB1555" s="3"/>
      <c r="CC1555" s="3"/>
      <c r="CD1555" s="3"/>
      <c r="CE1555" s="3"/>
      <c r="CF1555" s="3"/>
      <c r="CG1555" s="3"/>
      <c r="CH1555" s="3"/>
      <c r="CI1555" s="3"/>
      <c r="CJ1555" s="3"/>
      <c r="CK1555" s="3"/>
      <c r="CL1555" s="3"/>
      <c r="CM1555" s="3"/>
      <c r="CN1555" s="3"/>
      <c r="CO1555" s="3"/>
      <c r="CP1555" s="3"/>
      <c r="CQ1555" s="3"/>
      <c r="CR1555" s="3"/>
      <c r="CS1555" s="3"/>
      <c r="CT1555" s="3"/>
      <c r="CU1555" s="3"/>
      <c r="CV1555" s="3"/>
      <c r="CW1555" s="3"/>
      <c r="CX1555" s="3"/>
      <c r="CY1555" s="3"/>
      <c r="CZ1555" s="3"/>
      <c r="DA1555" s="3"/>
      <c r="DB1555" s="3"/>
      <c r="DC1555" s="3"/>
      <c r="DD1555" s="3"/>
      <c r="DE1555" s="3"/>
      <c r="DF1555" s="3"/>
      <c r="DG1555" s="3"/>
      <c r="DH1555" s="3"/>
      <c r="DI1555" s="3"/>
      <c r="DJ1555" s="3"/>
      <c r="DK1555" s="3"/>
      <c r="DL1555" s="3"/>
      <c r="DM1555" s="3"/>
      <c r="DN1555" s="3"/>
      <c r="DO1555" s="3"/>
      <c r="DP1555" s="3"/>
      <c r="DQ1555" s="3"/>
      <c r="DR1555" s="3"/>
      <c r="DS1555" s="3"/>
      <c r="DT1555" s="3"/>
      <c r="DU1555" s="3"/>
      <c r="DV1555" s="3"/>
    </row>
    <row r="1556" spans="2:126" s="40" customFormat="1" x14ac:dyDescent="0.3">
      <c r="B1556" s="41"/>
      <c r="C1556" s="42"/>
      <c r="D1556" s="42"/>
      <c r="E1556" s="42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  <c r="CG1556" s="3"/>
      <c r="CH1556" s="3"/>
      <c r="CI1556" s="3"/>
      <c r="CJ1556" s="3"/>
      <c r="CK1556" s="3"/>
      <c r="CL1556" s="3"/>
      <c r="CM1556" s="3"/>
      <c r="CN1556" s="3"/>
      <c r="CO1556" s="3"/>
      <c r="CP1556" s="3"/>
      <c r="CQ1556" s="3"/>
      <c r="CR1556" s="3"/>
      <c r="CS1556" s="3"/>
      <c r="CT1556" s="3"/>
      <c r="CU1556" s="3"/>
      <c r="CV1556" s="3"/>
      <c r="CW1556" s="3"/>
      <c r="CX1556" s="3"/>
      <c r="CY1556" s="3"/>
      <c r="CZ1556" s="3"/>
      <c r="DA1556" s="3"/>
      <c r="DB1556" s="3"/>
      <c r="DC1556" s="3"/>
      <c r="DD1556" s="3"/>
      <c r="DE1556" s="3"/>
      <c r="DF1556" s="3"/>
      <c r="DG1556" s="3"/>
      <c r="DH1556" s="3"/>
      <c r="DI1556" s="3"/>
      <c r="DJ1556" s="3"/>
      <c r="DK1556" s="3"/>
      <c r="DL1556" s="3"/>
      <c r="DM1556" s="3"/>
      <c r="DN1556" s="3"/>
      <c r="DO1556" s="3"/>
      <c r="DP1556" s="3"/>
      <c r="DQ1556" s="3"/>
      <c r="DR1556" s="3"/>
      <c r="DS1556" s="3"/>
      <c r="DT1556" s="3"/>
      <c r="DU1556" s="3"/>
      <c r="DV1556" s="3"/>
    </row>
    <row r="1557" spans="2:126" s="40" customFormat="1" x14ac:dyDescent="0.3">
      <c r="B1557" s="41"/>
      <c r="C1557" s="42"/>
      <c r="D1557" s="42"/>
      <c r="E1557" s="42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  <c r="CP1557" s="3"/>
      <c r="CQ1557" s="3"/>
      <c r="CR1557" s="3"/>
      <c r="CS1557" s="3"/>
      <c r="CT1557" s="3"/>
      <c r="CU1557" s="3"/>
      <c r="CV1557" s="3"/>
      <c r="CW1557" s="3"/>
      <c r="CX1557" s="3"/>
      <c r="CY1557" s="3"/>
      <c r="CZ1557" s="3"/>
      <c r="DA1557" s="3"/>
      <c r="DB1557" s="3"/>
      <c r="DC1557" s="3"/>
      <c r="DD1557" s="3"/>
      <c r="DE1557" s="3"/>
      <c r="DF1557" s="3"/>
      <c r="DG1557" s="3"/>
      <c r="DH1557" s="3"/>
      <c r="DI1557" s="3"/>
      <c r="DJ1557" s="3"/>
      <c r="DK1557" s="3"/>
      <c r="DL1557" s="3"/>
      <c r="DM1557" s="3"/>
      <c r="DN1557" s="3"/>
      <c r="DO1557" s="3"/>
      <c r="DP1557" s="3"/>
      <c r="DQ1557" s="3"/>
      <c r="DR1557" s="3"/>
      <c r="DS1557" s="3"/>
      <c r="DT1557" s="3"/>
      <c r="DU1557" s="3"/>
      <c r="DV1557" s="3"/>
    </row>
    <row r="1558" spans="2:126" s="40" customFormat="1" x14ac:dyDescent="0.3">
      <c r="B1558" s="41"/>
      <c r="C1558" s="42"/>
      <c r="D1558" s="42"/>
      <c r="E1558" s="42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  <c r="CP1558" s="3"/>
      <c r="CQ1558" s="3"/>
      <c r="CR1558" s="3"/>
      <c r="CS1558" s="3"/>
      <c r="CT1558" s="3"/>
      <c r="CU1558" s="3"/>
      <c r="CV1558" s="3"/>
      <c r="CW1558" s="3"/>
      <c r="CX1558" s="3"/>
      <c r="CY1558" s="3"/>
      <c r="CZ1558" s="3"/>
      <c r="DA1558" s="3"/>
      <c r="DB1558" s="3"/>
      <c r="DC1558" s="3"/>
      <c r="DD1558" s="3"/>
      <c r="DE1558" s="3"/>
      <c r="DF1558" s="3"/>
      <c r="DG1558" s="3"/>
      <c r="DH1558" s="3"/>
      <c r="DI1558" s="3"/>
      <c r="DJ1558" s="3"/>
      <c r="DK1558" s="3"/>
      <c r="DL1558" s="3"/>
      <c r="DM1558" s="3"/>
      <c r="DN1558" s="3"/>
      <c r="DO1558" s="3"/>
      <c r="DP1558" s="3"/>
      <c r="DQ1558" s="3"/>
      <c r="DR1558" s="3"/>
      <c r="DS1558" s="3"/>
      <c r="DT1558" s="3"/>
      <c r="DU1558" s="3"/>
      <c r="DV1558" s="3"/>
    </row>
    <row r="1559" spans="2:126" s="40" customFormat="1" x14ac:dyDescent="0.3">
      <c r="B1559" s="41"/>
      <c r="C1559" s="42"/>
      <c r="D1559" s="42"/>
      <c r="E1559" s="42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  <c r="CW1559" s="3"/>
      <c r="CX1559" s="3"/>
      <c r="CY1559" s="3"/>
      <c r="CZ1559" s="3"/>
      <c r="DA1559" s="3"/>
      <c r="DB1559" s="3"/>
      <c r="DC1559" s="3"/>
      <c r="DD1559" s="3"/>
      <c r="DE1559" s="3"/>
      <c r="DF1559" s="3"/>
      <c r="DG1559" s="3"/>
      <c r="DH1559" s="3"/>
      <c r="DI1559" s="3"/>
      <c r="DJ1559" s="3"/>
      <c r="DK1559" s="3"/>
      <c r="DL1559" s="3"/>
      <c r="DM1559" s="3"/>
      <c r="DN1559" s="3"/>
      <c r="DO1559" s="3"/>
      <c r="DP1559" s="3"/>
      <c r="DQ1559" s="3"/>
      <c r="DR1559" s="3"/>
      <c r="DS1559" s="3"/>
      <c r="DT1559" s="3"/>
      <c r="DU1559" s="3"/>
      <c r="DV1559" s="3"/>
    </row>
    <row r="1560" spans="2:126" s="40" customFormat="1" x14ac:dyDescent="0.3">
      <c r="B1560" s="41"/>
      <c r="C1560" s="42"/>
      <c r="D1560" s="42"/>
      <c r="E1560" s="42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  <c r="CW1560" s="3"/>
      <c r="CX1560" s="3"/>
      <c r="CY1560" s="3"/>
      <c r="CZ1560" s="3"/>
      <c r="DA1560" s="3"/>
      <c r="DB1560" s="3"/>
      <c r="DC1560" s="3"/>
      <c r="DD1560" s="3"/>
      <c r="DE1560" s="3"/>
      <c r="DF1560" s="3"/>
      <c r="DG1560" s="3"/>
      <c r="DH1560" s="3"/>
      <c r="DI1560" s="3"/>
      <c r="DJ1560" s="3"/>
      <c r="DK1560" s="3"/>
      <c r="DL1560" s="3"/>
      <c r="DM1560" s="3"/>
      <c r="DN1560" s="3"/>
      <c r="DO1560" s="3"/>
      <c r="DP1560" s="3"/>
      <c r="DQ1560" s="3"/>
      <c r="DR1560" s="3"/>
      <c r="DS1560" s="3"/>
      <c r="DT1560" s="3"/>
      <c r="DU1560" s="3"/>
      <c r="DV1560" s="3"/>
    </row>
    <row r="1561" spans="2:126" s="40" customFormat="1" x14ac:dyDescent="0.3">
      <c r="B1561" s="41"/>
      <c r="C1561" s="42"/>
      <c r="D1561" s="42"/>
      <c r="E1561" s="42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  <c r="CP1561" s="3"/>
      <c r="CQ1561" s="3"/>
      <c r="CR1561" s="3"/>
      <c r="CS1561" s="3"/>
      <c r="CT1561" s="3"/>
      <c r="CU1561" s="3"/>
      <c r="CV1561" s="3"/>
      <c r="CW1561" s="3"/>
      <c r="CX1561" s="3"/>
      <c r="CY1561" s="3"/>
      <c r="CZ1561" s="3"/>
      <c r="DA1561" s="3"/>
      <c r="DB1561" s="3"/>
      <c r="DC1561" s="3"/>
      <c r="DD1561" s="3"/>
      <c r="DE1561" s="3"/>
      <c r="DF1561" s="3"/>
      <c r="DG1561" s="3"/>
      <c r="DH1561" s="3"/>
      <c r="DI1561" s="3"/>
      <c r="DJ1561" s="3"/>
      <c r="DK1561" s="3"/>
      <c r="DL1561" s="3"/>
      <c r="DM1561" s="3"/>
      <c r="DN1561" s="3"/>
      <c r="DO1561" s="3"/>
      <c r="DP1561" s="3"/>
      <c r="DQ1561" s="3"/>
      <c r="DR1561" s="3"/>
      <c r="DS1561" s="3"/>
      <c r="DT1561" s="3"/>
      <c r="DU1561" s="3"/>
      <c r="DV1561" s="3"/>
    </row>
    <row r="1562" spans="2:126" s="40" customFormat="1" x14ac:dyDescent="0.3">
      <c r="B1562" s="41"/>
      <c r="C1562" s="42"/>
      <c r="D1562" s="42"/>
      <c r="E1562" s="42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  <c r="CG1562" s="3"/>
      <c r="CH1562" s="3"/>
      <c r="CI1562" s="3"/>
      <c r="CJ1562" s="3"/>
      <c r="CK1562" s="3"/>
      <c r="CL1562" s="3"/>
      <c r="CM1562" s="3"/>
      <c r="CN1562" s="3"/>
      <c r="CO1562" s="3"/>
      <c r="CP1562" s="3"/>
      <c r="CQ1562" s="3"/>
      <c r="CR1562" s="3"/>
      <c r="CS1562" s="3"/>
      <c r="CT1562" s="3"/>
      <c r="CU1562" s="3"/>
      <c r="CV1562" s="3"/>
      <c r="CW1562" s="3"/>
      <c r="CX1562" s="3"/>
      <c r="CY1562" s="3"/>
      <c r="CZ1562" s="3"/>
      <c r="DA1562" s="3"/>
      <c r="DB1562" s="3"/>
      <c r="DC1562" s="3"/>
      <c r="DD1562" s="3"/>
      <c r="DE1562" s="3"/>
      <c r="DF1562" s="3"/>
      <c r="DG1562" s="3"/>
      <c r="DH1562" s="3"/>
      <c r="DI1562" s="3"/>
      <c r="DJ1562" s="3"/>
      <c r="DK1562" s="3"/>
      <c r="DL1562" s="3"/>
      <c r="DM1562" s="3"/>
      <c r="DN1562" s="3"/>
      <c r="DO1562" s="3"/>
      <c r="DP1562" s="3"/>
      <c r="DQ1562" s="3"/>
      <c r="DR1562" s="3"/>
      <c r="DS1562" s="3"/>
      <c r="DT1562" s="3"/>
      <c r="DU1562" s="3"/>
      <c r="DV1562" s="3"/>
    </row>
    <row r="1563" spans="2:126" s="40" customFormat="1" x14ac:dyDescent="0.3">
      <c r="B1563" s="41"/>
      <c r="C1563" s="42"/>
      <c r="D1563" s="42"/>
      <c r="E1563" s="42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  <c r="CG1563" s="3"/>
      <c r="CH1563" s="3"/>
      <c r="CI1563" s="3"/>
      <c r="CJ1563" s="3"/>
      <c r="CK1563" s="3"/>
      <c r="CL1563" s="3"/>
      <c r="CM1563" s="3"/>
      <c r="CN1563" s="3"/>
      <c r="CO1563" s="3"/>
      <c r="CP1563" s="3"/>
      <c r="CQ1563" s="3"/>
      <c r="CR1563" s="3"/>
      <c r="CS1563" s="3"/>
      <c r="CT1563" s="3"/>
      <c r="CU1563" s="3"/>
      <c r="CV1563" s="3"/>
      <c r="CW1563" s="3"/>
      <c r="CX1563" s="3"/>
      <c r="CY1563" s="3"/>
      <c r="CZ1563" s="3"/>
      <c r="DA1563" s="3"/>
      <c r="DB1563" s="3"/>
      <c r="DC1563" s="3"/>
      <c r="DD1563" s="3"/>
      <c r="DE1563" s="3"/>
      <c r="DF1563" s="3"/>
      <c r="DG1563" s="3"/>
      <c r="DH1563" s="3"/>
      <c r="DI1563" s="3"/>
      <c r="DJ1563" s="3"/>
      <c r="DK1563" s="3"/>
      <c r="DL1563" s="3"/>
      <c r="DM1563" s="3"/>
      <c r="DN1563" s="3"/>
      <c r="DO1563" s="3"/>
      <c r="DP1563" s="3"/>
      <c r="DQ1563" s="3"/>
      <c r="DR1563" s="3"/>
      <c r="DS1563" s="3"/>
      <c r="DT1563" s="3"/>
      <c r="DU1563" s="3"/>
      <c r="DV1563" s="3"/>
    </row>
    <row r="1564" spans="2:126" s="40" customFormat="1" x14ac:dyDescent="0.3">
      <c r="B1564" s="41"/>
      <c r="C1564" s="42"/>
      <c r="D1564" s="42"/>
      <c r="E1564" s="42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  <c r="CG1564" s="3"/>
      <c r="CH1564" s="3"/>
      <c r="CI1564" s="3"/>
      <c r="CJ1564" s="3"/>
      <c r="CK1564" s="3"/>
      <c r="CL1564" s="3"/>
      <c r="CM1564" s="3"/>
      <c r="CN1564" s="3"/>
      <c r="CO1564" s="3"/>
      <c r="CP1564" s="3"/>
      <c r="CQ1564" s="3"/>
      <c r="CR1564" s="3"/>
      <c r="CS1564" s="3"/>
      <c r="CT1564" s="3"/>
      <c r="CU1564" s="3"/>
      <c r="CV1564" s="3"/>
      <c r="CW1564" s="3"/>
      <c r="CX1564" s="3"/>
      <c r="CY1564" s="3"/>
      <c r="CZ1564" s="3"/>
      <c r="DA1564" s="3"/>
      <c r="DB1564" s="3"/>
      <c r="DC1564" s="3"/>
      <c r="DD1564" s="3"/>
      <c r="DE1564" s="3"/>
      <c r="DF1564" s="3"/>
      <c r="DG1564" s="3"/>
      <c r="DH1564" s="3"/>
      <c r="DI1564" s="3"/>
      <c r="DJ1564" s="3"/>
      <c r="DK1564" s="3"/>
      <c r="DL1564" s="3"/>
      <c r="DM1564" s="3"/>
      <c r="DN1564" s="3"/>
      <c r="DO1564" s="3"/>
      <c r="DP1564" s="3"/>
      <c r="DQ1564" s="3"/>
      <c r="DR1564" s="3"/>
      <c r="DS1564" s="3"/>
      <c r="DT1564" s="3"/>
      <c r="DU1564" s="3"/>
      <c r="DV1564" s="3"/>
    </row>
    <row r="1565" spans="2:126" s="40" customFormat="1" x14ac:dyDescent="0.3">
      <c r="B1565" s="41"/>
      <c r="C1565" s="42"/>
      <c r="D1565" s="42"/>
      <c r="E1565" s="42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  <c r="CG1565" s="3"/>
      <c r="CH1565" s="3"/>
      <c r="CI1565" s="3"/>
      <c r="CJ1565" s="3"/>
      <c r="CK1565" s="3"/>
      <c r="CL1565" s="3"/>
      <c r="CM1565" s="3"/>
      <c r="CN1565" s="3"/>
      <c r="CO1565" s="3"/>
      <c r="CP1565" s="3"/>
      <c r="CQ1565" s="3"/>
      <c r="CR1565" s="3"/>
      <c r="CS1565" s="3"/>
      <c r="CT1565" s="3"/>
      <c r="CU1565" s="3"/>
      <c r="CV1565" s="3"/>
      <c r="CW1565" s="3"/>
      <c r="CX1565" s="3"/>
      <c r="CY1565" s="3"/>
      <c r="CZ1565" s="3"/>
      <c r="DA1565" s="3"/>
      <c r="DB1565" s="3"/>
      <c r="DC1565" s="3"/>
      <c r="DD1565" s="3"/>
      <c r="DE1565" s="3"/>
      <c r="DF1565" s="3"/>
      <c r="DG1565" s="3"/>
      <c r="DH1565" s="3"/>
      <c r="DI1565" s="3"/>
      <c r="DJ1565" s="3"/>
      <c r="DK1565" s="3"/>
      <c r="DL1565" s="3"/>
      <c r="DM1565" s="3"/>
      <c r="DN1565" s="3"/>
      <c r="DO1565" s="3"/>
      <c r="DP1565" s="3"/>
      <c r="DQ1565" s="3"/>
      <c r="DR1565" s="3"/>
      <c r="DS1565" s="3"/>
      <c r="DT1565" s="3"/>
      <c r="DU1565" s="3"/>
      <c r="DV1565" s="3"/>
    </row>
    <row r="1566" spans="2:126" s="40" customFormat="1" x14ac:dyDescent="0.3">
      <c r="B1566" s="41"/>
      <c r="C1566" s="42"/>
      <c r="D1566" s="42"/>
      <c r="E1566" s="42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  <c r="CG1566" s="3"/>
      <c r="CH1566" s="3"/>
      <c r="CI1566" s="3"/>
      <c r="CJ1566" s="3"/>
      <c r="CK1566" s="3"/>
      <c r="CL1566" s="3"/>
      <c r="CM1566" s="3"/>
      <c r="CN1566" s="3"/>
      <c r="CO1566" s="3"/>
      <c r="CP1566" s="3"/>
      <c r="CQ1566" s="3"/>
      <c r="CR1566" s="3"/>
      <c r="CS1566" s="3"/>
      <c r="CT1566" s="3"/>
      <c r="CU1566" s="3"/>
      <c r="CV1566" s="3"/>
      <c r="CW1566" s="3"/>
      <c r="CX1566" s="3"/>
      <c r="CY1566" s="3"/>
      <c r="CZ1566" s="3"/>
      <c r="DA1566" s="3"/>
      <c r="DB1566" s="3"/>
      <c r="DC1566" s="3"/>
      <c r="DD1566" s="3"/>
      <c r="DE1566" s="3"/>
      <c r="DF1566" s="3"/>
      <c r="DG1566" s="3"/>
      <c r="DH1566" s="3"/>
      <c r="DI1566" s="3"/>
      <c r="DJ1566" s="3"/>
      <c r="DK1566" s="3"/>
      <c r="DL1566" s="3"/>
      <c r="DM1566" s="3"/>
      <c r="DN1566" s="3"/>
      <c r="DO1566" s="3"/>
      <c r="DP1566" s="3"/>
      <c r="DQ1566" s="3"/>
      <c r="DR1566" s="3"/>
      <c r="DS1566" s="3"/>
      <c r="DT1566" s="3"/>
      <c r="DU1566" s="3"/>
      <c r="DV1566" s="3"/>
    </row>
    <row r="1567" spans="2:126" s="40" customFormat="1" x14ac:dyDescent="0.3">
      <c r="B1567" s="41"/>
      <c r="C1567" s="42"/>
      <c r="D1567" s="42"/>
      <c r="E1567" s="42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  <c r="CG1567" s="3"/>
      <c r="CH1567" s="3"/>
      <c r="CI1567" s="3"/>
      <c r="CJ1567" s="3"/>
      <c r="CK1567" s="3"/>
      <c r="CL1567" s="3"/>
      <c r="CM1567" s="3"/>
      <c r="CN1567" s="3"/>
      <c r="CO1567" s="3"/>
      <c r="CP1567" s="3"/>
      <c r="CQ1567" s="3"/>
      <c r="CR1567" s="3"/>
      <c r="CS1567" s="3"/>
      <c r="CT1567" s="3"/>
      <c r="CU1567" s="3"/>
      <c r="CV1567" s="3"/>
      <c r="CW1567" s="3"/>
      <c r="CX1567" s="3"/>
      <c r="CY1567" s="3"/>
      <c r="CZ1567" s="3"/>
      <c r="DA1567" s="3"/>
      <c r="DB1567" s="3"/>
      <c r="DC1567" s="3"/>
      <c r="DD1567" s="3"/>
      <c r="DE1567" s="3"/>
      <c r="DF1567" s="3"/>
      <c r="DG1567" s="3"/>
      <c r="DH1567" s="3"/>
      <c r="DI1567" s="3"/>
      <c r="DJ1567" s="3"/>
      <c r="DK1567" s="3"/>
      <c r="DL1567" s="3"/>
      <c r="DM1567" s="3"/>
      <c r="DN1567" s="3"/>
      <c r="DO1567" s="3"/>
      <c r="DP1567" s="3"/>
      <c r="DQ1567" s="3"/>
      <c r="DR1567" s="3"/>
      <c r="DS1567" s="3"/>
      <c r="DT1567" s="3"/>
      <c r="DU1567" s="3"/>
      <c r="DV1567" s="3"/>
    </row>
    <row r="1568" spans="2:126" s="40" customFormat="1" x14ac:dyDescent="0.3">
      <c r="B1568" s="41"/>
      <c r="C1568" s="42"/>
      <c r="D1568" s="42"/>
      <c r="E1568" s="42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  <c r="CG1568" s="3"/>
      <c r="CH1568" s="3"/>
      <c r="CI1568" s="3"/>
      <c r="CJ1568" s="3"/>
      <c r="CK1568" s="3"/>
      <c r="CL1568" s="3"/>
      <c r="CM1568" s="3"/>
      <c r="CN1568" s="3"/>
      <c r="CO1568" s="3"/>
      <c r="CP1568" s="3"/>
      <c r="CQ1568" s="3"/>
      <c r="CR1568" s="3"/>
      <c r="CS1568" s="3"/>
      <c r="CT1568" s="3"/>
      <c r="CU1568" s="3"/>
      <c r="CV1568" s="3"/>
      <c r="CW1568" s="3"/>
      <c r="CX1568" s="3"/>
      <c r="CY1568" s="3"/>
      <c r="CZ1568" s="3"/>
      <c r="DA1568" s="3"/>
      <c r="DB1568" s="3"/>
      <c r="DC1568" s="3"/>
      <c r="DD1568" s="3"/>
      <c r="DE1568" s="3"/>
      <c r="DF1568" s="3"/>
      <c r="DG1568" s="3"/>
      <c r="DH1568" s="3"/>
      <c r="DI1568" s="3"/>
      <c r="DJ1568" s="3"/>
      <c r="DK1568" s="3"/>
      <c r="DL1568" s="3"/>
      <c r="DM1568" s="3"/>
      <c r="DN1568" s="3"/>
      <c r="DO1568" s="3"/>
      <c r="DP1568" s="3"/>
      <c r="DQ1568" s="3"/>
      <c r="DR1568" s="3"/>
      <c r="DS1568" s="3"/>
      <c r="DT1568" s="3"/>
      <c r="DU1568" s="3"/>
      <c r="DV1568" s="3"/>
    </row>
    <row r="1569" spans="2:126" s="40" customFormat="1" x14ac:dyDescent="0.3">
      <c r="B1569" s="41"/>
      <c r="C1569" s="42"/>
      <c r="D1569" s="42"/>
      <c r="E1569" s="42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  <c r="CB1569" s="3"/>
      <c r="CC1569" s="3"/>
      <c r="CD1569" s="3"/>
      <c r="CE1569" s="3"/>
      <c r="CF1569" s="3"/>
      <c r="CG1569" s="3"/>
      <c r="CH1569" s="3"/>
      <c r="CI1569" s="3"/>
      <c r="CJ1569" s="3"/>
      <c r="CK1569" s="3"/>
      <c r="CL1569" s="3"/>
      <c r="CM1569" s="3"/>
      <c r="CN1569" s="3"/>
      <c r="CO1569" s="3"/>
      <c r="CP1569" s="3"/>
      <c r="CQ1569" s="3"/>
      <c r="CR1569" s="3"/>
      <c r="CS1569" s="3"/>
      <c r="CT1569" s="3"/>
      <c r="CU1569" s="3"/>
      <c r="CV1569" s="3"/>
      <c r="CW1569" s="3"/>
      <c r="CX1569" s="3"/>
      <c r="CY1569" s="3"/>
      <c r="CZ1569" s="3"/>
      <c r="DA1569" s="3"/>
      <c r="DB1569" s="3"/>
      <c r="DC1569" s="3"/>
      <c r="DD1569" s="3"/>
      <c r="DE1569" s="3"/>
      <c r="DF1569" s="3"/>
      <c r="DG1569" s="3"/>
      <c r="DH1569" s="3"/>
      <c r="DI1569" s="3"/>
      <c r="DJ1569" s="3"/>
      <c r="DK1569" s="3"/>
      <c r="DL1569" s="3"/>
      <c r="DM1569" s="3"/>
      <c r="DN1569" s="3"/>
      <c r="DO1569" s="3"/>
      <c r="DP1569" s="3"/>
      <c r="DQ1569" s="3"/>
      <c r="DR1569" s="3"/>
      <c r="DS1569" s="3"/>
      <c r="DT1569" s="3"/>
      <c r="DU1569" s="3"/>
      <c r="DV1569" s="3"/>
    </row>
    <row r="1570" spans="2:126" s="40" customFormat="1" x14ac:dyDescent="0.3">
      <c r="B1570" s="41"/>
      <c r="C1570" s="42"/>
      <c r="D1570" s="42"/>
      <c r="E1570" s="42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  <c r="BZ1570" s="3"/>
      <c r="CA1570" s="3"/>
      <c r="CB1570" s="3"/>
      <c r="CC1570" s="3"/>
      <c r="CD1570" s="3"/>
      <c r="CE1570" s="3"/>
      <c r="CF1570" s="3"/>
      <c r="CG1570" s="3"/>
      <c r="CH1570" s="3"/>
      <c r="CI1570" s="3"/>
      <c r="CJ1570" s="3"/>
      <c r="CK1570" s="3"/>
      <c r="CL1570" s="3"/>
      <c r="CM1570" s="3"/>
      <c r="CN1570" s="3"/>
      <c r="CO1570" s="3"/>
      <c r="CP1570" s="3"/>
      <c r="CQ1570" s="3"/>
      <c r="CR1570" s="3"/>
      <c r="CS1570" s="3"/>
      <c r="CT1570" s="3"/>
      <c r="CU1570" s="3"/>
      <c r="CV1570" s="3"/>
      <c r="CW1570" s="3"/>
      <c r="CX1570" s="3"/>
      <c r="CY1570" s="3"/>
      <c r="CZ1570" s="3"/>
      <c r="DA1570" s="3"/>
      <c r="DB1570" s="3"/>
      <c r="DC1570" s="3"/>
      <c r="DD1570" s="3"/>
      <c r="DE1570" s="3"/>
      <c r="DF1570" s="3"/>
      <c r="DG1570" s="3"/>
      <c r="DH1570" s="3"/>
      <c r="DI1570" s="3"/>
      <c r="DJ1570" s="3"/>
      <c r="DK1570" s="3"/>
      <c r="DL1570" s="3"/>
      <c r="DM1570" s="3"/>
      <c r="DN1570" s="3"/>
      <c r="DO1570" s="3"/>
      <c r="DP1570" s="3"/>
      <c r="DQ1570" s="3"/>
      <c r="DR1570" s="3"/>
      <c r="DS1570" s="3"/>
      <c r="DT1570" s="3"/>
      <c r="DU1570" s="3"/>
      <c r="DV1570" s="3"/>
    </row>
    <row r="1571" spans="2:126" s="40" customFormat="1" x14ac:dyDescent="0.3">
      <c r="B1571" s="41"/>
      <c r="C1571" s="42"/>
      <c r="D1571" s="42"/>
      <c r="E1571" s="42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  <c r="BZ1571" s="3"/>
      <c r="CA1571" s="3"/>
      <c r="CB1571" s="3"/>
      <c r="CC1571" s="3"/>
      <c r="CD1571" s="3"/>
      <c r="CE1571" s="3"/>
      <c r="CF1571" s="3"/>
      <c r="CG1571" s="3"/>
      <c r="CH1571" s="3"/>
      <c r="CI1571" s="3"/>
      <c r="CJ1571" s="3"/>
      <c r="CK1571" s="3"/>
      <c r="CL1571" s="3"/>
      <c r="CM1571" s="3"/>
      <c r="CN1571" s="3"/>
      <c r="CO1571" s="3"/>
      <c r="CP1571" s="3"/>
      <c r="CQ1571" s="3"/>
      <c r="CR1571" s="3"/>
      <c r="CS1571" s="3"/>
      <c r="CT1571" s="3"/>
      <c r="CU1571" s="3"/>
      <c r="CV1571" s="3"/>
      <c r="CW1571" s="3"/>
      <c r="CX1571" s="3"/>
      <c r="CY1571" s="3"/>
      <c r="CZ1571" s="3"/>
      <c r="DA1571" s="3"/>
      <c r="DB1571" s="3"/>
      <c r="DC1571" s="3"/>
      <c r="DD1571" s="3"/>
      <c r="DE1571" s="3"/>
      <c r="DF1571" s="3"/>
      <c r="DG1571" s="3"/>
      <c r="DH1571" s="3"/>
      <c r="DI1571" s="3"/>
      <c r="DJ1571" s="3"/>
      <c r="DK1571" s="3"/>
      <c r="DL1571" s="3"/>
      <c r="DM1571" s="3"/>
      <c r="DN1571" s="3"/>
      <c r="DO1571" s="3"/>
      <c r="DP1571" s="3"/>
      <c r="DQ1571" s="3"/>
      <c r="DR1571" s="3"/>
      <c r="DS1571" s="3"/>
      <c r="DT1571" s="3"/>
      <c r="DU1571" s="3"/>
      <c r="DV1571" s="3"/>
    </row>
    <row r="1572" spans="2:126" s="40" customFormat="1" x14ac:dyDescent="0.3">
      <c r="B1572" s="41"/>
      <c r="C1572" s="42"/>
      <c r="D1572" s="42"/>
      <c r="E1572" s="42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  <c r="BZ1572" s="3"/>
      <c r="CA1572" s="3"/>
      <c r="CB1572" s="3"/>
      <c r="CC1572" s="3"/>
      <c r="CD1572" s="3"/>
      <c r="CE1572" s="3"/>
      <c r="CF1572" s="3"/>
      <c r="CG1572" s="3"/>
      <c r="CH1572" s="3"/>
      <c r="CI1572" s="3"/>
      <c r="CJ1572" s="3"/>
      <c r="CK1572" s="3"/>
      <c r="CL1572" s="3"/>
      <c r="CM1572" s="3"/>
      <c r="CN1572" s="3"/>
      <c r="CO1572" s="3"/>
      <c r="CP1572" s="3"/>
      <c r="CQ1572" s="3"/>
      <c r="CR1572" s="3"/>
      <c r="CS1572" s="3"/>
      <c r="CT1572" s="3"/>
      <c r="CU1572" s="3"/>
      <c r="CV1572" s="3"/>
      <c r="CW1572" s="3"/>
      <c r="CX1572" s="3"/>
      <c r="CY1572" s="3"/>
      <c r="CZ1572" s="3"/>
      <c r="DA1572" s="3"/>
      <c r="DB1572" s="3"/>
      <c r="DC1572" s="3"/>
      <c r="DD1572" s="3"/>
      <c r="DE1572" s="3"/>
      <c r="DF1572" s="3"/>
      <c r="DG1572" s="3"/>
      <c r="DH1572" s="3"/>
      <c r="DI1572" s="3"/>
      <c r="DJ1572" s="3"/>
      <c r="DK1572" s="3"/>
      <c r="DL1572" s="3"/>
      <c r="DM1572" s="3"/>
      <c r="DN1572" s="3"/>
      <c r="DO1572" s="3"/>
      <c r="DP1572" s="3"/>
      <c r="DQ1572" s="3"/>
      <c r="DR1572" s="3"/>
      <c r="DS1572" s="3"/>
      <c r="DT1572" s="3"/>
      <c r="DU1572" s="3"/>
      <c r="DV1572" s="3"/>
    </row>
    <row r="1573" spans="2:126" s="40" customFormat="1" x14ac:dyDescent="0.3">
      <c r="B1573" s="41"/>
      <c r="C1573" s="42"/>
      <c r="D1573" s="42"/>
      <c r="E1573" s="42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  <c r="BZ1573" s="3"/>
      <c r="CA1573" s="3"/>
      <c r="CB1573" s="3"/>
      <c r="CC1573" s="3"/>
      <c r="CD1573" s="3"/>
      <c r="CE1573" s="3"/>
      <c r="CF1573" s="3"/>
      <c r="CG1573" s="3"/>
      <c r="CH1573" s="3"/>
      <c r="CI1573" s="3"/>
      <c r="CJ1573" s="3"/>
      <c r="CK1573" s="3"/>
      <c r="CL1573" s="3"/>
      <c r="CM1573" s="3"/>
      <c r="CN1573" s="3"/>
      <c r="CO1573" s="3"/>
      <c r="CP1573" s="3"/>
      <c r="CQ1573" s="3"/>
      <c r="CR1573" s="3"/>
      <c r="CS1573" s="3"/>
      <c r="CT1573" s="3"/>
      <c r="CU1573" s="3"/>
      <c r="CV1573" s="3"/>
      <c r="CW1573" s="3"/>
      <c r="CX1573" s="3"/>
      <c r="CY1573" s="3"/>
      <c r="CZ1573" s="3"/>
      <c r="DA1573" s="3"/>
      <c r="DB1573" s="3"/>
      <c r="DC1573" s="3"/>
      <c r="DD1573" s="3"/>
      <c r="DE1573" s="3"/>
      <c r="DF1573" s="3"/>
      <c r="DG1573" s="3"/>
      <c r="DH1573" s="3"/>
      <c r="DI1573" s="3"/>
      <c r="DJ1573" s="3"/>
      <c r="DK1573" s="3"/>
      <c r="DL1573" s="3"/>
      <c r="DM1573" s="3"/>
      <c r="DN1573" s="3"/>
      <c r="DO1573" s="3"/>
      <c r="DP1573" s="3"/>
      <c r="DQ1573" s="3"/>
      <c r="DR1573" s="3"/>
      <c r="DS1573" s="3"/>
      <c r="DT1573" s="3"/>
      <c r="DU1573" s="3"/>
      <c r="DV1573" s="3"/>
    </row>
    <row r="1574" spans="2:126" s="40" customFormat="1" x14ac:dyDescent="0.3">
      <c r="B1574" s="41"/>
      <c r="C1574" s="42"/>
      <c r="D1574" s="42"/>
      <c r="E1574" s="42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  <c r="BZ1574" s="3"/>
      <c r="CA1574" s="3"/>
      <c r="CB1574" s="3"/>
      <c r="CC1574" s="3"/>
      <c r="CD1574" s="3"/>
      <c r="CE1574" s="3"/>
      <c r="CF1574" s="3"/>
      <c r="CG1574" s="3"/>
      <c r="CH1574" s="3"/>
      <c r="CI1574" s="3"/>
      <c r="CJ1574" s="3"/>
      <c r="CK1574" s="3"/>
      <c r="CL1574" s="3"/>
      <c r="CM1574" s="3"/>
      <c r="CN1574" s="3"/>
      <c r="CO1574" s="3"/>
      <c r="CP1574" s="3"/>
      <c r="CQ1574" s="3"/>
      <c r="CR1574" s="3"/>
      <c r="CS1574" s="3"/>
      <c r="CT1574" s="3"/>
      <c r="CU1574" s="3"/>
      <c r="CV1574" s="3"/>
      <c r="CW1574" s="3"/>
      <c r="CX1574" s="3"/>
      <c r="CY1574" s="3"/>
      <c r="CZ1574" s="3"/>
      <c r="DA1574" s="3"/>
      <c r="DB1574" s="3"/>
      <c r="DC1574" s="3"/>
      <c r="DD1574" s="3"/>
      <c r="DE1574" s="3"/>
      <c r="DF1574" s="3"/>
      <c r="DG1574" s="3"/>
      <c r="DH1574" s="3"/>
      <c r="DI1574" s="3"/>
      <c r="DJ1574" s="3"/>
      <c r="DK1574" s="3"/>
      <c r="DL1574" s="3"/>
      <c r="DM1574" s="3"/>
      <c r="DN1574" s="3"/>
      <c r="DO1574" s="3"/>
      <c r="DP1574" s="3"/>
      <c r="DQ1574" s="3"/>
      <c r="DR1574" s="3"/>
      <c r="DS1574" s="3"/>
      <c r="DT1574" s="3"/>
      <c r="DU1574" s="3"/>
      <c r="DV1574" s="3"/>
    </row>
    <row r="1575" spans="2:126" s="40" customFormat="1" x14ac:dyDescent="0.3">
      <c r="B1575" s="41"/>
      <c r="C1575" s="42"/>
      <c r="D1575" s="42"/>
      <c r="E1575" s="42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  <c r="BZ1575" s="3"/>
      <c r="CA1575" s="3"/>
      <c r="CB1575" s="3"/>
      <c r="CC1575" s="3"/>
      <c r="CD1575" s="3"/>
      <c r="CE1575" s="3"/>
      <c r="CF1575" s="3"/>
      <c r="CG1575" s="3"/>
      <c r="CH1575" s="3"/>
      <c r="CI1575" s="3"/>
      <c r="CJ1575" s="3"/>
      <c r="CK1575" s="3"/>
      <c r="CL1575" s="3"/>
      <c r="CM1575" s="3"/>
      <c r="CN1575" s="3"/>
      <c r="CO1575" s="3"/>
      <c r="CP1575" s="3"/>
      <c r="CQ1575" s="3"/>
      <c r="CR1575" s="3"/>
      <c r="CS1575" s="3"/>
      <c r="CT1575" s="3"/>
      <c r="CU1575" s="3"/>
      <c r="CV1575" s="3"/>
      <c r="CW1575" s="3"/>
      <c r="CX1575" s="3"/>
      <c r="CY1575" s="3"/>
      <c r="CZ1575" s="3"/>
      <c r="DA1575" s="3"/>
      <c r="DB1575" s="3"/>
      <c r="DC1575" s="3"/>
      <c r="DD1575" s="3"/>
      <c r="DE1575" s="3"/>
      <c r="DF1575" s="3"/>
      <c r="DG1575" s="3"/>
      <c r="DH1575" s="3"/>
      <c r="DI1575" s="3"/>
      <c r="DJ1575" s="3"/>
      <c r="DK1575" s="3"/>
      <c r="DL1575" s="3"/>
      <c r="DM1575" s="3"/>
      <c r="DN1575" s="3"/>
      <c r="DO1575" s="3"/>
      <c r="DP1575" s="3"/>
      <c r="DQ1575" s="3"/>
      <c r="DR1575" s="3"/>
      <c r="DS1575" s="3"/>
      <c r="DT1575" s="3"/>
      <c r="DU1575" s="3"/>
      <c r="DV1575" s="3"/>
    </row>
    <row r="1576" spans="2:126" s="40" customFormat="1" x14ac:dyDescent="0.3">
      <c r="B1576" s="41"/>
      <c r="C1576" s="42"/>
      <c r="D1576" s="42"/>
      <c r="E1576" s="42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  <c r="CG1576" s="3"/>
      <c r="CH1576" s="3"/>
      <c r="CI1576" s="3"/>
      <c r="CJ1576" s="3"/>
      <c r="CK1576" s="3"/>
      <c r="CL1576" s="3"/>
      <c r="CM1576" s="3"/>
      <c r="CN1576" s="3"/>
      <c r="CO1576" s="3"/>
      <c r="CP1576" s="3"/>
      <c r="CQ1576" s="3"/>
      <c r="CR1576" s="3"/>
      <c r="CS1576" s="3"/>
      <c r="CT1576" s="3"/>
      <c r="CU1576" s="3"/>
      <c r="CV1576" s="3"/>
      <c r="CW1576" s="3"/>
      <c r="CX1576" s="3"/>
      <c r="CY1576" s="3"/>
      <c r="CZ1576" s="3"/>
      <c r="DA1576" s="3"/>
      <c r="DB1576" s="3"/>
      <c r="DC1576" s="3"/>
      <c r="DD1576" s="3"/>
      <c r="DE1576" s="3"/>
      <c r="DF1576" s="3"/>
      <c r="DG1576" s="3"/>
      <c r="DH1576" s="3"/>
      <c r="DI1576" s="3"/>
      <c r="DJ1576" s="3"/>
      <c r="DK1576" s="3"/>
      <c r="DL1576" s="3"/>
      <c r="DM1576" s="3"/>
      <c r="DN1576" s="3"/>
      <c r="DO1576" s="3"/>
      <c r="DP1576" s="3"/>
      <c r="DQ1576" s="3"/>
      <c r="DR1576" s="3"/>
      <c r="DS1576" s="3"/>
      <c r="DT1576" s="3"/>
      <c r="DU1576" s="3"/>
      <c r="DV1576" s="3"/>
    </row>
    <row r="1577" spans="2:126" s="40" customFormat="1" x14ac:dyDescent="0.3">
      <c r="B1577" s="41"/>
      <c r="C1577" s="42"/>
      <c r="D1577" s="42"/>
      <c r="E1577" s="42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  <c r="BZ1577" s="3"/>
      <c r="CA1577" s="3"/>
      <c r="CB1577" s="3"/>
      <c r="CC1577" s="3"/>
      <c r="CD1577" s="3"/>
      <c r="CE1577" s="3"/>
      <c r="CF1577" s="3"/>
      <c r="CG1577" s="3"/>
      <c r="CH1577" s="3"/>
      <c r="CI1577" s="3"/>
      <c r="CJ1577" s="3"/>
      <c r="CK1577" s="3"/>
      <c r="CL1577" s="3"/>
      <c r="CM1577" s="3"/>
      <c r="CN1577" s="3"/>
      <c r="CO1577" s="3"/>
      <c r="CP1577" s="3"/>
      <c r="CQ1577" s="3"/>
      <c r="CR1577" s="3"/>
      <c r="CS1577" s="3"/>
      <c r="CT1577" s="3"/>
      <c r="CU1577" s="3"/>
      <c r="CV1577" s="3"/>
      <c r="CW1577" s="3"/>
      <c r="CX1577" s="3"/>
      <c r="CY1577" s="3"/>
      <c r="CZ1577" s="3"/>
      <c r="DA1577" s="3"/>
      <c r="DB1577" s="3"/>
      <c r="DC1577" s="3"/>
      <c r="DD1577" s="3"/>
      <c r="DE1577" s="3"/>
      <c r="DF1577" s="3"/>
      <c r="DG1577" s="3"/>
      <c r="DH1577" s="3"/>
      <c r="DI1577" s="3"/>
      <c r="DJ1577" s="3"/>
      <c r="DK1577" s="3"/>
      <c r="DL1577" s="3"/>
      <c r="DM1577" s="3"/>
      <c r="DN1577" s="3"/>
      <c r="DO1577" s="3"/>
      <c r="DP1577" s="3"/>
      <c r="DQ1577" s="3"/>
      <c r="DR1577" s="3"/>
      <c r="DS1577" s="3"/>
      <c r="DT1577" s="3"/>
      <c r="DU1577" s="3"/>
      <c r="DV1577" s="3"/>
    </row>
    <row r="1578" spans="2:126" s="40" customFormat="1" x14ac:dyDescent="0.3">
      <c r="B1578" s="41"/>
      <c r="C1578" s="42"/>
      <c r="D1578" s="42"/>
      <c r="E1578" s="42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  <c r="CP1578" s="3"/>
      <c r="CQ1578" s="3"/>
      <c r="CR1578" s="3"/>
      <c r="CS1578" s="3"/>
      <c r="CT1578" s="3"/>
      <c r="CU1578" s="3"/>
      <c r="CV1578" s="3"/>
      <c r="CW1578" s="3"/>
      <c r="CX1578" s="3"/>
      <c r="CY1578" s="3"/>
      <c r="CZ1578" s="3"/>
      <c r="DA1578" s="3"/>
      <c r="DB1578" s="3"/>
      <c r="DC1578" s="3"/>
      <c r="DD1578" s="3"/>
      <c r="DE1578" s="3"/>
      <c r="DF1578" s="3"/>
      <c r="DG1578" s="3"/>
      <c r="DH1578" s="3"/>
      <c r="DI1578" s="3"/>
      <c r="DJ1578" s="3"/>
      <c r="DK1578" s="3"/>
      <c r="DL1578" s="3"/>
      <c r="DM1578" s="3"/>
      <c r="DN1578" s="3"/>
      <c r="DO1578" s="3"/>
      <c r="DP1578" s="3"/>
      <c r="DQ1578" s="3"/>
      <c r="DR1578" s="3"/>
      <c r="DS1578" s="3"/>
      <c r="DT1578" s="3"/>
      <c r="DU1578" s="3"/>
      <c r="DV1578" s="3"/>
    </row>
    <row r="1579" spans="2:126" s="40" customFormat="1" x14ac:dyDescent="0.3">
      <c r="B1579" s="41"/>
      <c r="C1579" s="42"/>
      <c r="D1579" s="42"/>
      <c r="E1579" s="42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  <c r="CG1579" s="3"/>
      <c r="CH1579" s="3"/>
      <c r="CI1579" s="3"/>
      <c r="CJ1579" s="3"/>
      <c r="CK1579" s="3"/>
      <c r="CL1579" s="3"/>
      <c r="CM1579" s="3"/>
      <c r="CN1579" s="3"/>
      <c r="CO1579" s="3"/>
      <c r="CP1579" s="3"/>
      <c r="CQ1579" s="3"/>
      <c r="CR1579" s="3"/>
      <c r="CS1579" s="3"/>
      <c r="CT1579" s="3"/>
      <c r="CU1579" s="3"/>
      <c r="CV1579" s="3"/>
      <c r="CW1579" s="3"/>
      <c r="CX1579" s="3"/>
      <c r="CY1579" s="3"/>
      <c r="CZ1579" s="3"/>
      <c r="DA1579" s="3"/>
      <c r="DB1579" s="3"/>
      <c r="DC1579" s="3"/>
      <c r="DD1579" s="3"/>
      <c r="DE1579" s="3"/>
      <c r="DF1579" s="3"/>
      <c r="DG1579" s="3"/>
      <c r="DH1579" s="3"/>
      <c r="DI1579" s="3"/>
      <c r="DJ1579" s="3"/>
      <c r="DK1579" s="3"/>
      <c r="DL1579" s="3"/>
      <c r="DM1579" s="3"/>
      <c r="DN1579" s="3"/>
      <c r="DO1579" s="3"/>
      <c r="DP1579" s="3"/>
      <c r="DQ1579" s="3"/>
      <c r="DR1579" s="3"/>
      <c r="DS1579" s="3"/>
      <c r="DT1579" s="3"/>
      <c r="DU1579" s="3"/>
      <c r="DV1579" s="3"/>
    </row>
    <row r="1580" spans="2:126" s="40" customFormat="1" x14ac:dyDescent="0.3">
      <c r="B1580" s="41"/>
      <c r="C1580" s="42"/>
      <c r="D1580" s="42"/>
      <c r="E1580" s="42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  <c r="CP1580" s="3"/>
      <c r="CQ1580" s="3"/>
      <c r="CR1580" s="3"/>
      <c r="CS1580" s="3"/>
      <c r="CT1580" s="3"/>
      <c r="CU1580" s="3"/>
      <c r="CV1580" s="3"/>
      <c r="CW1580" s="3"/>
      <c r="CX1580" s="3"/>
      <c r="CY1580" s="3"/>
      <c r="CZ1580" s="3"/>
      <c r="DA1580" s="3"/>
      <c r="DB1580" s="3"/>
      <c r="DC1580" s="3"/>
      <c r="DD1580" s="3"/>
      <c r="DE1580" s="3"/>
      <c r="DF1580" s="3"/>
      <c r="DG1580" s="3"/>
      <c r="DH1580" s="3"/>
      <c r="DI1580" s="3"/>
      <c r="DJ1580" s="3"/>
      <c r="DK1580" s="3"/>
      <c r="DL1580" s="3"/>
      <c r="DM1580" s="3"/>
      <c r="DN1580" s="3"/>
      <c r="DO1580" s="3"/>
      <c r="DP1580" s="3"/>
      <c r="DQ1580" s="3"/>
      <c r="DR1580" s="3"/>
      <c r="DS1580" s="3"/>
      <c r="DT1580" s="3"/>
      <c r="DU1580" s="3"/>
      <c r="DV1580" s="3"/>
    </row>
    <row r="1581" spans="2:126" s="40" customFormat="1" x14ac:dyDescent="0.3">
      <c r="B1581" s="41"/>
      <c r="C1581" s="42"/>
      <c r="D1581" s="42"/>
      <c r="E1581" s="42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  <c r="CP1581" s="3"/>
      <c r="CQ1581" s="3"/>
      <c r="CR1581" s="3"/>
      <c r="CS1581" s="3"/>
      <c r="CT1581" s="3"/>
      <c r="CU1581" s="3"/>
      <c r="CV1581" s="3"/>
      <c r="CW1581" s="3"/>
      <c r="CX1581" s="3"/>
      <c r="CY1581" s="3"/>
      <c r="CZ1581" s="3"/>
      <c r="DA1581" s="3"/>
      <c r="DB1581" s="3"/>
      <c r="DC1581" s="3"/>
      <c r="DD1581" s="3"/>
      <c r="DE1581" s="3"/>
      <c r="DF1581" s="3"/>
      <c r="DG1581" s="3"/>
      <c r="DH1581" s="3"/>
      <c r="DI1581" s="3"/>
      <c r="DJ1581" s="3"/>
      <c r="DK1581" s="3"/>
      <c r="DL1581" s="3"/>
      <c r="DM1581" s="3"/>
      <c r="DN1581" s="3"/>
      <c r="DO1581" s="3"/>
      <c r="DP1581" s="3"/>
      <c r="DQ1581" s="3"/>
      <c r="DR1581" s="3"/>
      <c r="DS1581" s="3"/>
      <c r="DT1581" s="3"/>
      <c r="DU1581" s="3"/>
      <c r="DV1581" s="3"/>
    </row>
    <row r="1582" spans="2:126" s="40" customFormat="1" x14ac:dyDescent="0.3">
      <c r="B1582" s="41"/>
      <c r="C1582" s="42"/>
      <c r="D1582" s="42"/>
      <c r="E1582" s="42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  <c r="BZ1582" s="3"/>
      <c r="CA1582" s="3"/>
      <c r="CB1582" s="3"/>
      <c r="CC1582" s="3"/>
      <c r="CD1582" s="3"/>
      <c r="CE1582" s="3"/>
      <c r="CF1582" s="3"/>
      <c r="CG1582" s="3"/>
      <c r="CH1582" s="3"/>
      <c r="CI1582" s="3"/>
      <c r="CJ1582" s="3"/>
      <c r="CK1582" s="3"/>
      <c r="CL1582" s="3"/>
      <c r="CM1582" s="3"/>
      <c r="CN1582" s="3"/>
      <c r="CO1582" s="3"/>
      <c r="CP1582" s="3"/>
      <c r="CQ1582" s="3"/>
      <c r="CR1582" s="3"/>
      <c r="CS1582" s="3"/>
      <c r="CT1582" s="3"/>
      <c r="CU1582" s="3"/>
      <c r="CV1582" s="3"/>
      <c r="CW1582" s="3"/>
      <c r="CX1582" s="3"/>
      <c r="CY1582" s="3"/>
      <c r="CZ1582" s="3"/>
      <c r="DA1582" s="3"/>
      <c r="DB1582" s="3"/>
      <c r="DC1582" s="3"/>
      <c r="DD1582" s="3"/>
      <c r="DE1582" s="3"/>
      <c r="DF1582" s="3"/>
      <c r="DG1582" s="3"/>
      <c r="DH1582" s="3"/>
      <c r="DI1582" s="3"/>
      <c r="DJ1582" s="3"/>
      <c r="DK1582" s="3"/>
      <c r="DL1582" s="3"/>
      <c r="DM1582" s="3"/>
      <c r="DN1582" s="3"/>
      <c r="DO1582" s="3"/>
      <c r="DP1582" s="3"/>
      <c r="DQ1582" s="3"/>
      <c r="DR1582" s="3"/>
      <c r="DS1582" s="3"/>
      <c r="DT1582" s="3"/>
      <c r="DU1582" s="3"/>
      <c r="DV1582" s="3"/>
    </row>
    <row r="1583" spans="2:126" s="40" customFormat="1" x14ac:dyDescent="0.3">
      <c r="B1583" s="41"/>
      <c r="C1583" s="42"/>
      <c r="D1583" s="42"/>
      <c r="E1583" s="42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  <c r="BZ1583" s="3"/>
      <c r="CA1583" s="3"/>
      <c r="CB1583" s="3"/>
      <c r="CC1583" s="3"/>
      <c r="CD1583" s="3"/>
      <c r="CE1583" s="3"/>
      <c r="CF1583" s="3"/>
      <c r="CG1583" s="3"/>
      <c r="CH1583" s="3"/>
      <c r="CI1583" s="3"/>
      <c r="CJ1583" s="3"/>
      <c r="CK1583" s="3"/>
      <c r="CL1583" s="3"/>
      <c r="CM1583" s="3"/>
      <c r="CN1583" s="3"/>
      <c r="CO1583" s="3"/>
      <c r="CP1583" s="3"/>
      <c r="CQ1583" s="3"/>
      <c r="CR1583" s="3"/>
      <c r="CS1583" s="3"/>
      <c r="CT1583" s="3"/>
      <c r="CU1583" s="3"/>
      <c r="CV1583" s="3"/>
      <c r="CW1583" s="3"/>
      <c r="CX1583" s="3"/>
      <c r="CY1583" s="3"/>
      <c r="CZ1583" s="3"/>
      <c r="DA1583" s="3"/>
      <c r="DB1583" s="3"/>
      <c r="DC1583" s="3"/>
      <c r="DD1583" s="3"/>
      <c r="DE1583" s="3"/>
      <c r="DF1583" s="3"/>
      <c r="DG1583" s="3"/>
      <c r="DH1583" s="3"/>
      <c r="DI1583" s="3"/>
      <c r="DJ1583" s="3"/>
      <c r="DK1583" s="3"/>
      <c r="DL1583" s="3"/>
      <c r="DM1583" s="3"/>
      <c r="DN1583" s="3"/>
      <c r="DO1583" s="3"/>
      <c r="DP1583" s="3"/>
      <c r="DQ1583" s="3"/>
      <c r="DR1583" s="3"/>
      <c r="DS1583" s="3"/>
      <c r="DT1583" s="3"/>
      <c r="DU1583" s="3"/>
      <c r="DV1583" s="3"/>
    </row>
    <row r="1584" spans="2:126" s="40" customFormat="1" x14ac:dyDescent="0.3">
      <c r="B1584" s="41"/>
      <c r="C1584" s="42"/>
      <c r="D1584" s="42"/>
      <c r="E1584" s="42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  <c r="CG1584" s="3"/>
      <c r="CH1584" s="3"/>
      <c r="CI1584" s="3"/>
      <c r="CJ1584" s="3"/>
      <c r="CK1584" s="3"/>
      <c r="CL1584" s="3"/>
      <c r="CM1584" s="3"/>
      <c r="CN1584" s="3"/>
      <c r="CO1584" s="3"/>
      <c r="CP1584" s="3"/>
      <c r="CQ1584" s="3"/>
      <c r="CR1584" s="3"/>
      <c r="CS1584" s="3"/>
      <c r="CT1584" s="3"/>
      <c r="CU1584" s="3"/>
      <c r="CV1584" s="3"/>
      <c r="CW1584" s="3"/>
      <c r="CX1584" s="3"/>
      <c r="CY1584" s="3"/>
      <c r="CZ1584" s="3"/>
      <c r="DA1584" s="3"/>
      <c r="DB1584" s="3"/>
      <c r="DC1584" s="3"/>
      <c r="DD1584" s="3"/>
      <c r="DE1584" s="3"/>
      <c r="DF1584" s="3"/>
      <c r="DG1584" s="3"/>
      <c r="DH1584" s="3"/>
      <c r="DI1584" s="3"/>
      <c r="DJ1584" s="3"/>
      <c r="DK1584" s="3"/>
      <c r="DL1584" s="3"/>
      <c r="DM1584" s="3"/>
      <c r="DN1584" s="3"/>
      <c r="DO1584" s="3"/>
      <c r="DP1584" s="3"/>
      <c r="DQ1584" s="3"/>
      <c r="DR1584" s="3"/>
      <c r="DS1584" s="3"/>
      <c r="DT1584" s="3"/>
      <c r="DU1584" s="3"/>
      <c r="DV1584" s="3"/>
    </row>
    <row r="1585" spans="2:126" s="40" customFormat="1" x14ac:dyDescent="0.3">
      <c r="B1585" s="41"/>
      <c r="C1585" s="42"/>
      <c r="D1585" s="42"/>
      <c r="E1585" s="42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  <c r="CG1585" s="3"/>
      <c r="CH1585" s="3"/>
      <c r="CI1585" s="3"/>
      <c r="CJ1585" s="3"/>
      <c r="CK1585" s="3"/>
      <c r="CL1585" s="3"/>
      <c r="CM1585" s="3"/>
      <c r="CN1585" s="3"/>
      <c r="CO1585" s="3"/>
      <c r="CP1585" s="3"/>
      <c r="CQ1585" s="3"/>
      <c r="CR1585" s="3"/>
      <c r="CS1585" s="3"/>
      <c r="CT1585" s="3"/>
      <c r="CU1585" s="3"/>
      <c r="CV1585" s="3"/>
      <c r="CW1585" s="3"/>
      <c r="CX1585" s="3"/>
      <c r="CY1585" s="3"/>
      <c r="CZ1585" s="3"/>
      <c r="DA1585" s="3"/>
      <c r="DB1585" s="3"/>
      <c r="DC1585" s="3"/>
      <c r="DD1585" s="3"/>
      <c r="DE1585" s="3"/>
      <c r="DF1585" s="3"/>
      <c r="DG1585" s="3"/>
      <c r="DH1585" s="3"/>
      <c r="DI1585" s="3"/>
      <c r="DJ1585" s="3"/>
      <c r="DK1585" s="3"/>
      <c r="DL1585" s="3"/>
      <c r="DM1585" s="3"/>
      <c r="DN1585" s="3"/>
      <c r="DO1585" s="3"/>
      <c r="DP1585" s="3"/>
      <c r="DQ1585" s="3"/>
      <c r="DR1585" s="3"/>
      <c r="DS1585" s="3"/>
      <c r="DT1585" s="3"/>
      <c r="DU1585" s="3"/>
      <c r="DV1585" s="3"/>
    </row>
    <row r="1586" spans="2:126" s="40" customFormat="1" x14ac:dyDescent="0.3">
      <c r="B1586" s="41"/>
      <c r="C1586" s="42"/>
      <c r="D1586" s="42"/>
      <c r="E1586" s="42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  <c r="CG1586" s="3"/>
      <c r="CH1586" s="3"/>
      <c r="CI1586" s="3"/>
      <c r="CJ1586" s="3"/>
      <c r="CK1586" s="3"/>
      <c r="CL1586" s="3"/>
      <c r="CM1586" s="3"/>
      <c r="CN1586" s="3"/>
      <c r="CO1586" s="3"/>
      <c r="CP1586" s="3"/>
      <c r="CQ1586" s="3"/>
      <c r="CR1586" s="3"/>
      <c r="CS1586" s="3"/>
      <c r="CT1586" s="3"/>
      <c r="CU1586" s="3"/>
      <c r="CV1586" s="3"/>
      <c r="CW1586" s="3"/>
      <c r="CX1586" s="3"/>
      <c r="CY1586" s="3"/>
      <c r="CZ1586" s="3"/>
      <c r="DA1586" s="3"/>
      <c r="DB1586" s="3"/>
      <c r="DC1586" s="3"/>
      <c r="DD1586" s="3"/>
      <c r="DE1586" s="3"/>
      <c r="DF1586" s="3"/>
      <c r="DG1586" s="3"/>
      <c r="DH1586" s="3"/>
      <c r="DI1586" s="3"/>
      <c r="DJ1586" s="3"/>
      <c r="DK1586" s="3"/>
      <c r="DL1586" s="3"/>
      <c r="DM1586" s="3"/>
      <c r="DN1586" s="3"/>
      <c r="DO1586" s="3"/>
      <c r="DP1586" s="3"/>
      <c r="DQ1586" s="3"/>
      <c r="DR1586" s="3"/>
      <c r="DS1586" s="3"/>
      <c r="DT1586" s="3"/>
      <c r="DU1586" s="3"/>
      <c r="DV1586" s="3"/>
    </row>
    <row r="1587" spans="2:126" s="40" customFormat="1" x14ac:dyDescent="0.3">
      <c r="B1587" s="41"/>
      <c r="C1587" s="42"/>
      <c r="D1587" s="42"/>
      <c r="E1587" s="42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  <c r="CP1587" s="3"/>
      <c r="CQ1587" s="3"/>
      <c r="CR1587" s="3"/>
      <c r="CS1587" s="3"/>
      <c r="CT1587" s="3"/>
      <c r="CU1587" s="3"/>
      <c r="CV1587" s="3"/>
      <c r="CW1587" s="3"/>
      <c r="CX1587" s="3"/>
      <c r="CY1587" s="3"/>
      <c r="CZ1587" s="3"/>
      <c r="DA1587" s="3"/>
      <c r="DB1587" s="3"/>
      <c r="DC1587" s="3"/>
      <c r="DD1587" s="3"/>
      <c r="DE1587" s="3"/>
      <c r="DF1587" s="3"/>
      <c r="DG1587" s="3"/>
      <c r="DH1587" s="3"/>
      <c r="DI1587" s="3"/>
      <c r="DJ1587" s="3"/>
      <c r="DK1587" s="3"/>
      <c r="DL1587" s="3"/>
      <c r="DM1587" s="3"/>
      <c r="DN1587" s="3"/>
      <c r="DO1587" s="3"/>
      <c r="DP1587" s="3"/>
      <c r="DQ1587" s="3"/>
      <c r="DR1587" s="3"/>
      <c r="DS1587" s="3"/>
      <c r="DT1587" s="3"/>
      <c r="DU1587" s="3"/>
      <c r="DV1587" s="3"/>
    </row>
    <row r="1588" spans="2:126" s="40" customFormat="1" x14ac:dyDescent="0.3">
      <c r="B1588" s="41"/>
      <c r="C1588" s="42"/>
      <c r="D1588" s="42"/>
      <c r="E1588" s="42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  <c r="CW1588" s="3"/>
      <c r="CX1588" s="3"/>
      <c r="CY1588" s="3"/>
      <c r="CZ1588" s="3"/>
      <c r="DA1588" s="3"/>
      <c r="DB1588" s="3"/>
      <c r="DC1588" s="3"/>
      <c r="DD1588" s="3"/>
      <c r="DE1588" s="3"/>
      <c r="DF1588" s="3"/>
      <c r="DG1588" s="3"/>
      <c r="DH1588" s="3"/>
      <c r="DI1588" s="3"/>
      <c r="DJ1588" s="3"/>
      <c r="DK1588" s="3"/>
      <c r="DL1588" s="3"/>
      <c r="DM1588" s="3"/>
      <c r="DN1588" s="3"/>
      <c r="DO1588" s="3"/>
      <c r="DP1588" s="3"/>
      <c r="DQ1588" s="3"/>
      <c r="DR1588" s="3"/>
      <c r="DS1588" s="3"/>
      <c r="DT1588" s="3"/>
      <c r="DU1588" s="3"/>
      <c r="DV1588" s="3"/>
    </row>
    <row r="1589" spans="2:126" s="40" customFormat="1" x14ac:dyDescent="0.3">
      <c r="B1589" s="41"/>
      <c r="C1589" s="42"/>
      <c r="D1589" s="42"/>
      <c r="E1589" s="42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  <c r="CW1589" s="3"/>
      <c r="CX1589" s="3"/>
      <c r="CY1589" s="3"/>
      <c r="CZ1589" s="3"/>
      <c r="DA1589" s="3"/>
      <c r="DB1589" s="3"/>
      <c r="DC1589" s="3"/>
      <c r="DD1589" s="3"/>
      <c r="DE1589" s="3"/>
      <c r="DF1589" s="3"/>
      <c r="DG1589" s="3"/>
      <c r="DH1589" s="3"/>
      <c r="DI1589" s="3"/>
      <c r="DJ1589" s="3"/>
      <c r="DK1589" s="3"/>
      <c r="DL1589" s="3"/>
      <c r="DM1589" s="3"/>
      <c r="DN1589" s="3"/>
      <c r="DO1589" s="3"/>
      <c r="DP1589" s="3"/>
      <c r="DQ1589" s="3"/>
      <c r="DR1589" s="3"/>
      <c r="DS1589" s="3"/>
      <c r="DT1589" s="3"/>
      <c r="DU1589" s="3"/>
      <c r="DV1589" s="3"/>
    </row>
    <row r="1590" spans="2:126" s="40" customFormat="1" x14ac:dyDescent="0.3">
      <c r="B1590" s="41"/>
      <c r="C1590" s="42"/>
      <c r="D1590" s="42"/>
      <c r="E1590" s="42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  <c r="CP1590" s="3"/>
      <c r="CQ1590" s="3"/>
      <c r="CR1590" s="3"/>
      <c r="CS1590" s="3"/>
      <c r="CT1590" s="3"/>
      <c r="CU1590" s="3"/>
      <c r="CV1590" s="3"/>
      <c r="CW1590" s="3"/>
      <c r="CX1590" s="3"/>
      <c r="CY1590" s="3"/>
      <c r="CZ1590" s="3"/>
      <c r="DA1590" s="3"/>
      <c r="DB1590" s="3"/>
      <c r="DC1590" s="3"/>
      <c r="DD1590" s="3"/>
      <c r="DE1590" s="3"/>
      <c r="DF1590" s="3"/>
      <c r="DG1590" s="3"/>
      <c r="DH1590" s="3"/>
      <c r="DI1590" s="3"/>
      <c r="DJ1590" s="3"/>
      <c r="DK1590" s="3"/>
      <c r="DL1590" s="3"/>
      <c r="DM1590" s="3"/>
      <c r="DN1590" s="3"/>
      <c r="DO1590" s="3"/>
      <c r="DP1590" s="3"/>
      <c r="DQ1590" s="3"/>
      <c r="DR1590" s="3"/>
      <c r="DS1590" s="3"/>
      <c r="DT1590" s="3"/>
      <c r="DU1590" s="3"/>
      <c r="DV1590" s="3"/>
    </row>
    <row r="1591" spans="2:126" s="40" customFormat="1" x14ac:dyDescent="0.3">
      <c r="B1591" s="41"/>
      <c r="C1591" s="42"/>
      <c r="D1591" s="42"/>
      <c r="E1591" s="42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  <c r="CB1591" s="3"/>
      <c r="CC1591" s="3"/>
      <c r="CD1591" s="3"/>
      <c r="CE1591" s="3"/>
      <c r="CF1591" s="3"/>
      <c r="CG1591" s="3"/>
      <c r="CH1591" s="3"/>
      <c r="CI1591" s="3"/>
      <c r="CJ1591" s="3"/>
      <c r="CK1591" s="3"/>
      <c r="CL1591" s="3"/>
      <c r="CM1591" s="3"/>
      <c r="CN1591" s="3"/>
      <c r="CO1591" s="3"/>
      <c r="CP1591" s="3"/>
      <c r="CQ1591" s="3"/>
      <c r="CR1591" s="3"/>
      <c r="CS1591" s="3"/>
      <c r="CT1591" s="3"/>
      <c r="CU1591" s="3"/>
      <c r="CV1591" s="3"/>
      <c r="CW1591" s="3"/>
      <c r="CX1591" s="3"/>
      <c r="CY1591" s="3"/>
      <c r="CZ1591" s="3"/>
      <c r="DA1591" s="3"/>
      <c r="DB1591" s="3"/>
      <c r="DC1591" s="3"/>
      <c r="DD1591" s="3"/>
      <c r="DE1591" s="3"/>
      <c r="DF1591" s="3"/>
      <c r="DG1591" s="3"/>
      <c r="DH1591" s="3"/>
      <c r="DI1591" s="3"/>
      <c r="DJ1591" s="3"/>
      <c r="DK1591" s="3"/>
      <c r="DL1591" s="3"/>
      <c r="DM1591" s="3"/>
      <c r="DN1591" s="3"/>
      <c r="DO1591" s="3"/>
      <c r="DP1591" s="3"/>
      <c r="DQ1591" s="3"/>
      <c r="DR1591" s="3"/>
      <c r="DS1591" s="3"/>
      <c r="DT1591" s="3"/>
      <c r="DU1591" s="3"/>
      <c r="DV1591" s="3"/>
    </row>
    <row r="1592" spans="2:126" s="40" customFormat="1" x14ac:dyDescent="0.3">
      <c r="B1592" s="41"/>
      <c r="C1592" s="42"/>
      <c r="D1592" s="42"/>
      <c r="E1592" s="42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  <c r="CG1592" s="3"/>
      <c r="CH1592" s="3"/>
      <c r="CI1592" s="3"/>
      <c r="CJ1592" s="3"/>
      <c r="CK1592" s="3"/>
      <c r="CL1592" s="3"/>
      <c r="CM1592" s="3"/>
      <c r="CN1592" s="3"/>
      <c r="CO1592" s="3"/>
      <c r="CP1592" s="3"/>
      <c r="CQ1592" s="3"/>
      <c r="CR1592" s="3"/>
      <c r="CS1592" s="3"/>
      <c r="CT1592" s="3"/>
      <c r="CU1592" s="3"/>
      <c r="CV1592" s="3"/>
      <c r="CW1592" s="3"/>
      <c r="CX1592" s="3"/>
      <c r="CY1592" s="3"/>
      <c r="CZ1592" s="3"/>
      <c r="DA1592" s="3"/>
      <c r="DB1592" s="3"/>
      <c r="DC1592" s="3"/>
      <c r="DD1592" s="3"/>
      <c r="DE1592" s="3"/>
      <c r="DF1592" s="3"/>
      <c r="DG1592" s="3"/>
      <c r="DH1592" s="3"/>
      <c r="DI1592" s="3"/>
      <c r="DJ1592" s="3"/>
      <c r="DK1592" s="3"/>
      <c r="DL1592" s="3"/>
      <c r="DM1592" s="3"/>
      <c r="DN1592" s="3"/>
      <c r="DO1592" s="3"/>
      <c r="DP1592" s="3"/>
      <c r="DQ1592" s="3"/>
      <c r="DR1592" s="3"/>
      <c r="DS1592" s="3"/>
      <c r="DT1592" s="3"/>
      <c r="DU1592" s="3"/>
      <c r="DV1592" s="3"/>
    </row>
    <row r="1593" spans="2:126" s="40" customFormat="1" x14ac:dyDescent="0.3">
      <c r="B1593" s="41"/>
      <c r="C1593" s="42"/>
      <c r="D1593" s="42"/>
      <c r="E1593" s="42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  <c r="CG1593" s="3"/>
      <c r="CH1593" s="3"/>
      <c r="CI1593" s="3"/>
      <c r="CJ1593" s="3"/>
      <c r="CK1593" s="3"/>
      <c r="CL1593" s="3"/>
      <c r="CM1593" s="3"/>
      <c r="CN1593" s="3"/>
      <c r="CO1593" s="3"/>
      <c r="CP1593" s="3"/>
      <c r="CQ1593" s="3"/>
      <c r="CR1593" s="3"/>
      <c r="CS1593" s="3"/>
      <c r="CT1593" s="3"/>
      <c r="CU1593" s="3"/>
      <c r="CV1593" s="3"/>
      <c r="CW1593" s="3"/>
      <c r="CX1593" s="3"/>
      <c r="CY1593" s="3"/>
      <c r="CZ1593" s="3"/>
      <c r="DA1593" s="3"/>
      <c r="DB1593" s="3"/>
      <c r="DC1593" s="3"/>
      <c r="DD1593" s="3"/>
      <c r="DE1593" s="3"/>
      <c r="DF1593" s="3"/>
      <c r="DG1593" s="3"/>
      <c r="DH1593" s="3"/>
      <c r="DI1593" s="3"/>
      <c r="DJ1593" s="3"/>
      <c r="DK1593" s="3"/>
      <c r="DL1593" s="3"/>
      <c r="DM1593" s="3"/>
      <c r="DN1593" s="3"/>
      <c r="DO1593" s="3"/>
      <c r="DP1593" s="3"/>
      <c r="DQ1593" s="3"/>
      <c r="DR1593" s="3"/>
      <c r="DS1593" s="3"/>
      <c r="DT1593" s="3"/>
      <c r="DU1593" s="3"/>
      <c r="DV1593" s="3"/>
    </row>
    <row r="1594" spans="2:126" s="40" customFormat="1" x14ac:dyDescent="0.3">
      <c r="B1594" s="41"/>
      <c r="C1594" s="42"/>
      <c r="D1594" s="42"/>
      <c r="E1594" s="42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  <c r="CP1594" s="3"/>
      <c r="CQ1594" s="3"/>
      <c r="CR1594" s="3"/>
      <c r="CS1594" s="3"/>
      <c r="CT1594" s="3"/>
      <c r="CU1594" s="3"/>
      <c r="CV1594" s="3"/>
      <c r="CW1594" s="3"/>
      <c r="CX1594" s="3"/>
      <c r="CY1594" s="3"/>
      <c r="CZ1594" s="3"/>
      <c r="DA1594" s="3"/>
      <c r="DB1594" s="3"/>
      <c r="DC1594" s="3"/>
      <c r="DD1594" s="3"/>
      <c r="DE1594" s="3"/>
      <c r="DF1594" s="3"/>
      <c r="DG1594" s="3"/>
      <c r="DH1594" s="3"/>
      <c r="DI1594" s="3"/>
      <c r="DJ1594" s="3"/>
      <c r="DK1594" s="3"/>
      <c r="DL1594" s="3"/>
      <c r="DM1594" s="3"/>
      <c r="DN1594" s="3"/>
      <c r="DO1594" s="3"/>
      <c r="DP1594" s="3"/>
      <c r="DQ1594" s="3"/>
      <c r="DR1594" s="3"/>
      <c r="DS1594" s="3"/>
      <c r="DT1594" s="3"/>
      <c r="DU1594" s="3"/>
      <c r="DV1594" s="3"/>
    </row>
    <row r="1595" spans="2:126" s="40" customFormat="1" x14ac:dyDescent="0.3">
      <c r="B1595" s="41"/>
      <c r="C1595" s="42"/>
      <c r="D1595" s="42"/>
      <c r="E1595" s="42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  <c r="CG1595" s="3"/>
      <c r="CH1595" s="3"/>
      <c r="CI1595" s="3"/>
      <c r="CJ1595" s="3"/>
      <c r="CK1595" s="3"/>
      <c r="CL1595" s="3"/>
      <c r="CM1595" s="3"/>
      <c r="CN1595" s="3"/>
      <c r="CO1595" s="3"/>
      <c r="CP1595" s="3"/>
      <c r="CQ1595" s="3"/>
      <c r="CR1595" s="3"/>
      <c r="CS1595" s="3"/>
      <c r="CT1595" s="3"/>
      <c r="CU1595" s="3"/>
      <c r="CV1595" s="3"/>
      <c r="CW1595" s="3"/>
      <c r="CX1595" s="3"/>
      <c r="CY1595" s="3"/>
      <c r="CZ1595" s="3"/>
      <c r="DA1595" s="3"/>
      <c r="DB1595" s="3"/>
      <c r="DC1595" s="3"/>
      <c r="DD1595" s="3"/>
      <c r="DE1595" s="3"/>
      <c r="DF1595" s="3"/>
      <c r="DG1595" s="3"/>
      <c r="DH1595" s="3"/>
      <c r="DI1595" s="3"/>
      <c r="DJ1595" s="3"/>
      <c r="DK1595" s="3"/>
      <c r="DL1595" s="3"/>
      <c r="DM1595" s="3"/>
      <c r="DN1595" s="3"/>
      <c r="DO1595" s="3"/>
      <c r="DP1595" s="3"/>
      <c r="DQ1595" s="3"/>
      <c r="DR1595" s="3"/>
      <c r="DS1595" s="3"/>
      <c r="DT1595" s="3"/>
      <c r="DU1595" s="3"/>
      <c r="DV1595" s="3"/>
    </row>
    <row r="1596" spans="2:126" s="40" customFormat="1" x14ac:dyDescent="0.3">
      <c r="B1596" s="41"/>
      <c r="C1596" s="42"/>
      <c r="D1596" s="42"/>
      <c r="E1596" s="42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  <c r="CP1596" s="3"/>
      <c r="CQ1596" s="3"/>
      <c r="CR1596" s="3"/>
      <c r="CS1596" s="3"/>
      <c r="CT1596" s="3"/>
      <c r="CU1596" s="3"/>
      <c r="CV1596" s="3"/>
      <c r="CW1596" s="3"/>
      <c r="CX1596" s="3"/>
      <c r="CY1596" s="3"/>
      <c r="CZ1596" s="3"/>
      <c r="DA1596" s="3"/>
      <c r="DB1596" s="3"/>
      <c r="DC1596" s="3"/>
      <c r="DD1596" s="3"/>
      <c r="DE1596" s="3"/>
      <c r="DF1596" s="3"/>
      <c r="DG1596" s="3"/>
      <c r="DH1596" s="3"/>
      <c r="DI1596" s="3"/>
      <c r="DJ1596" s="3"/>
      <c r="DK1596" s="3"/>
      <c r="DL1596" s="3"/>
      <c r="DM1596" s="3"/>
      <c r="DN1596" s="3"/>
      <c r="DO1596" s="3"/>
      <c r="DP1596" s="3"/>
      <c r="DQ1596" s="3"/>
      <c r="DR1596" s="3"/>
      <c r="DS1596" s="3"/>
      <c r="DT1596" s="3"/>
      <c r="DU1596" s="3"/>
      <c r="DV1596" s="3"/>
    </row>
    <row r="1597" spans="2:126" s="40" customFormat="1" x14ac:dyDescent="0.3">
      <c r="B1597" s="41"/>
      <c r="C1597" s="42"/>
      <c r="D1597" s="42"/>
      <c r="E1597" s="42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  <c r="CG1597" s="3"/>
      <c r="CH1597" s="3"/>
      <c r="CI1597" s="3"/>
      <c r="CJ1597" s="3"/>
      <c r="CK1597" s="3"/>
      <c r="CL1597" s="3"/>
      <c r="CM1597" s="3"/>
      <c r="CN1597" s="3"/>
      <c r="CO1597" s="3"/>
      <c r="CP1597" s="3"/>
      <c r="CQ1597" s="3"/>
      <c r="CR1597" s="3"/>
      <c r="CS1597" s="3"/>
      <c r="CT1597" s="3"/>
      <c r="CU1597" s="3"/>
      <c r="CV1597" s="3"/>
      <c r="CW1597" s="3"/>
      <c r="CX1597" s="3"/>
      <c r="CY1597" s="3"/>
      <c r="CZ1597" s="3"/>
      <c r="DA1597" s="3"/>
      <c r="DB1597" s="3"/>
      <c r="DC1597" s="3"/>
      <c r="DD1597" s="3"/>
      <c r="DE1597" s="3"/>
      <c r="DF1597" s="3"/>
      <c r="DG1597" s="3"/>
      <c r="DH1597" s="3"/>
      <c r="DI1597" s="3"/>
      <c r="DJ1597" s="3"/>
      <c r="DK1597" s="3"/>
      <c r="DL1597" s="3"/>
      <c r="DM1597" s="3"/>
      <c r="DN1597" s="3"/>
      <c r="DO1597" s="3"/>
      <c r="DP1597" s="3"/>
      <c r="DQ1597" s="3"/>
      <c r="DR1597" s="3"/>
      <c r="DS1597" s="3"/>
      <c r="DT1597" s="3"/>
      <c r="DU1597" s="3"/>
      <c r="DV1597" s="3"/>
    </row>
    <row r="1598" spans="2:126" s="40" customFormat="1" x14ac:dyDescent="0.3">
      <c r="B1598" s="41"/>
      <c r="C1598" s="42"/>
      <c r="D1598" s="42"/>
      <c r="E1598" s="42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  <c r="CG1598" s="3"/>
      <c r="CH1598" s="3"/>
      <c r="CI1598" s="3"/>
      <c r="CJ1598" s="3"/>
      <c r="CK1598" s="3"/>
      <c r="CL1598" s="3"/>
      <c r="CM1598" s="3"/>
      <c r="CN1598" s="3"/>
      <c r="CO1598" s="3"/>
      <c r="CP1598" s="3"/>
      <c r="CQ1598" s="3"/>
      <c r="CR1598" s="3"/>
      <c r="CS1598" s="3"/>
      <c r="CT1598" s="3"/>
      <c r="CU1598" s="3"/>
      <c r="CV1598" s="3"/>
      <c r="CW1598" s="3"/>
      <c r="CX1598" s="3"/>
      <c r="CY1598" s="3"/>
      <c r="CZ1598" s="3"/>
      <c r="DA1598" s="3"/>
      <c r="DB1598" s="3"/>
      <c r="DC1598" s="3"/>
      <c r="DD1598" s="3"/>
      <c r="DE1598" s="3"/>
      <c r="DF1598" s="3"/>
      <c r="DG1598" s="3"/>
      <c r="DH1598" s="3"/>
      <c r="DI1598" s="3"/>
      <c r="DJ1598" s="3"/>
      <c r="DK1598" s="3"/>
      <c r="DL1598" s="3"/>
      <c r="DM1598" s="3"/>
      <c r="DN1598" s="3"/>
      <c r="DO1598" s="3"/>
      <c r="DP1598" s="3"/>
      <c r="DQ1598" s="3"/>
      <c r="DR1598" s="3"/>
      <c r="DS1598" s="3"/>
      <c r="DT1598" s="3"/>
      <c r="DU1598" s="3"/>
      <c r="DV1598" s="3"/>
    </row>
    <row r="1599" spans="2:126" s="40" customFormat="1" x14ac:dyDescent="0.3">
      <c r="B1599" s="41"/>
      <c r="C1599" s="42"/>
      <c r="D1599" s="42"/>
      <c r="E1599" s="42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  <c r="CG1599" s="3"/>
      <c r="CH1599" s="3"/>
      <c r="CI1599" s="3"/>
      <c r="CJ1599" s="3"/>
      <c r="CK1599" s="3"/>
      <c r="CL1599" s="3"/>
      <c r="CM1599" s="3"/>
      <c r="CN1599" s="3"/>
      <c r="CO1599" s="3"/>
      <c r="CP1599" s="3"/>
      <c r="CQ1599" s="3"/>
      <c r="CR1599" s="3"/>
      <c r="CS1599" s="3"/>
      <c r="CT1599" s="3"/>
      <c r="CU1599" s="3"/>
      <c r="CV1599" s="3"/>
      <c r="CW1599" s="3"/>
      <c r="CX1599" s="3"/>
      <c r="CY1599" s="3"/>
      <c r="CZ1599" s="3"/>
      <c r="DA1599" s="3"/>
      <c r="DB1599" s="3"/>
      <c r="DC1599" s="3"/>
      <c r="DD1599" s="3"/>
      <c r="DE1599" s="3"/>
      <c r="DF1599" s="3"/>
      <c r="DG1599" s="3"/>
      <c r="DH1599" s="3"/>
      <c r="DI1599" s="3"/>
      <c r="DJ1599" s="3"/>
      <c r="DK1599" s="3"/>
      <c r="DL1599" s="3"/>
      <c r="DM1599" s="3"/>
      <c r="DN1599" s="3"/>
      <c r="DO1599" s="3"/>
      <c r="DP1599" s="3"/>
      <c r="DQ1599" s="3"/>
      <c r="DR1599" s="3"/>
      <c r="DS1599" s="3"/>
      <c r="DT1599" s="3"/>
      <c r="DU1599" s="3"/>
      <c r="DV1599" s="3"/>
    </row>
    <row r="1600" spans="2:126" s="40" customFormat="1" x14ac:dyDescent="0.3">
      <c r="B1600" s="41"/>
      <c r="C1600" s="42"/>
      <c r="D1600" s="42"/>
      <c r="E1600" s="42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  <c r="CG1600" s="3"/>
      <c r="CH1600" s="3"/>
      <c r="CI1600" s="3"/>
      <c r="CJ1600" s="3"/>
      <c r="CK1600" s="3"/>
      <c r="CL1600" s="3"/>
      <c r="CM1600" s="3"/>
      <c r="CN1600" s="3"/>
      <c r="CO1600" s="3"/>
      <c r="CP1600" s="3"/>
      <c r="CQ1600" s="3"/>
      <c r="CR1600" s="3"/>
      <c r="CS1600" s="3"/>
      <c r="CT1600" s="3"/>
      <c r="CU1600" s="3"/>
      <c r="CV1600" s="3"/>
      <c r="CW1600" s="3"/>
      <c r="CX1600" s="3"/>
      <c r="CY1600" s="3"/>
      <c r="CZ1600" s="3"/>
      <c r="DA1600" s="3"/>
      <c r="DB1600" s="3"/>
      <c r="DC1600" s="3"/>
      <c r="DD1600" s="3"/>
      <c r="DE1600" s="3"/>
      <c r="DF1600" s="3"/>
      <c r="DG1600" s="3"/>
      <c r="DH1600" s="3"/>
      <c r="DI1600" s="3"/>
      <c r="DJ1600" s="3"/>
      <c r="DK1600" s="3"/>
      <c r="DL1600" s="3"/>
      <c r="DM1600" s="3"/>
      <c r="DN1600" s="3"/>
      <c r="DO1600" s="3"/>
      <c r="DP1600" s="3"/>
      <c r="DQ1600" s="3"/>
      <c r="DR1600" s="3"/>
      <c r="DS1600" s="3"/>
      <c r="DT1600" s="3"/>
      <c r="DU1600" s="3"/>
      <c r="DV1600" s="3"/>
    </row>
    <row r="1601" spans="2:126" s="40" customFormat="1" x14ac:dyDescent="0.3">
      <c r="B1601" s="41"/>
      <c r="C1601" s="42"/>
      <c r="D1601" s="42"/>
      <c r="E1601" s="42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  <c r="CG1601" s="3"/>
      <c r="CH1601" s="3"/>
      <c r="CI1601" s="3"/>
      <c r="CJ1601" s="3"/>
      <c r="CK1601" s="3"/>
      <c r="CL1601" s="3"/>
      <c r="CM1601" s="3"/>
      <c r="CN1601" s="3"/>
      <c r="CO1601" s="3"/>
      <c r="CP1601" s="3"/>
      <c r="CQ1601" s="3"/>
      <c r="CR1601" s="3"/>
      <c r="CS1601" s="3"/>
      <c r="CT1601" s="3"/>
      <c r="CU1601" s="3"/>
      <c r="CV1601" s="3"/>
      <c r="CW1601" s="3"/>
      <c r="CX1601" s="3"/>
      <c r="CY1601" s="3"/>
      <c r="CZ1601" s="3"/>
      <c r="DA1601" s="3"/>
      <c r="DB1601" s="3"/>
      <c r="DC1601" s="3"/>
      <c r="DD1601" s="3"/>
      <c r="DE1601" s="3"/>
      <c r="DF1601" s="3"/>
      <c r="DG1601" s="3"/>
      <c r="DH1601" s="3"/>
      <c r="DI1601" s="3"/>
      <c r="DJ1601" s="3"/>
      <c r="DK1601" s="3"/>
      <c r="DL1601" s="3"/>
      <c r="DM1601" s="3"/>
      <c r="DN1601" s="3"/>
      <c r="DO1601" s="3"/>
      <c r="DP1601" s="3"/>
      <c r="DQ1601" s="3"/>
      <c r="DR1601" s="3"/>
      <c r="DS1601" s="3"/>
      <c r="DT1601" s="3"/>
      <c r="DU1601" s="3"/>
      <c r="DV1601" s="3"/>
    </row>
    <row r="1602" spans="2:126" s="40" customFormat="1" x14ac:dyDescent="0.3">
      <c r="B1602" s="41"/>
      <c r="C1602" s="42"/>
      <c r="D1602" s="42"/>
      <c r="E1602" s="42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  <c r="CP1602" s="3"/>
      <c r="CQ1602" s="3"/>
      <c r="CR1602" s="3"/>
      <c r="CS1602" s="3"/>
      <c r="CT1602" s="3"/>
      <c r="CU1602" s="3"/>
      <c r="CV1602" s="3"/>
      <c r="CW1602" s="3"/>
      <c r="CX1602" s="3"/>
      <c r="CY1602" s="3"/>
      <c r="CZ1602" s="3"/>
      <c r="DA1602" s="3"/>
      <c r="DB1602" s="3"/>
      <c r="DC1602" s="3"/>
      <c r="DD1602" s="3"/>
      <c r="DE1602" s="3"/>
      <c r="DF1602" s="3"/>
      <c r="DG1602" s="3"/>
      <c r="DH1602" s="3"/>
      <c r="DI1602" s="3"/>
      <c r="DJ1602" s="3"/>
      <c r="DK1602" s="3"/>
      <c r="DL1602" s="3"/>
      <c r="DM1602" s="3"/>
      <c r="DN1602" s="3"/>
      <c r="DO1602" s="3"/>
      <c r="DP1602" s="3"/>
      <c r="DQ1602" s="3"/>
      <c r="DR1602" s="3"/>
      <c r="DS1602" s="3"/>
      <c r="DT1602" s="3"/>
      <c r="DU1602" s="3"/>
      <c r="DV1602" s="3"/>
    </row>
    <row r="1603" spans="2:126" s="40" customFormat="1" x14ac:dyDescent="0.3">
      <c r="B1603" s="41"/>
      <c r="C1603" s="42"/>
      <c r="D1603" s="42"/>
      <c r="E1603" s="42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  <c r="CP1603" s="3"/>
      <c r="CQ1603" s="3"/>
      <c r="CR1603" s="3"/>
      <c r="CS1603" s="3"/>
      <c r="CT1603" s="3"/>
      <c r="CU1603" s="3"/>
      <c r="CV1603" s="3"/>
      <c r="CW1603" s="3"/>
      <c r="CX1603" s="3"/>
      <c r="CY1603" s="3"/>
      <c r="CZ1603" s="3"/>
      <c r="DA1603" s="3"/>
      <c r="DB1603" s="3"/>
      <c r="DC1603" s="3"/>
      <c r="DD1603" s="3"/>
      <c r="DE1603" s="3"/>
      <c r="DF1603" s="3"/>
      <c r="DG1603" s="3"/>
      <c r="DH1603" s="3"/>
      <c r="DI1603" s="3"/>
      <c r="DJ1603" s="3"/>
      <c r="DK1603" s="3"/>
      <c r="DL1603" s="3"/>
      <c r="DM1603" s="3"/>
      <c r="DN1603" s="3"/>
      <c r="DO1603" s="3"/>
      <c r="DP1603" s="3"/>
      <c r="DQ1603" s="3"/>
      <c r="DR1603" s="3"/>
      <c r="DS1603" s="3"/>
      <c r="DT1603" s="3"/>
      <c r="DU1603" s="3"/>
      <c r="DV1603" s="3"/>
    </row>
    <row r="1604" spans="2:126" s="40" customFormat="1" x14ac:dyDescent="0.3">
      <c r="B1604" s="41"/>
      <c r="C1604" s="42"/>
      <c r="D1604" s="42"/>
      <c r="E1604" s="42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  <c r="BZ1604" s="3"/>
      <c r="CA1604" s="3"/>
      <c r="CB1604" s="3"/>
      <c r="CC1604" s="3"/>
      <c r="CD1604" s="3"/>
      <c r="CE1604" s="3"/>
      <c r="CF1604" s="3"/>
      <c r="CG1604" s="3"/>
      <c r="CH1604" s="3"/>
      <c r="CI1604" s="3"/>
      <c r="CJ1604" s="3"/>
      <c r="CK1604" s="3"/>
      <c r="CL1604" s="3"/>
      <c r="CM1604" s="3"/>
      <c r="CN1604" s="3"/>
      <c r="CO1604" s="3"/>
      <c r="CP1604" s="3"/>
      <c r="CQ1604" s="3"/>
      <c r="CR1604" s="3"/>
      <c r="CS1604" s="3"/>
      <c r="CT1604" s="3"/>
      <c r="CU1604" s="3"/>
      <c r="CV1604" s="3"/>
      <c r="CW1604" s="3"/>
      <c r="CX1604" s="3"/>
      <c r="CY1604" s="3"/>
      <c r="CZ1604" s="3"/>
      <c r="DA1604" s="3"/>
      <c r="DB1604" s="3"/>
      <c r="DC1604" s="3"/>
      <c r="DD1604" s="3"/>
      <c r="DE1604" s="3"/>
      <c r="DF1604" s="3"/>
      <c r="DG1604" s="3"/>
      <c r="DH1604" s="3"/>
      <c r="DI1604" s="3"/>
      <c r="DJ1604" s="3"/>
      <c r="DK1604" s="3"/>
      <c r="DL1604" s="3"/>
      <c r="DM1604" s="3"/>
      <c r="DN1604" s="3"/>
      <c r="DO1604" s="3"/>
      <c r="DP1604" s="3"/>
      <c r="DQ1604" s="3"/>
      <c r="DR1604" s="3"/>
      <c r="DS1604" s="3"/>
      <c r="DT1604" s="3"/>
      <c r="DU1604" s="3"/>
      <c r="DV1604" s="3"/>
    </row>
    <row r="1605" spans="2:126" s="40" customFormat="1" x14ac:dyDescent="0.3">
      <c r="B1605" s="41"/>
      <c r="C1605" s="42"/>
      <c r="D1605" s="42"/>
      <c r="E1605" s="42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  <c r="BV1605" s="3"/>
      <c r="BW1605" s="3"/>
      <c r="BX1605" s="3"/>
      <c r="BY1605" s="3"/>
      <c r="BZ1605" s="3"/>
      <c r="CA1605" s="3"/>
      <c r="CB1605" s="3"/>
      <c r="CC1605" s="3"/>
      <c r="CD1605" s="3"/>
      <c r="CE1605" s="3"/>
      <c r="CF1605" s="3"/>
      <c r="CG1605" s="3"/>
      <c r="CH1605" s="3"/>
      <c r="CI1605" s="3"/>
      <c r="CJ1605" s="3"/>
      <c r="CK1605" s="3"/>
      <c r="CL1605" s="3"/>
      <c r="CM1605" s="3"/>
      <c r="CN1605" s="3"/>
      <c r="CO1605" s="3"/>
      <c r="CP1605" s="3"/>
      <c r="CQ1605" s="3"/>
      <c r="CR1605" s="3"/>
      <c r="CS1605" s="3"/>
      <c r="CT1605" s="3"/>
      <c r="CU1605" s="3"/>
      <c r="CV1605" s="3"/>
      <c r="CW1605" s="3"/>
      <c r="CX1605" s="3"/>
      <c r="CY1605" s="3"/>
      <c r="CZ1605" s="3"/>
      <c r="DA1605" s="3"/>
      <c r="DB1605" s="3"/>
      <c r="DC1605" s="3"/>
      <c r="DD1605" s="3"/>
      <c r="DE1605" s="3"/>
      <c r="DF1605" s="3"/>
      <c r="DG1605" s="3"/>
      <c r="DH1605" s="3"/>
      <c r="DI1605" s="3"/>
      <c r="DJ1605" s="3"/>
      <c r="DK1605" s="3"/>
      <c r="DL1605" s="3"/>
      <c r="DM1605" s="3"/>
      <c r="DN1605" s="3"/>
      <c r="DO1605" s="3"/>
      <c r="DP1605" s="3"/>
      <c r="DQ1605" s="3"/>
      <c r="DR1605" s="3"/>
      <c r="DS1605" s="3"/>
      <c r="DT1605" s="3"/>
      <c r="DU1605" s="3"/>
      <c r="DV1605" s="3"/>
    </row>
    <row r="1606" spans="2:126" s="40" customFormat="1" x14ac:dyDescent="0.3">
      <c r="B1606" s="41"/>
      <c r="C1606" s="42"/>
      <c r="D1606" s="42"/>
      <c r="E1606" s="42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  <c r="BZ1606" s="3"/>
      <c r="CA1606" s="3"/>
      <c r="CB1606" s="3"/>
      <c r="CC1606" s="3"/>
      <c r="CD1606" s="3"/>
      <c r="CE1606" s="3"/>
      <c r="CF1606" s="3"/>
      <c r="CG1606" s="3"/>
      <c r="CH1606" s="3"/>
      <c r="CI1606" s="3"/>
      <c r="CJ1606" s="3"/>
      <c r="CK1606" s="3"/>
      <c r="CL1606" s="3"/>
      <c r="CM1606" s="3"/>
      <c r="CN1606" s="3"/>
      <c r="CO1606" s="3"/>
      <c r="CP1606" s="3"/>
      <c r="CQ1606" s="3"/>
      <c r="CR1606" s="3"/>
      <c r="CS1606" s="3"/>
      <c r="CT1606" s="3"/>
      <c r="CU1606" s="3"/>
      <c r="CV1606" s="3"/>
      <c r="CW1606" s="3"/>
      <c r="CX1606" s="3"/>
      <c r="CY1606" s="3"/>
      <c r="CZ1606" s="3"/>
      <c r="DA1606" s="3"/>
      <c r="DB1606" s="3"/>
      <c r="DC1606" s="3"/>
      <c r="DD1606" s="3"/>
      <c r="DE1606" s="3"/>
      <c r="DF1606" s="3"/>
      <c r="DG1606" s="3"/>
      <c r="DH1606" s="3"/>
      <c r="DI1606" s="3"/>
      <c r="DJ1606" s="3"/>
      <c r="DK1606" s="3"/>
      <c r="DL1606" s="3"/>
      <c r="DM1606" s="3"/>
      <c r="DN1606" s="3"/>
      <c r="DO1606" s="3"/>
      <c r="DP1606" s="3"/>
      <c r="DQ1606" s="3"/>
      <c r="DR1606" s="3"/>
      <c r="DS1606" s="3"/>
      <c r="DT1606" s="3"/>
      <c r="DU1606" s="3"/>
      <c r="DV1606" s="3"/>
    </row>
    <row r="1607" spans="2:126" s="40" customFormat="1" x14ac:dyDescent="0.3">
      <c r="B1607" s="41"/>
      <c r="C1607" s="42"/>
      <c r="D1607" s="42"/>
      <c r="E1607" s="42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  <c r="BZ1607" s="3"/>
      <c r="CA1607" s="3"/>
      <c r="CB1607" s="3"/>
      <c r="CC1607" s="3"/>
      <c r="CD1607" s="3"/>
      <c r="CE1607" s="3"/>
      <c r="CF1607" s="3"/>
      <c r="CG1607" s="3"/>
      <c r="CH1607" s="3"/>
      <c r="CI1607" s="3"/>
      <c r="CJ1607" s="3"/>
      <c r="CK1607" s="3"/>
      <c r="CL1607" s="3"/>
      <c r="CM1607" s="3"/>
      <c r="CN1607" s="3"/>
      <c r="CO1607" s="3"/>
      <c r="CP1607" s="3"/>
      <c r="CQ1607" s="3"/>
      <c r="CR1607" s="3"/>
      <c r="CS1607" s="3"/>
      <c r="CT1607" s="3"/>
      <c r="CU1607" s="3"/>
      <c r="CV1607" s="3"/>
      <c r="CW1607" s="3"/>
      <c r="CX1607" s="3"/>
      <c r="CY1607" s="3"/>
      <c r="CZ1607" s="3"/>
      <c r="DA1607" s="3"/>
      <c r="DB1607" s="3"/>
      <c r="DC1607" s="3"/>
      <c r="DD1607" s="3"/>
      <c r="DE1607" s="3"/>
      <c r="DF1607" s="3"/>
      <c r="DG1607" s="3"/>
      <c r="DH1607" s="3"/>
      <c r="DI1607" s="3"/>
      <c r="DJ1607" s="3"/>
      <c r="DK1607" s="3"/>
      <c r="DL1607" s="3"/>
      <c r="DM1607" s="3"/>
      <c r="DN1607" s="3"/>
      <c r="DO1607" s="3"/>
      <c r="DP1607" s="3"/>
      <c r="DQ1607" s="3"/>
      <c r="DR1607" s="3"/>
      <c r="DS1607" s="3"/>
      <c r="DT1607" s="3"/>
      <c r="DU1607" s="3"/>
      <c r="DV1607" s="3"/>
    </row>
    <row r="1608" spans="2:126" s="40" customFormat="1" x14ac:dyDescent="0.3">
      <c r="B1608" s="41"/>
      <c r="C1608" s="42"/>
      <c r="D1608" s="42"/>
      <c r="E1608" s="42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  <c r="BV1608" s="3"/>
      <c r="BW1608" s="3"/>
      <c r="BX1608" s="3"/>
      <c r="BY1608" s="3"/>
      <c r="BZ1608" s="3"/>
      <c r="CA1608" s="3"/>
      <c r="CB1608" s="3"/>
      <c r="CC1608" s="3"/>
      <c r="CD1608" s="3"/>
      <c r="CE1608" s="3"/>
      <c r="CF1608" s="3"/>
      <c r="CG1608" s="3"/>
      <c r="CH1608" s="3"/>
      <c r="CI1608" s="3"/>
      <c r="CJ1608" s="3"/>
      <c r="CK1608" s="3"/>
      <c r="CL1608" s="3"/>
      <c r="CM1608" s="3"/>
      <c r="CN1608" s="3"/>
      <c r="CO1608" s="3"/>
      <c r="CP1608" s="3"/>
      <c r="CQ1608" s="3"/>
      <c r="CR1608" s="3"/>
      <c r="CS1608" s="3"/>
      <c r="CT1608" s="3"/>
      <c r="CU1608" s="3"/>
      <c r="CV1608" s="3"/>
      <c r="CW1608" s="3"/>
      <c r="CX1608" s="3"/>
      <c r="CY1608" s="3"/>
      <c r="CZ1608" s="3"/>
      <c r="DA1608" s="3"/>
      <c r="DB1608" s="3"/>
      <c r="DC1608" s="3"/>
      <c r="DD1608" s="3"/>
      <c r="DE1608" s="3"/>
      <c r="DF1608" s="3"/>
      <c r="DG1608" s="3"/>
      <c r="DH1608" s="3"/>
      <c r="DI1608" s="3"/>
      <c r="DJ1608" s="3"/>
      <c r="DK1608" s="3"/>
      <c r="DL1608" s="3"/>
      <c r="DM1608" s="3"/>
      <c r="DN1608" s="3"/>
      <c r="DO1608" s="3"/>
      <c r="DP1608" s="3"/>
      <c r="DQ1608" s="3"/>
      <c r="DR1608" s="3"/>
      <c r="DS1608" s="3"/>
      <c r="DT1608" s="3"/>
      <c r="DU1608" s="3"/>
      <c r="DV1608" s="3"/>
    </row>
    <row r="1609" spans="2:126" s="40" customFormat="1" x14ac:dyDescent="0.3">
      <c r="B1609" s="41"/>
      <c r="C1609" s="42"/>
      <c r="D1609" s="42"/>
      <c r="E1609" s="42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  <c r="BZ1609" s="3"/>
      <c r="CA1609" s="3"/>
      <c r="CB1609" s="3"/>
      <c r="CC1609" s="3"/>
      <c r="CD1609" s="3"/>
      <c r="CE1609" s="3"/>
      <c r="CF1609" s="3"/>
      <c r="CG1609" s="3"/>
      <c r="CH1609" s="3"/>
      <c r="CI1609" s="3"/>
      <c r="CJ1609" s="3"/>
      <c r="CK1609" s="3"/>
      <c r="CL1609" s="3"/>
      <c r="CM1609" s="3"/>
      <c r="CN1609" s="3"/>
      <c r="CO1609" s="3"/>
      <c r="CP1609" s="3"/>
      <c r="CQ1609" s="3"/>
      <c r="CR1609" s="3"/>
      <c r="CS1609" s="3"/>
      <c r="CT1609" s="3"/>
      <c r="CU1609" s="3"/>
      <c r="CV1609" s="3"/>
      <c r="CW1609" s="3"/>
      <c r="CX1609" s="3"/>
      <c r="CY1609" s="3"/>
      <c r="CZ1609" s="3"/>
      <c r="DA1609" s="3"/>
      <c r="DB1609" s="3"/>
      <c r="DC1609" s="3"/>
      <c r="DD1609" s="3"/>
      <c r="DE1609" s="3"/>
      <c r="DF1609" s="3"/>
      <c r="DG1609" s="3"/>
      <c r="DH1609" s="3"/>
      <c r="DI1609" s="3"/>
      <c r="DJ1609" s="3"/>
      <c r="DK1609" s="3"/>
      <c r="DL1609" s="3"/>
      <c r="DM1609" s="3"/>
      <c r="DN1609" s="3"/>
      <c r="DO1609" s="3"/>
      <c r="DP1609" s="3"/>
      <c r="DQ1609" s="3"/>
      <c r="DR1609" s="3"/>
      <c r="DS1609" s="3"/>
      <c r="DT1609" s="3"/>
      <c r="DU1609" s="3"/>
      <c r="DV1609" s="3"/>
    </row>
    <row r="1610" spans="2:126" s="40" customFormat="1" x14ac:dyDescent="0.3">
      <c r="B1610" s="41"/>
      <c r="C1610" s="42"/>
      <c r="D1610" s="42"/>
      <c r="E1610" s="42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  <c r="BZ1610" s="3"/>
      <c r="CA1610" s="3"/>
      <c r="CB1610" s="3"/>
      <c r="CC1610" s="3"/>
      <c r="CD1610" s="3"/>
      <c r="CE1610" s="3"/>
      <c r="CF1610" s="3"/>
      <c r="CG1610" s="3"/>
      <c r="CH1610" s="3"/>
      <c r="CI1610" s="3"/>
      <c r="CJ1610" s="3"/>
      <c r="CK1610" s="3"/>
      <c r="CL1610" s="3"/>
      <c r="CM1610" s="3"/>
      <c r="CN1610" s="3"/>
      <c r="CO1610" s="3"/>
      <c r="CP1610" s="3"/>
      <c r="CQ1610" s="3"/>
      <c r="CR1610" s="3"/>
      <c r="CS1610" s="3"/>
      <c r="CT1610" s="3"/>
      <c r="CU1610" s="3"/>
      <c r="CV1610" s="3"/>
      <c r="CW1610" s="3"/>
      <c r="CX1610" s="3"/>
      <c r="CY1610" s="3"/>
      <c r="CZ1610" s="3"/>
      <c r="DA1610" s="3"/>
      <c r="DB1610" s="3"/>
      <c r="DC1610" s="3"/>
      <c r="DD1610" s="3"/>
      <c r="DE1610" s="3"/>
      <c r="DF1610" s="3"/>
      <c r="DG1610" s="3"/>
      <c r="DH1610" s="3"/>
      <c r="DI1610" s="3"/>
      <c r="DJ1610" s="3"/>
      <c r="DK1610" s="3"/>
      <c r="DL1610" s="3"/>
      <c r="DM1610" s="3"/>
      <c r="DN1610" s="3"/>
      <c r="DO1610" s="3"/>
      <c r="DP1610" s="3"/>
      <c r="DQ1610" s="3"/>
      <c r="DR1610" s="3"/>
      <c r="DS1610" s="3"/>
      <c r="DT1610" s="3"/>
      <c r="DU1610" s="3"/>
      <c r="DV1610" s="3"/>
    </row>
    <row r="1611" spans="2:126" s="40" customFormat="1" x14ac:dyDescent="0.3">
      <c r="B1611" s="41"/>
      <c r="C1611" s="42"/>
      <c r="D1611" s="42"/>
      <c r="E1611" s="42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  <c r="CG1611" s="3"/>
      <c r="CH1611" s="3"/>
      <c r="CI1611" s="3"/>
      <c r="CJ1611" s="3"/>
      <c r="CK1611" s="3"/>
      <c r="CL1611" s="3"/>
      <c r="CM1611" s="3"/>
      <c r="CN1611" s="3"/>
      <c r="CO1611" s="3"/>
      <c r="CP1611" s="3"/>
      <c r="CQ1611" s="3"/>
      <c r="CR1611" s="3"/>
      <c r="CS1611" s="3"/>
      <c r="CT1611" s="3"/>
      <c r="CU1611" s="3"/>
      <c r="CV1611" s="3"/>
      <c r="CW1611" s="3"/>
      <c r="CX1611" s="3"/>
      <c r="CY1611" s="3"/>
      <c r="CZ1611" s="3"/>
      <c r="DA1611" s="3"/>
      <c r="DB1611" s="3"/>
      <c r="DC1611" s="3"/>
      <c r="DD1611" s="3"/>
      <c r="DE1611" s="3"/>
      <c r="DF1611" s="3"/>
      <c r="DG1611" s="3"/>
      <c r="DH1611" s="3"/>
      <c r="DI1611" s="3"/>
      <c r="DJ1611" s="3"/>
      <c r="DK1611" s="3"/>
      <c r="DL1611" s="3"/>
      <c r="DM1611" s="3"/>
      <c r="DN1611" s="3"/>
      <c r="DO1611" s="3"/>
      <c r="DP1611" s="3"/>
      <c r="DQ1611" s="3"/>
      <c r="DR1611" s="3"/>
      <c r="DS1611" s="3"/>
      <c r="DT1611" s="3"/>
      <c r="DU1611" s="3"/>
      <c r="DV1611" s="3"/>
    </row>
    <row r="1612" spans="2:126" s="40" customFormat="1" x14ac:dyDescent="0.3">
      <c r="B1612" s="41"/>
      <c r="C1612" s="42"/>
      <c r="D1612" s="42"/>
      <c r="E1612" s="42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  <c r="CG1612" s="3"/>
      <c r="CH1612" s="3"/>
      <c r="CI1612" s="3"/>
      <c r="CJ1612" s="3"/>
      <c r="CK1612" s="3"/>
      <c r="CL1612" s="3"/>
      <c r="CM1612" s="3"/>
      <c r="CN1612" s="3"/>
      <c r="CO1612" s="3"/>
      <c r="CP1612" s="3"/>
      <c r="CQ1612" s="3"/>
      <c r="CR1612" s="3"/>
      <c r="CS1612" s="3"/>
      <c r="CT1612" s="3"/>
      <c r="CU1612" s="3"/>
      <c r="CV1612" s="3"/>
      <c r="CW1612" s="3"/>
      <c r="CX1612" s="3"/>
      <c r="CY1612" s="3"/>
      <c r="CZ1612" s="3"/>
      <c r="DA1612" s="3"/>
      <c r="DB1612" s="3"/>
      <c r="DC1612" s="3"/>
      <c r="DD1612" s="3"/>
      <c r="DE1612" s="3"/>
      <c r="DF1612" s="3"/>
      <c r="DG1612" s="3"/>
      <c r="DH1612" s="3"/>
      <c r="DI1612" s="3"/>
      <c r="DJ1612" s="3"/>
      <c r="DK1612" s="3"/>
      <c r="DL1612" s="3"/>
      <c r="DM1612" s="3"/>
      <c r="DN1612" s="3"/>
      <c r="DO1612" s="3"/>
      <c r="DP1612" s="3"/>
      <c r="DQ1612" s="3"/>
      <c r="DR1612" s="3"/>
      <c r="DS1612" s="3"/>
      <c r="DT1612" s="3"/>
      <c r="DU1612" s="3"/>
      <c r="DV1612" s="3"/>
    </row>
    <row r="1613" spans="2:126" s="40" customFormat="1" x14ac:dyDescent="0.3">
      <c r="B1613" s="41"/>
      <c r="C1613" s="42"/>
      <c r="D1613" s="42"/>
      <c r="E1613" s="42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  <c r="CG1613" s="3"/>
      <c r="CH1613" s="3"/>
      <c r="CI1613" s="3"/>
      <c r="CJ1613" s="3"/>
      <c r="CK1613" s="3"/>
      <c r="CL1613" s="3"/>
      <c r="CM1613" s="3"/>
      <c r="CN1613" s="3"/>
      <c r="CO1613" s="3"/>
      <c r="CP1613" s="3"/>
      <c r="CQ1613" s="3"/>
      <c r="CR1613" s="3"/>
      <c r="CS1613" s="3"/>
      <c r="CT1613" s="3"/>
      <c r="CU1613" s="3"/>
      <c r="CV1613" s="3"/>
      <c r="CW1613" s="3"/>
      <c r="CX1613" s="3"/>
      <c r="CY1613" s="3"/>
      <c r="CZ1613" s="3"/>
      <c r="DA1613" s="3"/>
      <c r="DB1613" s="3"/>
      <c r="DC1613" s="3"/>
      <c r="DD1613" s="3"/>
      <c r="DE1613" s="3"/>
      <c r="DF1613" s="3"/>
      <c r="DG1613" s="3"/>
      <c r="DH1613" s="3"/>
      <c r="DI1613" s="3"/>
      <c r="DJ1613" s="3"/>
      <c r="DK1613" s="3"/>
      <c r="DL1613" s="3"/>
      <c r="DM1613" s="3"/>
      <c r="DN1613" s="3"/>
      <c r="DO1613" s="3"/>
      <c r="DP1613" s="3"/>
      <c r="DQ1613" s="3"/>
      <c r="DR1613" s="3"/>
      <c r="DS1613" s="3"/>
      <c r="DT1613" s="3"/>
      <c r="DU1613" s="3"/>
      <c r="DV1613" s="3"/>
    </row>
    <row r="1614" spans="2:126" s="40" customFormat="1" x14ac:dyDescent="0.3">
      <c r="B1614" s="41"/>
      <c r="C1614" s="42"/>
      <c r="D1614" s="42"/>
      <c r="E1614" s="42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  <c r="CG1614" s="3"/>
      <c r="CH1614" s="3"/>
      <c r="CI1614" s="3"/>
      <c r="CJ1614" s="3"/>
      <c r="CK1614" s="3"/>
      <c r="CL1614" s="3"/>
      <c r="CM1614" s="3"/>
      <c r="CN1614" s="3"/>
      <c r="CO1614" s="3"/>
      <c r="CP1614" s="3"/>
      <c r="CQ1614" s="3"/>
      <c r="CR1614" s="3"/>
      <c r="CS1614" s="3"/>
      <c r="CT1614" s="3"/>
      <c r="CU1614" s="3"/>
      <c r="CV1614" s="3"/>
      <c r="CW1614" s="3"/>
      <c r="CX1614" s="3"/>
      <c r="CY1614" s="3"/>
      <c r="CZ1614" s="3"/>
      <c r="DA1614" s="3"/>
      <c r="DB1614" s="3"/>
      <c r="DC1614" s="3"/>
      <c r="DD1614" s="3"/>
      <c r="DE1614" s="3"/>
      <c r="DF1614" s="3"/>
      <c r="DG1614" s="3"/>
      <c r="DH1614" s="3"/>
      <c r="DI1614" s="3"/>
      <c r="DJ1614" s="3"/>
      <c r="DK1614" s="3"/>
      <c r="DL1614" s="3"/>
      <c r="DM1614" s="3"/>
      <c r="DN1614" s="3"/>
      <c r="DO1614" s="3"/>
      <c r="DP1614" s="3"/>
      <c r="DQ1614" s="3"/>
      <c r="DR1614" s="3"/>
      <c r="DS1614" s="3"/>
      <c r="DT1614" s="3"/>
      <c r="DU1614" s="3"/>
      <c r="DV1614" s="3"/>
    </row>
    <row r="1615" spans="2:126" s="40" customFormat="1" x14ac:dyDescent="0.3">
      <c r="B1615" s="41"/>
      <c r="C1615" s="42"/>
      <c r="D1615" s="42"/>
      <c r="E1615" s="42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  <c r="CG1615" s="3"/>
      <c r="CH1615" s="3"/>
      <c r="CI1615" s="3"/>
      <c r="CJ1615" s="3"/>
      <c r="CK1615" s="3"/>
      <c r="CL1615" s="3"/>
      <c r="CM1615" s="3"/>
      <c r="CN1615" s="3"/>
      <c r="CO1615" s="3"/>
      <c r="CP1615" s="3"/>
      <c r="CQ1615" s="3"/>
      <c r="CR1615" s="3"/>
      <c r="CS1615" s="3"/>
      <c r="CT1615" s="3"/>
      <c r="CU1615" s="3"/>
      <c r="CV1615" s="3"/>
      <c r="CW1615" s="3"/>
      <c r="CX1615" s="3"/>
      <c r="CY1615" s="3"/>
      <c r="CZ1615" s="3"/>
      <c r="DA1615" s="3"/>
      <c r="DB1615" s="3"/>
      <c r="DC1615" s="3"/>
      <c r="DD1615" s="3"/>
      <c r="DE1615" s="3"/>
      <c r="DF1615" s="3"/>
      <c r="DG1615" s="3"/>
      <c r="DH1615" s="3"/>
      <c r="DI1615" s="3"/>
      <c r="DJ1615" s="3"/>
      <c r="DK1615" s="3"/>
      <c r="DL1615" s="3"/>
      <c r="DM1615" s="3"/>
      <c r="DN1615" s="3"/>
      <c r="DO1615" s="3"/>
      <c r="DP1615" s="3"/>
      <c r="DQ1615" s="3"/>
      <c r="DR1615" s="3"/>
      <c r="DS1615" s="3"/>
      <c r="DT1615" s="3"/>
      <c r="DU1615" s="3"/>
      <c r="DV1615" s="3"/>
    </row>
    <row r="1616" spans="2:126" s="40" customFormat="1" x14ac:dyDescent="0.3">
      <c r="B1616" s="41"/>
      <c r="C1616" s="42"/>
      <c r="D1616" s="42"/>
      <c r="E1616" s="42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  <c r="CP1616" s="3"/>
      <c r="CQ1616" s="3"/>
      <c r="CR1616" s="3"/>
      <c r="CS1616" s="3"/>
      <c r="CT1616" s="3"/>
      <c r="CU1616" s="3"/>
      <c r="CV1616" s="3"/>
      <c r="CW1616" s="3"/>
      <c r="CX1616" s="3"/>
      <c r="CY1616" s="3"/>
      <c r="CZ1616" s="3"/>
      <c r="DA1616" s="3"/>
      <c r="DB1616" s="3"/>
      <c r="DC1616" s="3"/>
      <c r="DD1616" s="3"/>
      <c r="DE1616" s="3"/>
      <c r="DF1616" s="3"/>
      <c r="DG1616" s="3"/>
      <c r="DH1616" s="3"/>
      <c r="DI1616" s="3"/>
      <c r="DJ1616" s="3"/>
      <c r="DK1616" s="3"/>
      <c r="DL1616" s="3"/>
      <c r="DM1616" s="3"/>
      <c r="DN1616" s="3"/>
      <c r="DO1616" s="3"/>
      <c r="DP1616" s="3"/>
      <c r="DQ1616" s="3"/>
      <c r="DR1616" s="3"/>
      <c r="DS1616" s="3"/>
      <c r="DT1616" s="3"/>
      <c r="DU1616" s="3"/>
      <c r="DV1616" s="3"/>
    </row>
    <row r="1617" spans="2:127" s="40" customFormat="1" x14ac:dyDescent="0.3">
      <c r="B1617" s="41"/>
      <c r="C1617" s="42"/>
      <c r="D1617" s="42"/>
      <c r="E1617" s="42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  <c r="CW1617" s="3"/>
      <c r="CX1617" s="3"/>
      <c r="CY1617" s="3"/>
      <c r="CZ1617" s="3"/>
      <c r="DA1617" s="3"/>
      <c r="DB1617" s="3"/>
      <c r="DC1617" s="3"/>
      <c r="DD1617" s="3"/>
      <c r="DE1617" s="3"/>
      <c r="DF1617" s="3"/>
      <c r="DG1617" s="3"/>
      <c r="DH1617" s="3"/>
      <c r="DI1617" s="3"/>
      <c r="DJ1617" s="3"/>
      <c r="DK1617" s="3"/>
      <c r="DL1617" s="3"/>
      <c r="DM1617" s="3"/>
      <c r="DN1617" s="3"/>
      <c r="DO1617" s="3"/>
      <c r="DP1617" s="3"/>
      <c r="DQ1617" s="3"/>
      <c r="DR1617" s="3"/>
      <c r="DS1617" s="3"/>
      <c r="DT1617" s="3"/>
      <c r="DU1617" s="3"/>
      <c r="DV1617" s="3"/>
    </row>
    <row r="1618" spans="2:127" s="40" customFormat="1" x14ac:dyDescent="0.3">
      <c r="B1618" s="41"/>
      <c r="C1618" s="42"/>
      <c r="D1618" s="42"/>
      <c r="E1618" s="42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  <c r="CW1618" s="3"/>
      <c r="CX1618" s="3"/>
      <c r="CY1618" s="3"/>
      <c r="CZ1618" s="3"/>
      <c r="DA1618" s="3"/>
      <c r="DB1618" s="3"/>
      <c r="DC1618" s="3"/>
      <c r="DD1618" s="3"/>
      <c r="DE1618" s="3"/>
      <c r="DF1618" s="3"/>
      <c r="DG1618" s="3"/>
      <c r="DH1618" s="3"/>
      <c r="DI1618" s="3"/>
      <c r="DJ1618" s="3"/>
      <c r="DK1618" s="3"/>
      <c r="DL1618" s="3"/>
      <c r="DM1618" s="3"/>
      <c r="DN1618" s="3"/>
      <c r="DO1618" s="3"/>
      <c r="DP1618" s="3"/>
      <c r="DQ1618" s="3"/>
      <c r="DR1618" s="3"/>
      <c r="DS1618" s="3"/>
      <c r="DT1618" s="3"/>
      <c r="DU1618" s="3"/>
      <c r="DV1618" s="3"/>
    </row>
    <row r="1619" spans="2:127" s="40" customFormat="1" x14ac:dyDescent="0.3">
      <c r="B1619" s="41"/>
      <c r="C1619" s="42"/>
      <c r="D1619" s="42"/>
      <c r="E1619" s="42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  <c r="CW1619" s="3"/>
      <c r="CX1619" s="3"/>
      <c r="CY1619" s="3"/>
      <c r="CZ1619" s="3"/>
      <c r="DA1619" s="3"/>
      <c r="DB1619" s="3"/>
      <c r="DC1619" s="3"/>
      <c r="DD1619" s="3"/>
      <c r="DE1619" s="3"/>
      <c r="DF1619" s="3"/>
      <c r="DG1619" s="3"/>
      <c r="DH1619" s="3"/>
      <c r="DI1619" s="3"/>
      <c r="DJ1619" s="3"/>
      <c r="DK1619" s="3"/>
      <c r="DL1619" s="3"/>
      <c r="DM1619" s="3"/>
      <c r="DN1619" s="3"/>
      <c r="DO1619" s="3"/>
      <c r="DP1619" s="3"/>
      <c r="DQ1619" s="3"/>
      <c r="DR1619" s="3"/>
      <c r="DS1619" s="3"/>
      <c r="DT1619" s="3"/>
      <c r="DU1619" s="3"/>
      <c r="DV1619" s="3"/>
    </row>
    <row r="1620" spans="2:127" s="40" customFormat="1" x14ac:dyDescent="0.3">
      <c r="B1620" s="41"/>
      <c r="C1620" s="42"/>
      <c r="D1620" s="42"/>
      <c r="E1620" s="42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  <c r="CG1620" s="3"/>
      <c r="CH1620" s="3"/>
      <c r="CI1620" s="3"/>
      <c r="CJ1620" s="3"/>
      <c r="CK1620" s="3"/>
      <c r="CL1620" s="3"/>
      <c r="CM1620" s="3"/>
      <c r="CN1620" s="3"/>
      <c r="CO1620" s="3"/>
      <c r="CP1620" s="3"/>
      <c r="CQ1620" s="3"/>
      <c r="CR1620" s="3"/>
      <c r="CS1620" s="3"/>
      <c r="CT1620" s="3"/>
      <c r="CU1620" s="3"/>
      <c r="CV1620" s="3"/>
      <c r="CW1620" s="3"/>
      <c r="CX1620" s="3"/>
      <c r="CY1620" s="3"/>
      <c r="CZ1620" s="3"/>
      <c r="DA1620" s="3"/>
      <c r="DB1620" s="3"/>
      <c r="DC1620" s="3"/>
      <c r="DD1620" s="3"/>
      <c r="DE1620" s="3"/>
      <c r="DF1620" s="3"/>
      <c r="DG1620" s="3"/>
      <c r="DH1620" s="3"/>
      <c r="DI1620" s="3"/>
      <c r="DJ1620" s="3"/>
      <c r="DK1620" s="3"/>
      <c r="DL1620" s="3"/>
      <c r="DM1620" s="3"/>
      <c r="DN1620" s="3"/>
      <c r="DO1620" s="3"/>
      <c r="DP1620" s="3"/>
      <c r="DQ1620" s="3"/>
      <c r="DR1620" s="3"/>
      <c r="DS1620" s="3"/>
      <c r="DT1620" s="3"/>
      <c r="DU1620" s="3"/>
      <c r="DV1620" s="3"/>
    </row>
    <row r="1621" spans="2:127" s="40" customFormat="1" x14ac:dyDescent="0.3">
      <c r="B1621" s="41"/>
      <c r="C1621" s="42"/>
      <c r="D1621" s="42"/>
      <c r="E1621" s="42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  <c r="CG1621" s="3"/>
      <c r="CH1621" s="3"/>
      <c r="CI1621" s="3"/>
      <c r="CJ1621" s="3"/>
      <c r="CK1621" s="3"/>
      <c r="CL1621" s="3"/>
      <c r="CM1621" s="3"/>
      <c r="CN1621" s="3"/>
      <c r="CO1621" s="3"/>
      <c r="CP1621" s="3"/>
      <c r="CQ1621" s="3"/>
      <c r="CR1621" s="3"/>
      <c r="CS1621" s="3"/>
      <c r="CT1621" s="3"/>
      <c r="CU1621" s="3"/>
      <c r="CV1621" s="3"/>
      <c r="CW1621" s="3"/>
      <c r="CX1621" s="3"/>
      <c r="CY1621" s="3"/>
      <c r="CZ1621" s="3"/>
      <c r="DA1621" s="3"/>
      <c r="DB1621" s="3"/>
      <c r="DC1621" s="3"/>
      <c r="DD1621" s="3"/>
      <c r="DE1621" s="3"/>
      <c r="DF1621" s="3"/>
      <c r="DG1621" s="3"/>
      <c r="DH1621" s="3"/>
      <c r="DI1621" s="3"/>
      <c r="DJ1621" s="3"/>
      <c r="DK1621" s="3"/>
      <c r="DL1621" s="3"/>
      <c r="DM1621" s="3"/>
      <c r="DN1621" s="3"/>
      <c r="DO1621" s="3"/>
      <c r="DP1621" s="3"/>
      <c r="DQ1621" s="3"/>
      <c r="DR1621" s="3"/>
      <c r="DS1621" s="3"/>
      <c r="DT1621" s="3"/>
      <c r="DU1621" s="3"/>
      <c r="DV1621" s="3"/>
    </row>
    <row r="1622" spans="2:127" s="40" customFormat="1" x14ac:dyDescent="0.3">
      <c r="B1622" s="41"/>
      <c r="C1622" s="42"/>
      <c r="D1622" s="42"/>
      <c r="E1622" s="42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  <c r="CP1622" s="3"/>
      <c r="CQ1622" s="3"/>
      <c r="CR1622" s="3"/>
      <c r="CS1622" s="3"/>
      <c r="CT1622" s="3"/>
      <c r="CU1622" s="3"/>
      <c r="CV1622" s="3"/>
      <c r="CW1622" s="3"/>
      <c r="CX1622" s="3"/>
      <c r="CY1622" s="3"/>
      <c r="CZ1622" s="3"/>
      <c r="DA1622" s="3"/>
      <c r="DB1622" s="3"/>
      <c r="DC1622" s="3"/>
      <c r="DD1622" s="3"/>
      <c r="DE1622" s="3"/>
      <c r="DF1622" s="3"/>
      <c r="DG1622" s="3"/>
      <c r="DH1622" s="3"/>
      <c r="DI1622" s="3"/>
      <c r="DJ1622" s="3"/>
      <c r="DK1622" s="3"/>
      <c r="DL1622" s="3"/>
      <c r="DM1622" s="3"/>
      <c r="DN1622" s="3"/>
      <c r="DO1622" s="3"/>
      <c r="DP1622" s="3"/>
      <c r="DQ1622" s="3"/>
      <c r="DR1622" s="3"/>
      <c r="DS1622" s="3"/>
      <c r="DT1622" s="3"/>
      <c r="DU1622" s="3"/>
      <c r="DV1622" s="3"/>
    </row>
    <row r="1623" spans="2:127" s="40" customFormat="1" x14ac:dyDescent="0.3">
      <c r="B1623" s="41"/>
      <c r="C1623" s="42"/>
      <c r="D1623" s="42"/>
      <c r="E1623" s="42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  <c r="CP1623" s="3"/>
      <c r="CQ1623" s="3"/>
      <c r="CR1623" s="3"/>
      <c r="CS1623" s="3"/>
      <c r="CT1623" s="3"/>
      <c r="CU1623" s="3"/>
      <c r="CV1623" s="3"/>
      <c r="CW1623" s="3"/>
      <c r="CX1623" s="3"/>
      <c r="CY1623" s="3"/>
      <c r="CZ1623" s="3"/>
      <c r="DA1623" s="3"/>
      <c r="DB1623" s="3"/>
      <c r="DC1623" s="3"/>
      <c r="DD1623" s="3"/>
      <c r="DE1623" s="3"/>
      <c r="DF1623" s="3"/>
      <c r="DG1623" s="3"/>
      <c r="DH1623" s="3"/>
      <c r="DI1623" s="3"/>
      <c r="DJ1623" s="3"/>
      <c r="DK1623" s="3"/>
      <c r="DL1623" s="3"/>
      <c r="DM1623" s="3"/>
      <c r="DN1623" s="3"/>
      <c r="DO1623" s="3"/>
      <c r="DP1623" s="3"/>
      <c r="DQ1623" s="3"/>
      <c r="DR1623" s="3"/>
      <c r="DS1623" s="3"/>
      <c r="DT1623" s="3"/>
      <c r="DU1623" s="3"/>
      <c r="DV1623" s="3"/>
    </row>
    <row r="1624" spans="2:127" s="40" customFormat="1" x14ac:dyDescent="0.3">
      <c r="B1624" s="41"/>
      <c r="C1624" s="42"/>
      <c r="D1624" s="42"/>
      <c r="E1624" s="42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  <c r="CP1624" s="3"/>
      <c r="CQ1624" s="3"/>
      <c r="CR1624" s="3"/>
      <c r="CS1624" s="3"/>
      <c r="CT1624" s="3"/>
      <c r="CU1624" s="3"/>
      <c r="CV1624" s="3"/>
      <c r="CW1624" s="3"/>
      <c r="CX1624" s="3"/>
      <c r="CY1624" s="3"/>
      <c r="CZ1624" s="3"/>
      <c r="DA1624" s="3"/>
      <c r="DB1624" s="3"/>
      <c r="DC1624" s="3"/>
      <c r="DD1624" s="3"/>
      <c r="DE1624" s="3"/>
      <c r="DF1624" s="3"/>
      <c r="DG1624" s="3"/>
      <c r="DH1624" s="3"/>
      <c r="DI1624" s="3"/>
      <c r="DJ1624" s="3"/>
      <c r="DK1624" s="3"/>
      <c r="DL1624" s="3"/>
      <c r="DM1624" s="3"/>
      <c r="DN1624" s="3"/>
      <c r="DO1624" s="3"/>
      <c r="DP1624" s="3"/>
      <c r="DQ1624" s="3"/>
      <c r="DR1624" s="3"/>
      <c r="DS1624" s="3"/>
      <c r="DT1624" s="3"/>
      <c r="DU1624" s="3"/>
      <c r="DV1624" s="3"/>
    </row>
    <row r="1625" spans="2:127" s="40" customFormat="1" x14ac:dyDescent="0.3">
      <c r="B1625" s="41"/>
      <c r="C1625" s="42"/>
      <c r="D1625" s="42"/>
      <c r="E1625" s="42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  <c r="CP1625" s="3"/>
      <c r="CQ1625" s="3"/>
      <c r="CR1625" s="3"/>
      <c r="CS1625" s="3"/>
      <c r="CT1625" s="3"/>
      <c r="CU1625" s="3"/>
      <c r="CV1625" s="3"/>
      <c r="CW1625" s="3"/>
      <c r="CX1625" s="3"/>
      <c r="CY1625" s="3"/>
      <c r="CZ1625" s="3"/>
      <c r="DA1625" s="3"/>
      <c r="DB1625" s="3"/>
      <c r="DC1625" s="3"/>
      <c r="DD1625" s="3"/>
      <c r="DE1625" s="3"/>
      <c r="DF1625" s="3"/>
      <c r="DG1625" s="3"/>
      <c r="DH1625" s="3"/>
      <c r="DI1625" s="3"/>
      <c r="DJ1625" s="3"/>
      <c r="DK1625" s="3"/>
      <c r="DL1625" s="3"/>
      <c r="DM1625" s="3"/>
      <c r="DN1625" s="3"/>
      <c r="DO1625" s="3"/>
      <c r="DP1625" s="3"/>
      <c r="DQ1625" s="3"/>
      <c r="DR1625" s="3"/>
      <c r="DS1625" s="3"/>
      <c r="DT1625" s="3"/>
      <c r="DU1625" s="3"/>
      <c r="DV1625" s="3"/>
    </row>
    <row r="1626" spans="2:127" s="40" customFormat="1" x14ac:dyDescent="0.3">
      <c r="B1626" s="41"/>
      <c r="C1626" s="42"/>
      <c r="D1626" s="42"/>
      <c r="E1626" s="42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  <c r="CP1626" s="3"/>
      <c r="CQ1626" s="3"/>
      <c r="CR1626" s="3"/>
      <c r="CS1626" s="3"/>
      <c r="CT1626" s="3"/>
      <c r="CU1626" s="3"/>
      <c r="CV1626" s="3"/>
      <c r="CW1626" s="3"/>
      <c r="CX1626" s="3"/>
      <c r="CY1626" s="3"/>
      <c r="CZ1626" s="3"/>
      <c r="DA1626" s="3"/>
      <c r="DB1626" s="3"/>
      <c r="DC1626" s="3"/>
      <c r="DD1626" s="3"/>
      <c r="DE1626" s="3"/>
      <c r="DF1626" s="3"/>
      <c r="DG1626" s="3"/>
      <c r="DH1626" s="3"/>
      <c r="DI1626" s="3"/>
      <c r="DJ1626" s="3"/>
      <c r="DK1626" s="3"/>
      <c r="DL1626" s="3"/>
      <c r="DM1626" s="3"/>
      <c r="DN1626" s="3"/>
      <c r="DO1626" s="3"/>
      <c r="DP1626" s="3"/>
      <c r="DQ1626" s="3"/>
      <c r="DR1626" s="3"/>
      <c r="DS1626" s="3"/>
      <c r="DT1626" s="3"/>
      <c r="DU1626" s="3"/>
      <c r="DV1626" s="3"/>
    </row>
    <row r="1627" spans="2:127" s="40" customFormat="1" x14ac:dyDescent="0.3">
      <c r="B1627" s="41"/>
      <c r="C1627" s="42"/>
      <c r="D1627" s="42"/>
      <c r="E1627" s="42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  <c r="CG1627" s="3"/>
      <c r="CH1627" s="3"/>
      <c r="CI1627" s="3"/>
      <c r="CJ1627" s="3"/>
      <c r="CK1627" s="3"/>
      <c r="CL1627" s="3"/>
      <c r="CM1627" s="3"/>
      <c r="CN1627" s="3"/>
      <c r="CO1627" s="3"/>
      <c r="CP1627" s="3"/>
      <c r="CQ1627" s="3"/>
      <c r="CR1627" s="3"/>
      <c r="CS1627" s="3"/>
      <c r="CT1627" s="3"/>
      <c r="CU1627" s="3"/>
      <c r="CV1627" s="3"/>
      <c r="CW1627" s="3"/>
      <c r="CX1627" s="3"/>
      <c r="CY1627" s="3"/>
      <c r="CZ1627" s="3"/>
      <c r="DA1627" s="3"/>
      <c r="DB1627" s="3"/>
      <c r="DC1627" s="3"/>
      <c r="DD1627" s="3"/>
      <c r="DE1627" s="3"/>
      <c r="DF1627" s="3"/>
      <c r="DG1627" s="3"/>
      <c r="DH1627" s="3"/>
      <c r="DI1627" s="3"/>
      <c r="DJ1627" s="3"/>
      <c r="DK1627" s="3"/>
      <c r="DL1627" s="3"/>
      <c r="DM1627" s="3"/>
      <c r="DN1627" s="3"/>
      <c r="DO1627" s="3"/>
      <c r="DP1627" s="3"/>
      <c r="DQ1627" s="3"/>
      <c r="DR1627" s="3"/>
      <c r="DS1627" s="3"/>
      <c r="DT1627" s="3"/>
      <c r="DU1627" s="3"/>
      <c r="DV1627" s="3"/>
    </row>
    <row r="1628" spans="2:127" s="47" customFormat="1" x14ac:dyDescent="0.3">
      <c r="B1628" s="43"/>
      <c r="C1628" s="44"/>
      <c r="D1628" s="44"/>
      <c r="E1628" s="45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  <c r="CB1628" s="3"/>
      <c r="CC1628" s="3"/>
      <c r="CD1628" s="3"/>
      <c r="CE1628" s="3"/>
      <c r="CF1628" s="3"/>
      <c r="CG1628" s="3"/>
      <c r="CH1628" s="3"/>
      <c r="CI1628" s="3"/>
      <c r="CJ1628" s="3"/>
      <c r="CK1628" s="3"/>
      <c r="CL1628" s="3"/>
      <c r="CM1628" s="3"/>
      <c r="CN1628" s="3"/>
      <c r="CO1628" s="3"/>
      <c r="CP1628" s="3"/>
      <c r="CQ1628" s="3"/>
      <c r="CR1628" s="3"/>
      <c r="CS1628" s="3"/>
      <c r="CT1628" s="3"/>
      <c r="CU1628" s="3"/>
      <c r="CV1628" s="3"/>
      <c r="CW1628" s="3"/>
      <c r="CX1628" s="3"/>
      <c r="CY1628" s="3"/>
      <c r="CZ1628" s="3"/>
      <c r="DA1628" s="3"/>
      <c r="DB1628" s="3"/>
      <c r="DC1628" s="3"/>
      <c r="DD1628" s="3"/>
      <c r="DE1628" s="3"/>
      <c r="DF1628" s="3"/>
      <c r="DG1628" s="3"/>
      <c r="DH1628" s="3"/>
      <c r="DI1628" s="3"/>
      <c r="DJ1628" s="3"/>
      <c r="DK1628" s="3"/>
      <c r="DL1628" s="3"/>
      <c r="DM1628" s="3"/>
      <c r="DN1628" s="3"/>
      <c r="DO1628" s="3"/>
      <c r="DP1628" s="3"/>
      <c r="DQ1628" s="3"/>
      <c r="DR1628" s="3"/>
      <c r="DS1628" s="3"/>
      <c r="DT1628" s="3"/>
      <c r="DU1628" s="3"/>
      <c r="DV1628" s="3"/>
      <c r="DW1628" s="46"/>
    </row>
    <row r="1629" spans="2:127" x14ac:dyDescent="0.3">
      <c r="B1629" s="33"/>
    </row>
    <row r="1630" spans="2:127" x14ac:dyDescent="0.3">
      <c r="B1630" s="33"/>
    </row>
    <row r="1631" spans="2:127" x14ac:dyDescent="0.3">
      <c r="B1631" s="33"/>
    </row>
    <row r="1632" spans="2:127" x14ac:dyDescent="0.3">
      <c r="B1632" s="33"/>
    </row>
    <row r="1633" spans="2:2" x14ac:dyDescent="0.3">
      <c r="B1633" s="33"/>
    </row>
    <row r="1634" spans="2:2" x14ac:dyDescent="0.3">
      <c r="B1634" s="33"/>
    </row>
    <row r="1635" spans="2:2" x14ac:dyDescent="0.3">
      <c r="B1635" s="33"/>
    </row>
    <row r="1636" spans="2:2" x14ac:dyDescent="0.3">
      <c r="B1636" s="33"/>
    </row>
    <row r="1637" spans="2:2" x14ac:dyDescent="0.3">
      <c r="B1637" s="33"/>
    </row>
    <row r="1638" spans="2:2" x14ac:dyDescent="0.3">
      <c r="B1638" s="33"/>
    </row>
    <row r="1639" spans="2:2" x14ac:dyDescent="0.3">
      <c r="B1639" s="33"/>
    </row>
    <row r="1640" spans="2:2" x14ac:dyDescent="0.3">
      <c r="B1640" s="33"/>
    </row>
    <row r="1641" spans="2:2" x14ac:dyDescent="0.3">
      <c r="B1641" s="33"/>
    </row>
    <row r="1642" spans="2:2" x14ac:dyDescent="0.3">
      <c r="B1642" s="33"/>
    </row>
    <row r="1643" spans="2:2" x14ac:dyDescent="0.3">
      <c r="B1643" s="33"/>
    </row>
    <row r="1644" spans="2:2" x14ac:dyDescent="0.3">
      <c r="B1644" s="33"/>
    </row>
    <row r="1645" spans="2:2" x14ac:dyDescent="0.3">
      <c r="B1645" s="33"/>
    </row>
    <row r="1646" spans="2:2" x14ac:dyDescent="0.3">
      <c r="B1646" s="33"/>
    </row>
    <row r="1647" spans="2:2" x14ac:dyDescent="0.3">
      <c r="B1647" s="33"/>
    </row>
    <row r="1648" spans="2:2" x14ac:dyDescent="0.3">
      <c r="B1648" s="33"/>
    </row>
    <row r="1649" spans="2:2" x14ac:dyDescent="0.3">
      <c r="B1649" s="33"/>
    </row>
    <row r="1650" spans="2:2" x14ac:dyDescent="0.3">
      <c r="B1650" s="33"/>
    </row>
    <row r="1651" spans="2:2" x14ac:dyDescent="0.3">
      <c r="B1651" s="33"/>
    </row>
    <row r="1652" spans="2:2" x14ac:dyDescent="0.3">
      <c r="B1652" s="33"/>
    </row>
    <row r="1653" spans="2:2" x14ac:dyDescent="0.3">
      <c r="B1653" s="33"/>
    </row>
    <row r="1654" spans="2:2" x14ac:dyDescent="0.3">
      <c r="B1654" s="33"/>
    </row>
    <row r="1655" spans="2:2" x14ac:dyDescent="0.3">
      <c r="B1655" s="33"/>
    </row>
    <row r="1656" spans="2:2" x14ac:dyDescent="0.3">
      <c r="B1656" s="33"/>
    </row>
    <row r="1657" spans="2:2" x14ac:dyDescent="0.3">
      <c r="B1657" s="33"/>
    </row>
    <row r="1658" spans="2:2" x14ac:dyDescent="0.3">
      <c r="B1658" s="33"/>
    </row>
    <row r="1659" spans="2:2" x14ac:dyDescent="0.3">
      <c r="B1659" s="33"/>
    </row>
    <row r="1660" spans="2:2" x14ac:dyDescent="0.3">
      <c r="B1660" s="33"/>
    </row>
    <row r="1661" spans="2:2" x14ac:dyDescent="0.3">
      <c r="B1661" s="33"/>
    </row>
    <row r="1662" spans="2:2" x14ac:dyDescent="0.3">
      <c r="B1662" s="33"/>
    </row>
    <row r="1663" spans="2:2" x14ac:dyDescent="0.3">
      <c r="B1663" s="33"/>
    </row>
    <row r="1664" spans="2:2" x14ac:dyDescent="0.3">
      <c r="B1664" s="33"/>
    </row>
    <row r="1665" spans="2:2" x14ac:dyDescent="0.3">
      <c r="B1665" s="33"/>
    </row>
    <row r="1666" spans="2:2" x14ac:dyDescent="0.3">
      <c r="B1666" s="33"/>
    </row>
    <row r="1667" spans="2:2" x14ac:dyDescent="0.3">
      <c r="B1667" s="33"/>
    </row>
    <row r="1668" spans="2:2" x14ac:dyDescent="0.3">
      <c r="B1668" s="33"/>
    </row>
    <row r="1669" spans="2:2" x14ac:dyDescent="0.3">
      <c r="B1669" s="33"/>
    </row>
    <row r="1670" spans="2:2" x14ac:dyDescent="0.3">
      <c r="B1670" s="33"/>
    </row>
    <row r="1671" spans="2:2" x14ac:dyDescent="0.3">
      <c r="B1671" s="33"/>
    </row>
    <row r="1672" spans="2:2" x14ac:dyDescent="0.3">
      <c r="B1672" s="33"/>
    </row>
    <row r="1673" spans="2:2" x14ac:dyDescent="0.3">
      <c r="B1673" s="33"/>
    </row>
    <row r="1674" spans="2:2" x14ac:dyDescent="0.3">
      <c r="B1674" s="33"/>
    </row>
    <row r="1675" spans="2:2" x14ac:dyDescent="0.3">
      <c r="B1675" s="33"/>
    </row>
    <row r="1676" spans="2:2" x14ac:dyDescent="0.3">
      <c r="B1676" s="33"/>
    </row>
    <row r="1677" spans="2:2" x14ac:dyDescent="0.3">
      <c r="B1677" s="33"/>
    </row>
    <row r="1678" spans="2:2" x14ac:dyDescent="0.3">
      <c r="B1678" s="33"/>
    </row>
    <row r="1679" spans="2:2" x14ac:dyDescent="0.3">
      <c r="B1679" s="33"/>
    </row>
    <row r="1680" spans="2:2" x14ac:dyDescent="0.3">
      <c r="B1680" s="33"/>
    </row>
    <row r="1681" spans="2:2" x14ac:dyDescent="0.3">
      <c r="B1681" s="33"/>
    </row>
    <row r="1682" spans="2:2" x14ac:dyDescent="0.3">
      <c r="B1682" s="33"/>
    </row>
    <row r="1683" spans="2:2" x14ac:dyDescent="0.3">
      <c r="B1683" s="33"/>
    </row>
    <row r="1684" spans="2:2" x14ac:dyDescent="0.3">
      <c r="B1684" s="33"/>
    </row>
    <row r="1685" spans="2:2" x14ac:dyDescent="0.3">
      <c r="B1685" s="33"/>
    </row>
    <row r="1686" spans="2:2" x14ac:dyDescent="0.3">
      <c r="B1686" s="33"/>
    </row>
    <row r="1687" spans="2:2" x14ac:dyDescent="0.3">
      <c r="B1687" s="33"/>
    </row>
    <row r="1688" spans="2:2" x14ac:dyDescent="0.3">
      <c r="B1688" s="33"/>
    </row>
    <row r="1689" spans="2:2" x14ac:dyDescent="0.3">
      <c r="B1689" s="33"/>
    </row>
    <row r="1690" spans="2:2" x14ac:dyDescent="0.3">
      <c r="B1690" s="33"/>
    </row>
    <row r="1691" spans="2:2" x14ac:dyDescent="0.3">
      <c r="B1691" s="33"/>
    </row>
    <row r="1692" spans="2:2" x14ac:dyDescent="0.3">
      <c r="B1692" s="33"/>
    </row>
    <row r="1693" spans="2:2" x14ac:dyDescent="0.3">
      <c r="B1693" s="33"/>
    </row>
    <row r="1694" spans="2:2" x14ac:dyDescent="0.3">
      <c r="B1694" s="33"/>
    </row>
    <row r="1695" spans="2:2" x14ac:dyDescent="0.3">
      <c r="B1695" s="33"/>
    </row>
    <row r="1696" spans="2:2" x14ac:dyDescent="0.3">
      <c r="B1696" s="33"/>
    </row>
    <row r="1697" spans="2:2" x14ac:dyDescent="0.3">
      <c r="B1697" s="33"/>
    </row>
    <row r="1698" spans="2:2" x14ac:dyDescent="0.3">
      <c r="B1698" s="33"/>
    </row>
    <row r="1699" spans="2:2" x14ac:dyDescent="0.3">
      <c r="B1699" s="33"/>
    </row>
    <row r="1700" spans="2:2" x14ac:dyDescent="0.3">
      <c r="B1700" s="33"/>
    </row>
    <row r="1701" spans="2:2" x14ac:dyDescent="0.3">
      <c r="B1701" s="33"/>
    </row>
    <row r="1702" spans="2:2" x14ac:dyDescent="0.3">
      <c r="B1702" s="33"/>
    </row>
    <row r="1703" spans="2:2" x14ac:dyDescent="0.3">
      <c r="B1703" s="33"/>
    </row>
    <row r="1704" spans="2:2" x14ac:dyDescent="0.3">
      <c r="B1704" s="33"/>
    </row>
    <row r="1705" spans="2:2" x14ac:dyDescent="0.3">
      <c r="B1705" s="33"/>
    </row>
    <row r="1706" spans="2:2" x14ac:dyDescent="0.3">
      <c r="B1706" s="33"/>
    </row>
    <row r="1707" spans="2:2" x14ac:dyDescent="0.3">
      <c r="B1707" s="33"/>
    </row>
    <row r="1708" spans="2:2" x14ac:dyDescent="0.3">
      <c r="B1708" s="33"/>
    </row>
    <row r="1709" spans="2:2" x14ac:dyDescent="0.3">
      <c r="B1709" s="33"/>
    </row>
    <row r="1710" spans="2:2" x14ac:dyDescent="0.3">
      <c r="B1710" s="33"/>
    </row>
    <row r="1711" spans="2:2" x14ac:dyDescent="0.3">
      <c r="B1711" s="33"/>
    </row>
    <row r="1712" spans="2:2" x14ac:dyDescent="0.3">
      <c r="B1712" s="33"/>
    </row>
    <row r="1713" spans="2:2" x14ac:dyDescent="0.3">
      <c r="B1713" s="33"/>
    </row>
    <row r="1714" spans="2:2" x14ac:dyDescent="0.3">
      <c r="B1714" s="33"/>
    </row>
    <row r="1715" spans="2:2" x14ac:dyDescent="0.3">
      <c r="B1715" s="33"/>
    </row>
    <row r="1716" spans="2:2" x14ac:dyDescent="0.3">
      <c r="B1716" s="33"/>
    </row>
    <row r="1717" spans="2:2" x14ac:dyDescent="0.3">
      <c r="B1717" s="33"/>
    </row>
    <row r="1718" spans="2:2" x14ac:dyDescent="0.3">
      <c r="B1718" s="33"/>
    </row>
    <row r="1719" spans="2:2" x14ac:dyDescent="0.3">
      <c r="B1719" s="33"/>
    </row>
    <row r="1720" spans="2:2" x14ac:dyDescent="0.3">
      <c r="B1720" s="33"/>
    </row>
    <row r="1721" spans="2:2" x14ac:dyDescent="0.3">
      <c r="B1721" s="33"/>
    </row>
    <row r="1722" spans="2:2" x14ac:dyDescent="0.3">
      <c r="B1722" s="33"/>
    </row>
    <row r="1723" spans="2:2" x14ac:dyDescent="0.3">
      <c r="B1723" s="33"/>
    </row>
    <row r="1724" spans="2:2" x14ac:dyDescent="0.3">
      <c r="B1724" s="33"/>
    </row>
    <row r="1725" spans="2:2" x14ac:dyDescent="0.3">
      <c r="B1725" s="33"/>
    </row>
    <row r="1726" spans="2:2" x14ac:dyDescent="0.3">
      <c r="B1726" s="33"/>
    </row>
    <row r="1727" spans="2:2" x14ac:dyDescent="0.3">
      <c r="B1727" s="33"/>
    </row>
    <row r="1728" spans="2:2" x14ac:dyDescent="0.3">
      <c r="B1728" s="33"/>
    </row>
    <row r="1729" spans="2:2" x14ac:dyDescent="0.3">
      <c r="B1729" s="33"/>
    </row>
    <row r="1730" spans="2:2" x14ac:dyDescent="0.3">
      <c r="B1730" s="33"/>
    </row>
    <row r="1731" spans="2:2" x14ac:dyDescent="0.3">
      <c r="B1731" s="33"/>
    </row>
    <row r="1732" spans="2:2" x14ac:dyDescent="0.3">
      <c r="B1732" s="33"/>
    </row>
    <row r="1733" spans="2:2" x14ac:dyDescent="0.3">
      <c r="B1733" s="33"/>
    </row>
    <row r="1734" spans="2:2" x14ac:dyDescent="0.3">
      <c r="B1734" s="33"/>
    </row>
    <row r="1735" spans="2:2" x14ac:dyDescent="0.3">
      <c r="B1735" s="33"/>
    </row>
    <row r="1736" spans="2:2" x14ac:dyDescent="0.3">
      <c r="B1736" s="33"/>
    </row>
    <row r="1737" spans="2:2" x14ac:dyDescent="0.3">
      <c r="B1737" s="33"/>
    </row>
    <row r="1738" spans="2:2" x14ac:dyDescent="0.3">
      <c r="B1738" s="33"/>
    </row>
    <row r="1739" spans="2:2" x14ac:dyDescent="0.3">
      <c r="B1739" s="33"/>
    </row>
    <row r="1740" spans="2:2" x14ac:dyDescent="0.3">
      <c r="B1740" s="33"/>
    </row>
    <row r="1741" spans="2:2" x14ac:dyDescent="0.3">
      <c r="B1741" s="33"/>
    </row>
    <row r="1742" spans="2:2" x14ac:dyDescent="0.3">
      <c r="B1742" s="33"/>
    </row>
    <row r="1743" spans="2:2" x14ac:dyDescent="0.3">
      <c r="B1743" s="33"/>
    </row>
    <row r="1744" spans="2:2" x14ac:dyDescent="0.3">
      <c r="B1744" s="33"/>
    </row>
    <row r="1745" spans="2:2" x14ac:dyDescent="0.3">
      <c r="B1745" s="33"/>
    </row>
    <row r="1746" spans="2:2" x14ac:dyDescent="0.3">
      <c r="B1746" s="33"/>
    </row>
    <row r="1747" spans="2:2" x14ac:dyDescent="0.3">
      <c r="B1747" s="33"/>
    </row>
    <row r="1748" spans="2:2" x14ac:dyDescent="0.3">
      <c r="B1748" s="33"/>
    </row>
    <row r="1749" spans="2:2" x14ac:dyDescent="0.3">
      <c r="B1749" s="33"/>
    </row>
    <row r="1750" spans="2:2" x14ac:dyDescent="0.3">
      <c r="B1750" s="33"/>
    </row>
    <row r="1751" spans="2:2" x14ac:dyDescent="0.3">
      <c r="B1751" s="33"/>
    </row>
    <row r="1752" spans="2:2" x14ac:dyDescent="0.3">
      <c r="B1752" s="33"/>
    </row>
    <row r="1753" spans="2:2" x14ac:dyDescent="0.3">
      <c r="B1753" s="33"/>
    </row>
    <row r="1754" spans="2:2" x14ac:dyDescent="0.3">
      <c r="B1754" s="33"/>
    </row>
    <row r="1755" spans="2:2" x14ac:dyDescent="0.3">
      <c r="B1755" s="33"/>
    </row>
    <row r="1756" spans="2:2" x14ac:dyDescent="0.3">
      <c r="B1756" s="33"/>
    </row>
    <row r="1757" spans="2:2" x14ac:dyDescent="0.3">
      <c r="B1757" s="33"/>
    </row>
    <row r="1758" spans="2:2" x14ac:dyDescent="0.3">
      <c r="B1758" s="33"/>
    </row>
    <row r="1759" spans="2:2" x14ac:dyDescent="0.3">
      <c r="B1759" s="33"/>
    </row>
    <row r="1760" spans="2:2" x14ac:dyDescent="0.3">
      <c r="B1760" s="33"/>
    </row>
    <row r="1761" spans="2:2" x14ac:dyDescent="0.3">
      <c r="B1761" s="33"/>
    </row>
    <row r="1762" spans="2:2" x14ac:dyDescent="0.3">
      <c r="B1762" s="33"/>
    </row>
    <row r="1763" spans="2:2" x14ac:dyDescent="0.3">
      <c r="B1763" s="33"/>
    </row>
    <row r="1764" spans="2:2" x14ac:dyDescent="0.3">
      <c r="B1764" s="33"/>
    </row>
    <row r="1765" spans="2:2" x14ac:dyDescent="0.3">
      <c r="B1765" s="33"/>
    </row>
    <row r="1766" spans="2:2" x14ac:dyDescent="0.3">
      <c r="B1766" s="33"/>
    </row>
    <row r="1767" spans="2:2" x14ac:dyDescent="0.3">
      <c r="B1767" s="33"/>
    </row>
    <row r="1768" spans="2:2" x14ac:dyDescent="0.3">
      <c r="B1768" s="33"/>
    </row>
    <row r="1769" spans="2:2" x14ac:dyDescent="0.3">
      <c r="B1769" s="33"/>
    </row>
    <row r="1770" spans="2:2" x14ac:dyDescent="0.3">
      <c r="B1770" s="33"/>
    </row>
    <row r="1771" spans="2:2" x14ac:dyDescent="0.3">
      <c r="B1771" s="33"/>
    </row>
    <row r="1772" spans="2:2" x14ac:dyDescent="0.3">
      <c r="B1772" s="33"/>
    </row>
    <row r="1773" spans="2:2" x14ac:dyDescent="0.3">
      <c r="B1773" s="33"/>
    </row>
    <row r="1774" spans="2:2" x14ac:dyDescent="0.3">
      <c r="B1774" s="33"/>
    </row>
    <row r="1775" spans="2:2" x14ac:dyDescent="0.3">
      <c r="B1775" s="33"/>
    </row>
    <row r="1776" spans="2:2" x14ac:dyDescent="0.3">
      <c r="B1776" s="33"/>
    </row>
    <row r="1777" spans="2:2" x14ac:dyDescent="0.3">
      <c r="B1777" s="33"/>
    </row>
    <row r="1778" spans="2:2" x14ac:dyDescent="0.3">
      <c r="B1778" s="33"/>
    </row>
    <row r="1779" spans="2:2" x14ac:dyDescent="0.3">
      <c r="B1779" s="33"/>
    </row>
    <row r="1780" spans="2:2" x14ac:dyDescent="0.3">
      <c r="B1780" s="33"/>
    </row>
    <row r="1781" spans="2:2" x14ac:dyDescent="0.3">
      <c r="B1781" s="33"/>
    </row>
    <row r="1782" spans="2:2" x14ac:dyDescent="0.3">
      <c r="B1782" s="33"/>
    </row>
    <row r="1783" spans="2:2" x14ac:dyDescent="0.3">
      <c r="B1783" s="33"/>
    </row>
    <row r="1784" spans="2:2" x14ac:dyDescent="0.3">
      <c r="B1784" s="33"/>
    </row>
    <row r="1785" spans="2:2" x14ac:dyDescent="0.3">
      <c r="B1785" s="33"/>
    </row>
    <row r="1786" spans="2:2" x14ac:dyDescent="0.3">
      <c r="B1786" s="33"/>
    </row>
    <row r="1787" spans="2:2" x14ac:dyDescent="0.3">
      <c r="B1787" s="33"/>
    </row>
    <row r="1788" spans="2:2" x14ac:dyDescent="0.3">
      <c r="B1788" s="33"/>
    </row>
    <row r="1789" spans="2:2" x14ac:dyDescent="0.3">
      <c r="B1789" s="33"/>
    </row>
    <row r="1790" spans="2:2" x14ac:dyDescent="0.3">
      <c r="B1790" s="33"/>
    </row>
    <row r="1791" spans="2:2" x14ac:dyDescent="0.3">
      <c r="B1791" s="33"/>
    </row>
    <row r="1792" spans="2:2" x14ac:dyDescent="0.3">
      <c r="B1792" s="33"/>
    </row>
    <row r="1793" spans="2:2" x14ac:dyDescent="0.3">
      <c r="B1793" s="33"/>
    </row>
    <row r="1794" spans="2:2" x14ac:dyDescent="0.3">
      <c r="B1794" s="33"/>
    </row>
    <row r="1795" spans="2:2" x14ac:dyDescent="0.3">
      <c r="B1795" s="33"/>
    </row>
    <row r="1796" spans="2:2" x14ac:dyDescent="0.3">
      <c r="B1796" s="33"/>
    </row>
    <row r="1797" spans="2:2" x14ac:dyDescent="0.3">
      <c r="B1797" s="33"/>
    </row>
    <row r="1798" spans="2:2" x14ac:dyDescent="0.3">
      <c r="B1798" s="33"/>
    </row>
    <row r="1799" spans="2:2" x14ac:dyDescent="0.3">
      <c r="B1799" s="33"/>
    </row>
    <row r="1800" spans="2:2" x14ac:dyDescent="0.3">
      <c r="B1800" s="33"/>
    </row>
    <row r="1801" spans="2:2" x14ac:dyDescent="0.3">
      <c r="B1801" s="33"/>
    </row>
    <row r="1802" spans="2:2" x14ac:dyDescent="0.3">
      <c r="B1802" s="33"/>
    </row>
    <row r="1803" spans="2:2" x14ac:dyDescent="0.3">
      <c r="B1803" s="33"/>
    </row>
    <row r="1804" spans="2:2" x14ac:dyDescent="0.3">
      <c r="B1804" s="33"/>
    </row>
    <row r="1805" spans="2:2" x14ac:dyDescent="0.3">
      <c r="B1805" s="33"/>
    </row>
    <row r="1806" spans="2:2" x14ac:dyDescent="0.3">
      <c r="B1806" s="33"/>
    </row>
    <row r="1807" spans="2:2" x14ac:dyDescent="0.3">
      <c r="B1807" s="33"/>
    </row>
    <row r="1808" spans="2:2" x14ac:dyDescent="0.3">
      <c r="B1808" s="33"/>
    </row>
    <row r="1809" spans="2:2" x14ac:dyDescent="0.3">
      <c r="B1809" s="33"/>
    </row>
    <row r="1810" spans="2:2" x14ac:dyDescent="0.3">
      <c r="B1810" s="33"/>
    </row>
    <row r="1811" spans="2:2" x14ac:dyDescent="0.3">
      <c r="B1811" s="33"/>
    </row>
    <row r="1812" spans="2:2" x14ac:dyDescent="0.3">
      <c r="B1812" s="33"/>
    </row>
    <row r="1813" spans="2:2" x14ac:dyDescent="0.3">
      <c r="B1813" s="33"/>
    </row>
    <row r="1814" spans="2:2" x14ac:dyDescent="0.3">
      <c r="B1814" s="33"/>
    </row>
    <row r="1815" spans="2:2" x14ac:dyDescent="0.3">
      <c r="B1815" s="33"/>
    </row>
    <row r="1816" spans="2:2" x14ac:dyDescent="0.3">
      <c r="B1816" s="33"/>
    </row>
    <row r="1817" spans="2:2" x14ac:dyDescent="0.3">
      <c r="B1817" s="33"/>
    </row>
    <row r="1818" spans="2:2" x14ac:dyDescent="0.3">
      <c r="B1818" s="33"/>
    </row>
    <row r="1819" spans="2:2" x14ac:dyDescent="0.3">
      <c r="B1819" s="33"/>
    </row>
    <row r="1820" spans="2:2" x14ac:dyDescent="0.3">
      <c r="B1820" s="33"/>
    </row>
    <row r="1821" spans="2:2" x14ac:dyDescent="0.3">
      <c r="B1821" s="33"/>
    </row>
    <row r="1822" spans="2:2" x14ac:dyDescent="0.3">
      <c r="B1822" s="33"/>
    </row>
    <row r="1823" spans="2:2" x14ac:dyDescent="0.3">
      <c r="B1823" s="33"/>
    </row>
    <row r="1824" spans="2:2" x14ac:dyDescent="0.3">
      <c r="B1824" s="33"/>
    </row>
    <row r="1825" spans="2:2" x14ac:dyDescent="0.3">
      <c r="B1825" s="33"/>
    </row>
    <row r="1826" spans="2:2" x14ac:dyDescent="0.3">
      <c r="B1826" s="33"/>
    </row>
    <row r="1827" spans="2:2" x14ac:dyDescent="0.3">
      <c r="B1827" s="33"/>
    </row>
    <row r="1828" spans="2:2" x14ac:dyDescent="0.3">
      <c r="B1828" s="33"/>
    </row>
    <row r="1829" spans="2:2" x14ac:dyDescent="0.3">
      <c r="B1829" s="33"/>
    </row>
    <row r="1830" spans="2:2" x14ac:dyDescent="0.3">
      <c r="B1830" s="33"/>
    </row>
    <row r="1831" spans="2:2" x14ac:dyDescent="0.3">
      <c r="B1831" s="33"/>
    </row>
    <row r="1832" spans="2:2" x14ac:dyDescent="0.3">
      <c r="B1832" s="33"/>
    </row>
    <row r="1833" spans="2:2" x14ac:dyDescent="0.3">
      <c r="B1833" s="33"/>
    </row>
    <row r="1834" spans="2:2" x14ac:dyDescent="0.3">
      <c r="B1834" s="33"/>
    </row>
    <row r="1835" spans="2:2" x14ac:dyDescent="0.3">
      <c r="B1835" s="33"/>
    </row>
    <row r="1836" spans="2:2" x14ac:dyDescent="0.3">
      <c r="B1836" s="33"/>
    </row>
    <row r="1837" spans="2:2" x14ac:dyDescent="0.3">
      <c r="B1837" s="33"/>
    </row>
    <row r="1838" spans="2:2" x14ac:dyDescent="0.3">
      <c r="B1838" s="33"/>
    </row>
    <row r="1839" spans="2:2" x14ac:dyDescent="0.3">
      <c r="B1839" s="33"/>
    </row>
    <row r="1840" spans="2:2" x14ac:dyDescent="0.3">
      <c r="B1840" s="33"/>
    </row>
    <row r="1841" spans="2:2" x14ac:dyDescent="0.3">
      <c r="B1841" s="33"/>
    </row>
    <row r="1842" spans="2:2" x14ac:dyDescent="0.3">
      <c r="B1842" s="33"/>
    </row>
    <row r="1843" spans="2:2" x14ac:dyDescent="0.3">
      <c r="B1843" s="33"/>
    </row>
    <row r="1844" spans="2:2" x14ac:dyDescent="0.3">
      <c r="B1844" s="33"/>
    </row>
    <row r="1845" spans="2:2" x14ac:dyDescent="0.3">
      <c r="B1845" s="33"/>
    </row>
    <row r="1846" spans="2:2" x14ac:dyDescent="0.3">
      <c r="B1846" s="33"/>
    </row>
    <row r="1847" spans="2:2" x14ac:dyDescent="0.3">
      <c r="B1847" s="33"/>
    </row>
    <row r="1848" spans="2:2" x14ac:dyDescent="0.3">
      <c r="B1848" s="33"/>
    </row>
    <row r="1849" spans="2:2" x14ac:dyDescent="0.3">
      <c r="B1849" s="33"/>
    </row>
    <row r="1850" spans="2:2" x14ac:dyDescent="0.3">
      <c r="B1850" s="33"/>
    </row>
    <row r="1851" spans="2:2" x14ac:dyDescent="0.3">
      <c r="B1851" s="33"/>
    </row>
    <row r="1852" spans="2:2" x14ac:dyDescent="0.3">
      <c r="B1852" s="33"/>
    </row>
    <row r="1853" spans="2:2" x14ac:dyDescent="0.3">
      <c r="B1853" s="33"/>
    </row>
    <row r="1854" spans="2:2" x14ac:dyDescent="0.3">
      <c r="B1854" s="33"/>
    </row>
    <row r="1855" spans="2:2" x14ac:dyDescent="0.3">
      <c r="B1855" s="33"/>
    </row>
    <row r="1856" spans="2:2" x14ac:dyDescent="0.3">
      <c r="B1856" s="33"/>
    </row>
    <row r="1857" spans="2:2" x14ac:dyDescent="0.3">
      <c r="B1857" s="33"/>
    </row>
    <row r="1858" spans="2:2" x14ac:dyDescent="0.3">
      <c r="B1858" s="33"/>
    </row>
    <row r="1859" spans="2:2" x14ac:dyDescent="0.3">
      <c r="B1859" s="33"/>
    </row>
    <row r="1860" spans="2:2" x14ac:dyDescent="0.3">
      <c r="B1860" s="33"/>
    </row>
    <row r="1861" spans="2:2" x14ac:dyDescent="0.3">
      <c r="B1861" s="33"/>
    </row>
    <row r="1862" spans="2:2" x14ac:dyDescent="0.3">
      <c r="B1862" s="33"/>
    </row>
    <row r="1863" spans="2:2" x14ac:dyDescent="0.3">
      <c r="B1863" s="33"/>
    </row>
    <row r="1864" spans="2:2" x14ac:dyDescent="0.3">
      <c r="B1864" s="33"/>
    </row>
    <row r="1865" spans="2:2" x14ac:dyDescent="0.3">
      <c r="B1865" s="33"/>
    </row>
    <row r="1866" spans="2:2" x14ac:dyDescent="0.3">
      <c r="B1866" s="33"/>
    </row>
    <row r="1867" spans="2:2" x14ac:dyDescent="0.3">
      <c r="B1867" s="33"/>
    </row>
    <row r="1868" spans="2:2" x14ac:dyDescent="0.3">
      <c r="B1868" s="33"/>
    </row>
    <row r="1869" spans="2:2" x14ac:dyDescent="0.3">
      <c r="B1869" s="33"/>
    </row>
    <row r="1870" spans="2:2" x14ac:dyDescent="0.3">
      <c r="B1870" s="33"/>
    </row>
    <row r="1871" spans="2:2" x14ac:dyDescent="0.3">
      <c r="B1871" s="33"/>
    </row>
    <row r="1872" spans="2:2" x14ac:dyDescent="0.3">
      <c r="B1872" s="33"/>
    </row>
    <row r="1873" spans="2:2" x14ac:dyDescent="0.3">
      <c r="B1873" s="33"/>
    </row>
    <row r="1874" spans="2:2" x14ac:dyDescent="0.3">
      <c r="B1874" s="33"/>
    </row>
    <row r="1875" spans="2:2" x14ac:dyDescent="0.3">
      <c r="B1875" s="33"/>
    </row>
    <row r="1876" spans="2:2" x14ac:dyDescent="0.3">
      <c r="B1876" s="33"/>
    </row>
    <row r="1877" spans="2:2" x14ac:dyDescent="0.3">
      <c r="B1877" s="33"/>
    </row>
    <row r="1878" spans="2:2" x14ac:dyDescent="0.3">
      <c r="B1878" s="33"/>
    </row>
    <row r="1879" spans="2:2" x14ac:dyDescent="0.3">
      <c r="B1879" s="33"/>
    </row>
    <row r="1880" spans="2:2" x14ac:dyDescent="0.3">
      <c r="B1880" s="33"/>
    </row>
    <row r="1881" spans="2:2" x14ac:dyDescent="0.3">
      <c r="B1881" s="33"/>
    </row>
    <row r="1882" spans="2:2" x14ac:dyDescent="0.3">
      <c r="B1882" s="33"/>
    </row>
    <row r="1883" spans="2:2" x14ac:dyDescent="0.3">
      <c r="B1883" s="33"/>
    </row>
    <row r="1884" spans="2:2" x14ac:dyDescent="0.3">
      <c r="B1884" s="33"/>
    </row>
    <row r="1885" spans="2:2" x14ac:dyDescent="0.3">
      <c r="B1885" s="33"/>
    </row>
    <row r="1886" spans="2:2" x14ac:dyDescent="0.3">
      <c r="B1886" s="33"/>
    </row>
    <row r="1887" spans="2:2" x14ac:dyDescent="0.3">
      <c r="B1887" s="33"/>
    </row>
    <row r="1888" spans="2:2" x14ac:dyDescent="0.3">
      <c r="B1888" s="33"/>
    </row>
    <row r="1889" spans="2:2" x14ac:dyDescent="0.3">
      <c r="B1889" s="33"/>
    </row>
    <row r="1890" spans="2:2" x14ac:dyDescent="0.3">
      <c r="B1890" s="33"/>
    </row>
    <row r="1891" spans="2:2" x14ac:dyDescent="0.3">
      <c r="B1891" s="33"/>
    </row>
    <row r="1892" spans="2:2" x14ac:dyDescent="0.3">
      <c r="B1892" s="33"/>
    </row>
    <row r="1893" spans="2:2" x14ac:dyDescent="0.3">
      <c r="B1893" s="33"/>
    </row>
    <row r="1894" spans="2:2" x14ac:dyDescent="0.3">
      <c r="B1894" s="33"/>
    </row>
    <row r="1895" spans="2:2" x14ac:dyDescent="0.3">
      <c r="B1895" s="33"/>
    </row>
    <row r="1896" spans="2:2" x14ac:dyDescent="0.3">
      <c r="B1896" s="33"/>
    </row>
    <row r="1897" spans="2:2" x14ac:dyDescent="0.3">
      <c r="B1897" s="33"/>
    </row>
    <row r="1898" spans="2:2" x14ac:dyDescent="0.3">
      <c r="B1898" s="33"/>
    </row>
    <row r="1899" spans="2:2" x14ac:dyDescent="0.3">
      <c r="B1899" s="33"/>
    </row>
    <row r="1900" spans="2:2" x14ac:dyDescent="0.3">
      <c r="B1900" s="33"/>
    </row>
    <row r="1901" spans="2:2" x14ac:dyDescent="0.3">
      <c r="B1901" s="33"/>
    </row>
    <row r="1902" spans="2:2" x14ac:dyDescent="0.3">
      <c r="B1902" s="33"/>
    </row>
    <row r="1903" spans="2:2" x14ac:dyDescent="0.3">
      <c r="B1903" s="33"/>
    </row>
    <row r="1904" spans="2:2" x14ac:dyDescent="0.3">
      <c r="B1904" s="33"/>
    </row>
    <row r="1905" spans="2:2" x14ac:dyDescent="0.3">
      <c r="B1905" s="33"/>
    </row>
    <row r="1906" spans="2:2" x14ac:dyDescent="0.3">
      <c r="B1906" s="33"/>
    </row>
    <row r="1907" spans="2:2" x14ac:dyDescent="0.3">
      <c r="B1907" s="33"/>
    </row>
    <row r="1908" spans="2:2" x14ac:dyDescent="0.3">
      <c r="B1908" s="33"/>
    </row>
    <row r="1909" spans="2:2" x14ac:dyDescent="0.3">
      <c r="B1909" s="33"/>
    </row>
    <row r="1910" spans="2:2" x14ac:dyDescent="0.3">
      <c r="B1910" s="33"/>
    </row>
    <row r="1911" spans="2:2" x14ac:dyDescent="0.3">
      <c r="B1911" s="33"/>
    </row>
    <row r="1912" spans="2:2" x14ac:dyDescent="0.3">
      <c r="B1912" s="33"/>
    </row>
    <row r="1913" spans="2:2" x14ac:dyDescent="0.3">
      <c r="B1913" s="33"/>
    </row>
    <row r="1914" spans="2:2" x14ac:dyDescent="0.3">
      <c r="B1914" s="33"/>
    </row>
    <row r="1915" spans="2:2" x14ac:dyDescent="0.3">
      <c r="B1915" s="33"/>
    </row>
    <row r="1916" spans="2:2" x14ac:dyDescent="0.3">
      <c r="B1916" s="33"/>
    </row>
    <row r="1917" spans="2:2" x14ac:dyDescent="0.3">
      <c r="B1917" s="33"/>
    </row>
    <row r="1918" spans="2:2" x14ac:dyDescent="0.3">
      <c r="B1918" s="33"/>
    </row>
    <row r="1919" spans="2:2" x14ac:dyDescent="0.3">
      <c r="B1919" s="33"/>
    </row>
    <row r="1920" spans="2:2" x14ac:dyDescent="0.3">
      <c r="B1920" s="33"/>
    </row>
    <row r="1921" spans="2:2" x14ac:dyDescent="0.3">
      <c r="B1921" s="33"/>
    </row>
    <row r="1922" spans="2:2" x14ac:dyDescent="0.3">
      <c r="B1922" s="33"/>
    </row>
    <row r="1923" spans="2:2" x14ac:dyDescent="0.3">
      <c r="B1923" s="33"/>
    </row>
    <row r="1924" spans="2:2" x14ac:dyDescent="0.3">
      <c r="B1924" s="33"/>
    </row>
    <row r="1925" spans="2:2" x14ac:dyDescent="0.3">
      <c r="B1925" s="33"/>
    </row>
    <row r="1926" spans="2:2" x14ac:dyDescent="0.3">
      <c r="B1926" s="33"/>
    </row>
    <row r="1927" spans="2:2" x14ac:dyDescent="0.3">
      <c r="B1927" s="33"/>
    </row>
    <row r="1928" spans="2:2" x14ac:dyDescent="0.3">
      <c r="B1928" s="33"/>
    </row>
    <row r="1929" spans="2:2" x14ac:dyDescent="0.3">
      <c r="B1929" s="33"/>
    </row>
    <row r="1930" spans="2:2" x14ac:dyDescent="0.3">
      <c r="B1930" s="33"/>
    </row>
    <row r="1931" spans="2:2" x14ac:dyDescent="0.3">
      <c r="B1931" s="33"/>
    </row>
    <row r="1932" spans="2:2" x14ac:dyDescent="0.3">
      <c r="B1932" s="33"/>
    </row>
    <row r="1933" spans="2:2" x14ac:dyDescent="0.3">
      <c r="B1933" s="33"/>
    </row>
    <row r="1934" spans="2:2" x14ac:dyDescent="0.3">
      <c r="B1934" s="33"/>
    </row>
    <row r="1935" spans="2:2" x14ac:dyDescent="0.3">
      <c r="B1935" s="33"/>
    </row>
    <row r="1936" spans="2:2" x14ac:dyDescent="0.3">
      <c r="B1936" s="33"/>
    </row>
    <row r="1937" spans="2:2" x14ac:dyDescent="0.3">
      <c r="B1937" s="33"/>
    </row>
    <row r="1938" spans="2:2" x14ac:dyDescent="0.3">
      <c r="B1938" s="33"/>
    </row>
    <row r="1939" spans="2:2" x14ac:dyDescent="0.3">
      <c r="B1939" s="33"/>
    </row>
    <row r="1940" spans="2:2" x14ac:dyDescent="0.3">
      <c r="B1940" s="33"/>
    </row>
    <row r="1941" spans="2:2" x14ac:dyDescent="0.3">
      <c r="B1941" s="33"/>
    </row>
    <row r="1942" spans="2:2" x14ac:dyDescent="0.3">
      <c r="B1942" s="33"/>
    </row>
    <row r="1943" spans="2:2" x14ac:dyDescent="0.3">
      <c r="B1943" s="33"/>
    </row>
    <row r="1944" spans="2:2" x14ac:dyDescent="0.3">
      <c r="B1944" s="33"/>
    </row>
    <row r="1945" spans="2:2" x14ac:dyDescent="0.3">
      <c r="B1945" s="33"/>
    </row>
    <row r="1946" spans="2:2" x14ac:dyDescent="0.3">
      <c r="B1946" s="33"/>
    </row>
    <row r="1947" spans="2:2" x14ac:dyDescent="0.3">
      <c r="B1947" s="33"/>
    </row>
    <row r="1948" spans="2:2" x14ac:dyDescent="0.3">
      <c r="B1948" s="33"/>
    </row>
    <row r="1949" spans="2:2" x14ac:dyDescent="0.3">
      <c r="B1949" s="33"/>
    </row>
    <row r="1950" spans="2:2" x14ac:dyDescent="0.3">
      <c r="B1950" s="33"/>
    </row>
    <row r="1951" spans="2:2" x14ac:dyDescent="0.3">
      <c r="B1951" s="33"/>
    </row>
    <row r="1952" spans="2:2" x14ac:dyDescent="0.3">
      <c r="B1952" s="33"/>
    </row>
    <row r="1953" spans="2:2" x14ac:dyDescent="0.3">
      <c r="B1953" s="33"/>
    </row>
    <row r="1954" spans="2:2" x14ac:dyDescent="0.3">
      <c r="B1954" s="33"/>
    </row>
    <row r="1955" spans="2:2" x14ac:dyDescent="0.3">
      <c r="B1955" s="33"/>
    </row>
    <row r="1956" spans="2:2" x14ac:dyDescent="0.3">
      <c r="B1956" s="33"/>
    </row>
    <row r="1957" spans="2:2" x14ac:dyDescent="0.3">
      <c r="B1957" s="33"/>
    </row>
    <row r="1958" spans="2:2" x14ac:dyDescent="0.3">
      <c r="B1958" s="33"/>
    </row>
    <row r="1959" spans="2:2" x14ac:dyDescent="0.3">
      <c r="B1959" s="33"/>
    </row>
    <row r="1960" spans="2:2" x14ac:dyDescent="0.3">
      <c r="B1960" s="33"/>
    </row>
    <row r="1961" spans="2:2" x14ac:dyDescent="0.3">
      <c r="B1961" s="33"/>
    </row>
    <row r="1962" spans="2:2" x14ac:dyDescent="0.3">
      <c r="B1962" s="33"/>
    </row>
    <row r="1963" spans="2:2" x14ac:dyDescent="0.3">
      <c r="B1963" s="33"/>
    </row>
    <row r="1964" spans="2:2" x14ac:dyDescent="0.3">
      <c r="B1964" s="33"/>
    </row>
    <row r="1965" spans="2:2" x14ac:dyDescent="0.3">
      <c r="B1965" s="33"/>
    </row>
    <row r="1966" spans="2:2" x14ac:dyDescent="0.3">
      <c r="B1966" s="33"/>
    </row>
    <row r="1967" spans="2:2" x14ac:dyDescent="0.3">
      <c r="B1967" s="33"/>
    </row>
    <row r="1968" spans="2:2" x14ac:dyDescent="0.3">
      <c r="B1968" s="33"/>
    </row>
    <row r="1969" spans="2:2" x14ac:dyDescent="0.3">
      <c r="B1969" s="33"/>
    </row>
    <row r="1970" spans="2:2" x14ac:dyDescent="0.3">
      <c r="B1970" s="33"/>
    </row>
    <row r="1971" spans="2:2" x14ac:dyDescent="0.3">
      <c r="B1971" s="33"/>
    </row>
    <row r="1972" spans="2:2" x14ac:dyDescent="0.3">
      <c r="B1972" s="33"/>
    </row>
    <row r="1973" spans="2:2" x14ac:dyDescent="0.3">
      <c r="B1973" s="33"/>
    </row>
    <row r="1974" spans="2:2" x14ac:dyDescent="0.3">
      <c r="B1974" s="33"/>
    </row>
    <row r="1975" spans="2:2" x14ac:dyDescent="0.3">
      <c r="B1975" s="33"/>
    </row>
    <row r="1976" spans="2:2" x14ac:dyDescent="0.3">
      <c r="B1976" s="33"/>
    </row>
    <row r="1977" spans="2:2" x14ac:dyDescent="0.3">
      <c r="B1977" s="33"/>
    </row>
    <row r="1978" spans="2:2" x14ac:dyDescent="0.3">
      <c r="B1978" s="33"/>
    </row>
    <row r="1979" spans="2:2" x14ac:dyDescent="0.3">
      <c r="B1979" s="33"/>
    </row>
    <row r="1980" spans="2:2" x14ac:dyDescent="0.3">
      <c r="B1980" s="33"/>
    </row>
    <row r="1981" spans="2:2" x14ac:dyDescent="0.3">
      <c r="B1981" s="33"/>
    </row>
    <row r="1982" spans="2:2" x14ac:dyDescent="0.3">
      <c r="B1982" s="33"/>
    </row>
    <row r="1983" spans="2:2" x14ac:dyDescent="0.3">
      <c r="B1983" s="33"/>
    </row>
    <row r="1984" spans="2:2" x14ac:dyDescent="0.3">
      <c r="B1984" s="33"/>
    </row>
    <row r="1985" spans="2:2" x14ac:dyDescent="0.3">
      <c r="B1985" s="33"/>
    </row>
    <row r="1986" spans="2:2" x14ac:dyDescent="0.3">
      <c r="B1986" s="33"/>
    </row>
    <row r="1987" spans="2:2" x14ac:dyDescent="0.3">
      <c r="B1987" s="33"/>
    </row>
    <row r="1988" spans="2:2" x14ac:dyDescent="0.3">
      <c r="B1988" s="33"/>
    </row>
    <row r="1989" spans="2:2" x14ac:dyDescent="0.3">
      <c r="B1989" s="33"/>
    </row>
    <row r="1990" spans="2:2" x14ac:dyDescent="0.3">
      <c r="B1990" s="33"/>
    </row>
    <row r="1991" spans="2:2" x14ac:dyDescent="0.3">
      <c r="B1991" s="33"/>
    </row>
    <row r="1992" spans="2:2" x14ac:dyDescent="0.3">
      <c r="B1992" s="33"/>
    </row>
    <row r="1993" spans="2:2" x14ac:dyDescent="0.3">
      <c r="B1993" s="33"/>
    </row>
    <row r="1994" spans="2:2" x14ac:dyDescent="0.3">
      <c r="B1994" s="33"/>
    </row>
    <row r="1995" spans="2:2" x14ac:dyDescent="0.3">
      <c r="B1995" s="33"/>
    </row>
    <row r="1996" spans="2:2" x14ac:dyDescent="0.3">
      <c r="B1996" s="33"/>
    </row>
    <row r="1997" spans="2:2" x14ac:dyDescent="0.3">
      <c r="B1997" s="33"/>
    </row>
    <row r="1998" spans="2:2" x14ac:dyDescent="0.3">
      <c r="B1998" s="33"/>
    </row>
    <row r="1999" spans="2:2" x14ac:dyDescent="0.3">
      <c r="B1999" s="33"/>
    </row>
    <row r="2000" spans="2:2" x14ac:dyDescent="0.3">
      <c r="B2000" s="33"/>
    </row>
    <row r="2001" spans="2:2" x14ac:dyDescent="0.3">
      <c r="B2001" s="33"/>
    </row>
    <row r="2002" spans="2:2" x14ac:dyDescent="0.3">
      <c r="B2002" s="33"/>
    </row>
    <row r="2003" spans="2:2" x14ac:dyDescent="0.3">
      <c r="B2003" s="33"/>
    </row>
    <row r="2004" spans="2:2" x14ac:dyDescent="0.3">
      <c r="B2004" s="33"/>
    </row>
    <row r="2005" spans="2:2" x14ac:dyDescent="0.3">
      <c r="B2005" s="33"/>
    </row>
    <row r="2006" spans="2:2" x14ac:dyDescent="0.3">
      <c r="B2006" s="33"/>
    </row>
    <row r="2007" spans="2:2" x14ac:dyDescent="0.3">
      <c r="B2007" s="33"/>
    </row>
    <row r="2008" spans="2:2" x14ac:dyDescent="0.3">
      <c r="B2008" s="33"/>
    </row>
    <row r="2009" spans="2:2" x14ac:dyDescent="0.3">
      <c r="B2009" s="33"/>
    </row>
    <row r="2010" spans="2:2" x14ac:dyDescent="0.3">
      <c r="B2010" s="33"/>
    </row>
    <row r="2011" spans="2:2" x14ac:dyDescent="0.3">
      <c r="B2011" s="33"/>
    </row>
    <row r="2012" spans="2:2" x14ac:dyDescent="0.3">
      <c r="B2012" s="33"/>
    </row>
    <row r="2013" spans="2:2" x14ac:dyDescent="0.3">
      <c r="B2013" s="33"/>
    </row>
    <row r="2014" spans="2:2" x14ac:dyDescent="0.3">
      <c r="B2014" s="33"/>
    </row>
    <row r="2015" spans="2:2" x14ac:dyDescent="0.3">
      <c r="B2015" s="33"/>
    </row>
    <row r="2016" spans="2:2" x14ac:dyDescent="0.3">
      <c r="B2016" s="33"/>
    </row>
    <row r="2017" spans="2:2" x14ac:dyDescent="0.3">
      <c r="B2017" s="33"/>
    </row>
    <row r="2018" spans="2:2" x14ac:dyDescent="0.3">
      <c r="B2018" s="33"/>
    </row>
    <row r="2019" spans="2:2" x14ac:dyDescent="0.3">
      <c r="B2019" s="33"/>
    </row>
    <row r="2020" spans="2:2" x14ac:dyDescent="0.3">
      <c r="B2020" s="33"/>
    </row>
    <row r="2021" spans="2:2" x14ac:dyDescent="0.3">
      <c r="B2021" s="33"/>
    </row>
    <row r="2022" spans="2:2" x14ac:dyDescent="0.3">
      <c r="B2022" s="33"/>
    </row>
    <row r="2023" spans="2:2" x14ac:dyDescent="0.3">
      <c r="B2023" s="33"/>
    </row>
    <row r="2024" spans="2:2" x14ac:dyDescent="0.3">
      <c r="B2024" s="33"/>
    </row>
    <row r="2025" spans="2:2" x14ac:dyDescent="0.3">
      <c r="B2025" s="33"/>
    </row>
    <row r="2026" spans="2:2" x14ac:dyDescent="0.3">
      <c r="B2026" s="33"/>
    </row>
    <row r="2027" spans="2:2" x14ac:dyDescent="0.3">
      <c r="B2027" s="33"/>
    </row>
    <row r="2028" spans="2:2" x14ac:dyDescent="0.3">
      <c r="B2028" s="33"/>
    </row>
    <row r="2029" spans="2:2" x14ac:dyDescent="0.3">
      <c r="B2029" s="33"/>
    </row>
    <row r="2030" spans="2:2" x14ac:dyDescent="0.3">
      <c r="B2030" s="33"/>
    </row>
    <row r="2031" spans="2:2" x14ac:dyDescent="0.3">
      <c r="B2031" s="33"/>
    </row>
    <row r="2032" spans="2:2" x14ac:dyDescent="0.3">
      <c r="B2032" s="33"/>
    </row>
    <row r="2033" spans="2:2" x14ac:dyDescent="0.3">
      <c r="B2033" s="33"/>
    </row>
    <row r="2034" spans="2:2" x14ac:dyDescent="0.3">
      <c r="B2034" s="33"/>
    </row>
    <row r="2035" spans="2:2" x14ac:dyDescent="0.3">
      <c r="B2035" s="33"/>
    </row>
    <row r="2036" spans="2:2" x14ac:dyDescent="0.3">
      <c r="B2036" s="33"/>
    </row>
    <row r="2037" spans="2:2" x14ac:dyDescent="0.3">
      <c r="B2037" s="33"/>
    </row>
    <row r="2038" spans="2:2" x14ac:dyDescent="0.3">
      <c r="B2038" s="33"/>
    </row>
    <row r="2039" spans="2:2" x14ac:dyDescent="0.3">
      <c r="B2039" s="33"/>
    </row>
    <row r="2040" spans="2:2" x14ac:dyDescent="0.3">
      <c r="B2040" s="33"/>
    </row>
    <row r="2041" spans="2:2" x14ac:dyDescent="0.3">
      <c r="B2041" s="33"/>
    </row>
    <row r="2042" spans="2:2" x14ac:dyDescent="0.3">
      <c r="B2042" s="33"/>
    </row>
    <row r="2043" spans="2:2" x14ac:dyDescent="0.3">
      <c r="B2043" s="33"/>
    </row>
    <row r="2044" spans="2:2" x14ac:dyDescent="0.3">
      <c r="B2044" s="33"/>
    </row>
    <row r="2045" spans="2:2" x14ac:dyDescent="0.3">
      <c r="B2045" s="33"/>
    </row>
    <row r="2046" spans="2:2" x14ac:dyDescent="0.3">
      <c r="B2046" s="33"/>
    </row>
    <row r="2047" spans="2:2" x14ac:dyDescent="0.3">
      <c r="B2047" s="33"/>
    </row>
    <row r="2048" spans="2:2" x14ac:dyDescent="0.3">
      <c r="B2048" s="33"/>
    </row>
    <row r="2049" spans="2:2" x14ac:dyDescent="0.3">
      <c r="B2049" s="33"/>
    </row>
    <row r="2050" spans="2:2" x14ac:dyDescent="0.3">
      <c r="B2050" s="33"/>
    </row>
    <row r="2051" spans="2:2" x14ac:dyDescent="0.3">
      <c r="B2051" s="33"/>
    </row>
    <row r="2052" spans="2:2" x14ac:dyDescent="0.3">
      <c r="B2052" s="33"/>
    </row>
    <row r="2053" spans="2:2" x14ac:dyDescent="0.3">
      <c r="B2053" s="33"/>
    </row>
    <row r="2054" spans="2:2" x14ac:dyDescent="0.3">
      <c r="B2054" s="33"/>
    </row>
    <row r="2055" spans="2:2" x14ac:dyDescent="0.3">
      <c r="B2055" s="33"/>
    </row>
    <row r="2056" spans="2:2" x14ac:dyDescent="0.3">
      <c r="B2056" s="33"/>
    </row>
    <row r="2057" spans="2:2" x14ac:dyDescent="0.3">
      <c r="B2057" s="33"/>
    </row>
    <row r="2058" spans="2:2" x14ac:dyDescent="0.3">
      <c r="B2058" s="33"/>
    </row>
    <row r="2059" spans="2:2" x14ac:dyDescent="0.3">
      <c r="B2059" s="33"/>
    </row>
    <row r="2060" spans="2:2" x14ac:dyDescent="0.3">
      <c r="B2060" s="33"/>
    </row>
    <row r="2061" spans="2:2" x14ac:dyDescent="0.3">
      <c r="B2061" s="33"/>
    </row>
    <row r="2062" spans="2:2" x14ac:dyDescent="0.3">
      <c r="B2062" s="33"/>
    </row>
    <row r="2063" spans="2:2" x14ac:dyDescent="0.3">
      <c r="B2063" s="33"/>
    </row>
    <row r="2064" spans="2:2" x14ac:dyDescent="0.3">
      <c r="B2064" s="33"/>
    </row>
    <row r="2065" spans="2:2" x14ac:dyDescent="0.3">
      <c r="B2065" s="33"/>
    </row>
    <row r="2066" spans="2:2" x14ac:dyDescent="0.3">
      <c r="B2066" s="33"/>
    </row>
    <row r="2067" spans="2:2" x14ac:dyDescent="0.3">
      <c r="B2067" s="33"/>
    </row>
    <row r="2068" spans="2:2" x14ac:dyDescent="0.3">
      <c r="B2068" s="33"/>
    </row>
    <row r="2069" spans="2:2" x14ac:dyDescent="0.3">
      <c r="B2069" s="33"/>
    </row>
    <row r="2070" spans="2:2" x14ac:dyDescent="0.3">
      <c r="B2070" s="33"/>
    </row>
    <row r="2071" spans="2:2" x14ac:dyDescent="0.3">
      <c r="B2071" s="33"/>
    </row>
    <row r="2072" spans="2:2" x14ac:dyDescent="0.3">
      <c r="B2072" s="33"/>
    </row>
    <row r="2073" spans="2:2" x14ac:dyDescent="0.3">
      <c r="B2073" s="33"/>
    </row>
    <row r="2074" spans="2:2" x14ac:dyDescent="0.3">
      <c r="B2074" s="33"/>
    </row>
    <row r="2075" spans="2:2" x14ac:dyDescent="0.3">
      <c r="B2075" s="33"/>
    </row>
    <row r="2076" spans="2:2" x14ac:dyDescent="0.3">
      <c r="B2076" s="33"/>
    </row>
    <row r="2077" spans="2:2" x14ac:dyDescent="0.3">
      <c r="B2077" s="33"/>
    </row>
    <row r="2078" spans="2:2" x14ac:dyDescent="0.3">
      <c r="B2078" s="33"/>
    </row>
    <row r="2079" spans="2:2" x14ac:dyDescent="0.3">
      <c r="B2079" s="33"/>
    </row>
    <row r="2080" spans="2:2" x14ac:dyDescent="0.3">
      <c r="B2080" s="33"/>
    </row>
    <row r="2081" spans="2:2" x14ac:dyDescent="0.3">
      <c r="B2081" s="33"/>
    </row>
    <row r="2082" spans="2:2" x14ac:dyDescent="0.3">
      <c r="B2082" s="33"/>
    </row>
    <row r="2083" spans="2:2" x14ac:dyDescent="0.3">
      <c r="B2083" s="33"/>
    </row>
    <row r="2084" spans="2:2" x14ac:dyDescent="0.3">
      <c r="B2084" s="33"/>
    </row>
    <row r="2085" spans="2:2" x14ac:dyDescent="0.3">
      <c r="B2085" s="33"/>
    </row>
    <row r="2086" spans="2:2" x14ac:dyDescent="0.3">
      <c r="B2086" s="33"/>
    </row>
    <row r="2087" spans="2:2" x14ac:dyDescent="0.3">
      <c r="B2087" s="33"/>
    </row>
    <row r="2088" spans="2:2" x14ac:dyDescent="0.3">
      <c r="B2088" s="33"/>
    </row>
    <row r="2089" spans="2:2" x14ac:dyDescent="0.3">
      <c r="B2089" s="33"/>
    </row>
    <row r="2090" spans="2:2" x14ac:dyDescent="0.3">
      <c r="B2090" s="33"/>
    </row>
    <row r="2091" spans="2:2" x14ac:dyDescent="0.3">
      <c r="B2091" s="33"/>
    </row>
    <row r="2092" spans="2:2" x14ac:dyDescent="0.3">
      <c r="B2092" s="33"/>
    </row>
    <row r="2093" spans="2:2" x14ac:dyDescent="0.3">
      <c r="B2093" s="33"/>
    </row>
    <row r="2094" spans="2:2" x14ac:dyDescent="0.3">
      <c r="B2094" s="33"/>
    </row>
    <row r="2095" spans="2:2" x14ac:dyDescent="0.3">
      <c r="B2095" s="33"/>
    </row>
    <row r="2096" spans="2:2" x14ac:dyDescent="0.3">
      <c r="B2096" s="33"/>
    </row>
    <row r="2097" spans="2:2" x14ac:dyDescent="0.3">
      <c r="B2097" s="33"/>
    </row>
    <row r="2098" spans="2:2" x14ac:dyDescent="0.3">
      <c r="B2098" s="33"/>
    </row>
    <row r="2099" spans="2:2" x14ac:dyDescent="0.3">
      <c r="B2099" s="33"/>
    </row>
    <row r="2100" spans="2:2" x14ac:dyDescent="0.3">
      <c r="B2100" s="33"/>
    </row>
    <row r="2101" spans="2:2" x14ac:dyDescent="0.3">
      <c r="B2101" s="33"/>
    </row>
    <row r="2102" spans="2:2" x14ac:dyDescent="0.3">
      <c r="B2102" s="33"/>
    </row>
    <row r="2103" spans="2:2" x14ac:dyDescent="0.3">
      <c r="B2103" s="33"/>
    </row>
    <row r="2104" spans="2:2" x14ac:dyDescent="0.3">
      <c r="B2104" s="33"/>
    </row>
    <row r="2105" spans="2:2" x14ac:dyDescent="0.3">
      <c r="B2105" s="33"/>
    </row>
    <row r="2106" spans="2:2" x14ac:dyDescent="0.3">
      <c r="B2106" s="33"/>
    </row>
    <row r="2107" spans="2:2" x14ac:dyDescent="0.3">
      <c r="B2107" s="33"/>
    </row>
    <row r="2108" spans="2:2" x14ac:dyDescent="0.3">
      <c r="B2108" s="33"/>
    </row>
    <row r="2109" spans="2:2" x14ac:dyDescent="0.3">
      <c r="B2109" s="33"/>
    </row>
    <row r="2110" spans="2:2" x14ac:dyDescent="0.3">
      <c r="B2110" s="33"/>
    </row>
    <row r="2111" spans="2:2" x14ac:dyDescent="0.3">
      <c r="B2111" s="33"/>
    </row>
    <row r="2112" spans="2:2" x14ac:dyDescent="0.3">
      <c r="B2112" s="33"/>
    </row>
    <row r="2113" spans="2:2" x14ac:dyDescent="0.3">
      <c r="B2113" s="33"/>
    </row>
    <row r="2114" spans="2:2" x14ac:dyDescent="0.3">
      <c r="B2114" s="33"/>
    </row>
    <row r="2115" spans="2:2" x14ac:dyDescent="0.3">
      <c r="B2115" s="33"/>
    </row>
    <row r="2116" spans="2:2" x14ac:dyDescent="0.3">
      <c r="B2116" s="33"/>
    </row>
    <row r="2117" spans="2:2" x14ac:dyDescent="0.3">
      <c r="B2117" s="33"/>
    </row>
    <row r="2118" spans="2:2" x14ac:dyDescent="0.3">
      <c r="B2118" s="33"/>
    </row>
    <row r="2119" spans="2:2" x14ac:dyDescent="0.3">
      <c r="B2119" s="33"/>
    </row>
    <row r="2120" spans="2:2" x14ac:dyDescent="0.3">
      <c r="B2120" s="33"/>
    </row>
    <row r="2121" spans="2:2" x14ac:dyDescent="0.3">
      <c r="B2121" s="33"/>
    </row>
    <row r="2122" spans="2:2" x14ac:dyDescent="0.3">
      <c r="B2122" s="33"/>
    </row>
    <row r="2123" spans="2:2" x14ac:dyDescent="0.3">
      <c r="B2123" s="33"/>
    </row>
    <row r="2124" spans="2:2" x14ac:dyDescent="0.3">
      <c r="B2124" s="33"/>
    </row>
    <row r="2125" spans="2:2" x14ac:dyDescent="0.3">
      <c r="B2125" s="33"/>
    </row>
    <row r="2126" spans="2:2" x14ac:dyDescent="0.3">
      <c r="B2126" s="33"/>
    </row>
    <row r="2127" spans="2:2" x14ac:dyDescent="0.3">
      <c r="B2127" s="33"/>
    </row>
    <row r="2128" spans="2:2" x14ac:dyDescent="0.3">
      <c r="B2128" s="33"/>
    </row>
    <row r="2129" spans="2:2" x14ac:dyDescent="0.3">
      <c r="B2129" s="33"/>
    </row>
    <row r="2130" spans="2:2" x14ac:dyDescent="0.3">
      <c r="B2130" s="33"/>
    </row>
    <row r="2131" spans="2:2" x14ac:dyDescent="0.3">
      <c r="B2131" s="33"/>
    </row>
    <row r="2132" spans="2:2" x14ac:dyDescent="0.3">
      <c r="B2132" s="33"/>
    </row>
    <row r="2133" spans="2:2" x14ac:dyDescent="0.3">
      <c r="B2133" s="33"/>
    </row>
    <row r="2134" spans="2:2" x14ac:dyDescent="0.3">
      <c r="B2134" s="33"/>
    </row>
    <row r="2135" spans="2:2" x14ac:dyDescent="0.3">
      <c r="B2135" s="33"/>
    </row>
    <row r="2136" spans="2:2" x14ac:dyDescent="0.3">
      <c r="B2136" s="33"/>
    </row>
    <row r="2137" spans="2:2" x14ac:dyDescent="0.3">
      <c r="B2137" s="33"/>
    </row>
    <row r="2138" spans="2:2" x14ac:dyDescent="0.3">
      <c r="B2138" s="33"/>
    </row>
    <row r="2139" spans="2:2" x14ac:dyDescent="0.3">
      <c r="B2139" s="33"/>
    </row>
    <row r="2140" spans="2:2" x14ac:dyDescent="0.3">
      <c r="B2140" s="33"/>
    </row>
    <row r="2141" spans="2:2" x14ac:dyDescent="0.3">
      <c r="B2141" s="33"/>
    </row>
    <row r="2142" spans="2:2" x14ac:dyDescent="0.3">
      <c r="B2142" s="33"/>
    </row>
    <row r="2143" spans="2:2" x14ac:dyDescent="0.3">
      <c r="B2143" s="33"/>
    </row>
    <row r="2144" spans="2:2" x14ac:dyDescent="0.3">
      <c r="B2144" s="33"/>
    </row>
    <row r="2145" spans="2:2" x14ac:dyDescent="0.3">
      <c r="B2145" s="33"/>
    </row>
    <row r="2146" spans="2:2" x14ac:dyDescent="0.3">
      <c r="B2146" s="33"/>
    </row>
    <row r="2147" spans="2:2" x14ac:dyDescent="0.3">
      <c r="B2147" s="33"/>
    </row>
    <row r="2148" spans="2:2" x14ac:dyDescent="0.3">
      <c r="B2148" s="33"/>
    </row>
    <row r="2149" spans="2:2" x14ac:dyDescent="0.3">
      <c r="B2149" s="33"/>
    </row>
    <row r="2150" spans="2:2" x14ac:dyDescent="0.3">
      <c r="B2150" s="33"/>
    </row>
    <row r="2151" spans="2:2" x14ac:dyDescent="0.3">
      <c r="B2151" s="33"/>
    </row>
    <row r="2152" spans="2:2" x14ac:dyDescent="0.3">
      <c r="B2152" s="33"/>
    </row>
    <row r="2153" spans="2:2" x14ac:dyDescent="0.3">
      <c r="B2153" s="33"/>
    </row>
    <row r="2154" spans="2:2" x14ac:dyDescent="0.3">
      <c r="B2154" s="33"/>
    </row>
    <row r="2155" spans="2:2" x14ac:dyDescent="0.3">
      <c r="B2155" s="33"/>
    </row>
    <row r="2156" spans="2:2" x14ac:dyDescent="0.3">
      <c r="B2156" s="33"/>
    </row>
    <row r="2157" spans="2:2" x14ac:dyDescent="0.3">
      <c r="B2157" s="33"/>
    </row>
    <row r="2158" spans="2:2" x14ac:dyDescent="0.3">
      <c r="B2158" s="33"/>
    </row>
    <row r="2159" spans="2:2" x14ac:dyDescent="0.3">
      <c r="B2159" s="33"/>
    </row>
    <row r="2160" spans="2:2" x14ac:dyDescent="0.3">
      <c r="B2160" s="33"/>
    </row>
    <row r="2161" spans="2:2" x14ac:dyDescent="0.3">
      <c r="B2161" s="33"/>
    </row>
    <row r="2162" spans="2:2" x14ac:dyDescent="0.3">
      <c r="B2162" s="33"/>
    </row>
    <row r="2163" spans="2:2" x14ac:dyDescent="0.3">
      <c r="B2163" s="33"/>
    </row>
    <row r="2164" spans="2:2" x14ac:dyDescent="0.3">
      <c r="B2164" s="33"/>
    </row>
    <row r="2165" spans="2:2" x14ac:dyDescent="0.3">
      <c r="B2165" s="33"/>
    </row>
    <row r="2166" spans="2:2" x14ac:dyDescent="0.3">
      <c r="B2166" s="33"/>
    </row>
    <row r="2167" spans="2:2" x14ac:dyDescent="0.3">
      <c r="B2167" s="33"/>
    </row>
    <row r="2168" spans="2:2" x14ac:dyDescent="0.3">
      <c r="B2168" s="33"/>
    </row>
    <row r="2169" spans="2:2" x14ac:dyDescent="0.3">
      <c r="B2169" s="33"/>
    </row>
    <row r="2170" spans="2:2" x14ac:dyDescent="0.3">
      <c r="B2170" s="33"/>
    </row>
    <row r="2171" spans="2:2" x14ac:dyDescent="0.3">
      <c r="B2171" s="33"/>
    </row>
    <row r="2172" spans="2:2" x14ac:dyDescent="0.3">
      <c r="B2172" s="33"/>
    </row>
    <row r="2173" spans="2:2" x14ac:dyDescent="0.3">
      <c r="B2173" s="33"/>
    </row>
    <row r="2174" spans="2:2" x14ac:dyDescent="0.3">
      <c r="B2174" s="33"/>
    </row>
    <row r="2175" spans="2:2" x14ac:dyDescent="0.3">
      <c r="B2175" s="33"/>
    </row>
    <row r="2176" spans="2:2" x14ac:dyDescent="0.3">
      <c r="B2176" s="33"/>
    </row>
    <row r="2177" spans="2:2" x14ac:dyDescent="0.3">
      <c r="B2177" s="33"/>
    </row>
    <row r="2178" spans="2:2" x14ac:dyDescent="0.3">
      <c r="B2178" s="33"/>
    </row>
    <row r="2179" spans="2:2" x14ac:dyDescent="0.3">
      <c r="B2179" s="33"/>
    </row>
    <row r="2180" spans="2:2" x14ac:dyDescent="0.3">
      <c r="B2180" s="33"/>
    </row>
    <row r="2181" spans="2:2" x14ac:dyDescent="0.3">
      <c r="B2181" s="33"/>
    </row>
    <row r="2182" spans="2:2" x14ac:dyDescent="0.3">
      <c r="B2182" s="33"/>
    </row>
    <row r="2183" spans="2:2" x14ac:dyDescent="0.3">
      <c r="B2183" s="33"/>
    </row>
    <row r="2184" spans="2:2" x14ac:dyDescent="0.3">
      <c r="B2184" s="33"/>
    </row>
    <row r="2185" spans="2:2" x14ac:dyDescent="0.3">
      <c r="B2185" s="33"/>
    </row>
    <row r="2186" spans="2:2" x14ac:dyDescent="0.3">
      <c r="B2186" s="33"/>
    </row>
    <row r="2187" spans="2:2" x14ac:dyDescent="0.3">
      <c r="B2187" s="33"/>
    </row>
    <row r="2188" spans="2:2" x14ac:dyDescent="0.3">
      <c r="B2188" s="33"/>
    </row>
    <row r="2189" spans="2:2" x14ac:dyDescent="0.3">
      <c r="B2189" s="33"/>
    </row>
    <row r="2190" spans="2:2" x14ac:dyDescent="0.3">
      <c r="B2190" s="33"/>
    </row>
    <row r="2191" spans="2:2" x14ac:dyDescent="0.3">
      <c r="B2191" s="33"/>
    </row>
    <row r="2192" spans="2:2" x14ac:dyDescent="0.3">
      <c r="B2192" s="33"/>
    </row>
    <row r="2193" spans="2:2" x14ac:dyDescent="0.3">
      <c r="B2193" s="33"/>
    </row>
    <row r="2194" spans="2:2" x14ac:dyDescent="0.3">
      <c r="B2194" s="33"/>
    </row>
    <row r="2195" spans="2:2" x14ac:dyDescent="0.3">
      <c r="B2195" s="33"/>
    </row>
    <row r="2196" spans="2:2" x14ac:dyDescent="0.3">
      <c r="B2196" s="33"/>
    </row>
    <row r="2197" spans="2:2" x14ac:dyDescent="0.3">
      <c r="B2197" s="33"/>
    </row>
    <row r="2198" spans="2:2" x14ac:dyDescent="0.3">
      <c r="B2198" s="33"/>
    </row>
    <row r="2199" spans="2:2" x14ac:dyDescent="0.3">
      <c r="B2199" s="33"/>
    </row>
    <row r="2200" spans="2:2" x14ac:dyDescent="0.3">
      <c r="B2200" s="33"/>
    </row>
    <row r="2201" spans="2:2" x14ac:dyDescent="0.3">
      <c r="B2201" s="33"/>
    </row>
    <row r="2202" spans="2:2" x14ac:dyDescent="0.3">
      <c r="B2202" s="33"/>
    </row>
    <row r="2203" spans="2:2" x14ac:dyDescent="0.3">
      <c r="B2203" s="33"/>
    </row>
    <row r="2204" spans="2:2" x14ac:dyDescent="0.3">
      <c r="B2204" s="33"/>
    </row>
    <row r="2205" spans="2:2" x14ac:dyDescent="0.3">
      <c r="B2205" s="33"/>
    </row>
    <row r="2206" spans="2:2" x14ac:dyDescent="0.3">
      <c r="B2206" s="33"/>
    </row>
    <row r="2207" spans="2:2" x14ac:dyDescent="0.3">
      <c r="B2207" s="33"/>
    </row>
    <row r="2208" spans="2:2" x14ac:dyDescent="0.3">
      <c r="B2208" s="33"/>
    </row>
    <row r="2209" spans="2:2" x14ac:dyDescent="0.3">
      <c r="B2209" s="33"/>
    </row>
    <row r="2210" spans="2:2" x14ac:dyDescent="0.3">
      <c r="B2210" s="33"/>
    </row>
    <row r="2211" spans="2:2" x14ac:dyDescent="0.3">
      <c r="B2211" s="33"/>
    </row>
    <row r="2212" spans="2:2" x14ac:dyDescent="0.3">
      <c r="B2212" s="33"/>
    </row>
    <row r="2213" spans="2:2" x14ac:dyDescent="0.3">
      <c r="B2213" s="33"/>
    </row>
    <row r="2214" spans="2:2" x14ac:dyDescent="0.3">
      <c r="B2214" s="33"/>
    </row>
    <row r="2215" spans="2:2" x14ac:dyDescent="0.3">
      <c r="B2215" s="33"/>
    </row>
    <row r="2216" spans="2:2" x14ac:dyDescent="0.3">
      <c r="B2216" s="33"/>
    </row>
    <row r="2217" spans="2:2" x14ac:dyDescent="0.3">
      <c r="B2217" s="33"/>
    </row>
    <row r="2218" spans="2:2" x14ac:dyDescent="0.3">
      <c r="B2218" s="33"/>
    </row>
    <row r="2219" spans="2:2" x14ac:dyDescent="0.3">
      <c r="B2219" s="33"/>
    </row>
    <row r="2220" spans="2:2" x14ac:dyDescent="0.3">
      <c r="B2220" s="33"/>
    </row>
    <row r="2221" spans="2:2" x14ac:dyDescent="0.3">
      <c r="B2221" s="33"/>
    </row>
    <row r="2222" spans="2:2" x14ac:dyDescent="0.3">
      <c r="B2222" s="33"/>
    </row>
    <row r="2223" spans="2:2" x14ac:dyDescent="0.3">
      <c r="B2223" s="33"/>
    </row>
    <row r="2224" spans="2:2" x14ac:dyDescent="0.3">
      <c r="B2224" s="33"/>
    </row>
    <row r="2225" spans="2:2" x14ac:dyDescent="0.3">
      <c r="B2225" s="33"/>
    </row>
    <row r="2226" spans="2:2" x14ac:dyDescent="0.3">
      <c r="B2226" s="33"/>
    </row>
    <row r="2227" spans="2:2" x14ac:dyDescent="0.3">
      <c r="B2227" s="33"/>
    </row>
    <row r="2228" spans="2:2" x14ac:dyDescent="0.3">
      <c r="B2228" s="33"/>
    </row>
    <row r="2229" spans="2:2" x14ac:dyDescent="0.3">
      <c r="B2229" s="33"/>
    </row>
    <row r="2230" spans="2:2" x14ac:dyDescent="0.3">
      <c r="B2230" s="33"/>
    </row>
    <row r="2231" spans="2:2" x14ac:dyDescent="0.3">
      <c r="B2231" s="33"/>
    </row>
    <row r="2232" spans="2:2" x14ac:dyDescent="0.3">
      <c r="B2232" s="33"/>
    </row>
    <row r="2233" spans="2:2" x14ac:dyDescent="0.3">
      <c r="B2233" s="33"/>
    </row>
    <row r="2234" spans="2:2" x14ac:dyDescent="0.3">
      <c r="B2234" s="33"/>
    </row>
    <row r="2235" spans="2:2" x14ac:dyDescent="0.3">
      <c r="B2235" s="33"/>
    </row>
    <row r="2236" spans="2:2" x14ac:dyDescent="0.3">
      <c r="B2236" s="33"/>
    </row>
    <row r="2237" spans="2:2" x14ac:dyDescent="0.3">
      <c r="B2237" s="33"/>
    </row>
    <row r="2238" spans="2:2" x14ac:dyDescent="0.3">
      <c r="B2238" s="33"/>
    </row>
    <row r="2239" spans="2:2" x14ac:dyDescent="0.3">
      <c r="B2239" s="33"/>
    </row>
    <row r="2240" spans="2:2" x14ac:dyDescent="0.3">
      <c r="B2240" s="33"/>
    </row>
    <row r="2241" spans="2:2" x14ac:dyDescent="0.3">
      <c r="B2241" s="33"/>
    </row>
    <row r="2242" spans="2:2" x14ac:dyDescent="0.3">
      <c r="B2242" s="33"/>
    </row>
    <row r="2243" spans="2:2" x14ac:dyDescent="0.3">
      <c r="B2243" s="33"/>
    </row>
    <row r="2244" spans="2:2" x14ac:dyDescent="0.3">
      <c r="B2244" s="33"/>
    </row>
    <row r="2245" spans="2:2" x14ac:dyDescent="0.3">
      <c r="B2245" s="33"/>
    </row>
    <row r="2246" spans="2:2" x14ac:dyDescent="0.3">
      <c r="B2246" s="33"/>
    </row>
    <row r="2247" spans="2:2" x14ac:dyDescent="0.3">
      <c r="B2247" s="33"/>
    </row>
    <row r="2248" spans="2:2" x14ac:dyDescent="0.3">
      <c r="B2248" s="33"/>
    </row>
    <row r="2249" spans="2:2" x14ac:dyDescent="0.3">
      <c r="B2249" s="33"/>
    </row>
    <row r="2250" spans="2:2" x14ac:dyDescent="0.3">
      <c r="B2250" s="33"/>
    </row>
    <row r="2251" spans="2:2" x14ac:dyDescent="0.3">
      <c r="B2251" s="33"/>
    </row>
    <row r="2252" spans="2:2" x14ac:dyDescent="0.3">
      <c r="B2252" s="33"/>
    </row>
    <row r="2253" spans="2:2" x14ac:dyDescent="0.3">
      <c r="B2253" s="33"/>
    </row>
    <row r="2254" spans="2:2" x14ac:dyDescent="0.3">
      <c r="B2254" s="33"/>
    </row>
    <row r="2255" spans="2:2" x14ac:dyDescent="0.3">
      <c r="B2255" s="33"/>
    </row>
    <row r="2256" spans="2:2" x14ac:dyDescent="0.3">
      <c r="B2256" s="33"/>
    </row>
    <row r="2257" spans="2:2" x14ac:dyDescent="0.3">
      <c r="B2257" s="33"/>
    </row>
    <row r="2258" spans="2:2" x14ac:dyDescent="0.3">
      <c r="B2258" s="33"/>
    </row>
    <row r="2259" spans="2:2" x14ac:dyDescent="0.3">
      <c r="B2259" s="33"/>
    </row>
    <row r="2260" spans="2:2" x14ac:dyDescent="0.3">
      <c r="B2260" s="33"/>
    </row>
    <row r="2261" spans="2:2" x14ac:dyDescent="0.3">
      <c r="B2261" s="33"/>
    </row>
    <row r="2262" spans="2:2" x14ac:dyDescent="0.3">
      <c r="B2262" s="33"/>
    </row>
    <row r="2263" spans="2:2" x14ac:dyDescent="0.3">
      <c r="B2263" s="33"/>
    </row>
    <row r="2264" spans="2:2" x14ac:dyDescent="0.3">
      <c r="B2264" s="33"/>
    </row>
    <row r="2265" spans="2:2" x14ac:dyDescent="0.3">
      <c r="B2265" s="33"/>
    </row>
    <row r="2266" spans="2:2" x14ac:dyDescent="0.3">
      <c r="B2266" s="33"/>
    </row>
    <row r="2267" spans="2:2" x14ac:dyDescent="0.3">
      <c r="B2267" s="33"/>
    </row>
    <row r="2268" spans="2:2" x14ac:dyDescent="0.3">
      <c r="B2268" s="33"/>
    </row>
    <row r="2269" spans="2:2" x14ac:dyDescent="0.3">
      <c r="B2269" s="33"/>
    </row>
    <row r="2270" spans="2:2" x14ac:dyDescent="0.3">
      <c r="B2270" s="33"/>
    </row>
    <row r="2271" spans="2:2" x14ac:dyDescent="0.3">
      <c r="B2271" s="33"/>
    </row>
    <row r="2272" spans="2:2" x14ac:dyDescent="0.3">
      <c r="B2272" s="33"/>
    </row>
    <row r="2273" spans="2:2" x14ac:dyDescent="0.3">
      <c r="B2273" s="33"/>
    </row>
    <row r="2274" spans="2:2" x14ac:dyDescent="0.3">
      <c r="B2274" s="33"/>
    </row>
    <row r="2275" spans="2:2" x14ac:dyDescent="0.3">
      <c r="B2275" s="33"/>
    </row>
    <row r="2276" spans="2:2" x14ac:dyDescent="0.3">
      <c r="B2276" s="33"/>
    </row>
    <row r="2277" spans="2:2" x14ac:dyDescent="0.3">
      <c r="B2277" s="33"/>
    </row>
    <row r="2278" spans="2:2" x14ac:dyDescent="0.3">
      <c r="B2278" s="33"/>
    </row>
    <row r="2279" spans="2:2" x14ac:dyDescent="0.3">
      <c r="B2279" s="33"/>
    </row>
    <row r="2280" spans="2:2" x14ac:dyDescent="0.3">
      <c r="B2280" s="33"/>
    </row>
    <row r="2281" spans="2:2" x14ac:dyDescent="0.3">
      <c r="B2281" s="33"/>
    </row>
    <row r="2282" spans="2:2" x14ac:dyDescent="0.3">
      <c r="B2282" s="33"/>
    </row>
    <row r="2283" spans="2:2" x14ac:dyDescent="0.3">
      <c r="B2283" s="33"/>
    </row>
    <row r="2284" spans="2:2" x14ac:dyDescent="0.3">
      <c r="B2284" s="33"/>
    </row>
    <row r="2285" spans="2:2" x14ac:dyDescent="0.3">
      <c r="B2285" s="33"/>
    </row>
    <row r="2286" spans="2:2" x14ac:dyDescent="0.3">
      <c r="B2286" s="33"/>
    </row>
    <row r="2287" spans="2:2" x14ac:dyDescent="0.3">
      <c r="B2287" s="33"/>
    </row>
    <row r="2288" spans="2:2" x14ac:dyDescent="0.3">
      <c r="B2288" s="33"/>
    </row>
    <row r="2289" spans="2:2" x14ac:dyDescent="0.3">
      <c r="B2289" s="33"/>
    </row>
    <row r="2290" spans="2:2" x14ac:dyDescent="0.3">
      <c r="B2290" s="33"/>
    </row>
    <row r="2291" spans="2:2" x14ac:dyDescent="0.3">
      <c r="B2291" s="33"/>
    </row>
    <row r="2292" spans="2:2" x14ac:dyDescent="0.3">
      <c r="B2292" s="33"/>
    </row>
    <row r="2293" spans="2:2" x14ac:dyDescent="0.3">
      <c r="B2293" s="33"/>
    </row>
    <row r="2294" spans="2:2" x14ac:dyDescent="0.3">
      <c r="B2294" s="33"/>
    </row>
    <row r="2295" spans="2:2" x14ac:dyDescent="0.3">
      <c r="B2295" s="33"/>
    </row>
    <row r="2296" spans="2:2" x14ac:dyDescent="0.3">
      <c r="B2296" s="33"/>
    </row>
    <row r="2297" spans="2:2" x14ac:dyDescent="0.3">
      <c r="B2297" s="33"/>
    </row>
    <row r="2298" spans="2:2" x14ac:dyDescent="0.3">
      <c r="B2298" s="33"/>
    </row>
    <row r="2299" spans="2:2" x14ac:dyDescent="0.3">
      <c r="B2299" s="33"/>
    </row>
    <row r="2300" spans="2:2" x14ac:dyDescent="0.3">
      <c r="B2300" s="33"/>
    </row>
    <row r="2301" spans="2:2" x14ac:dyDescent="0.3">
      <c r="B2301" s="33"/>
    </row>
    <row r="2302" spans="2:2" x14ac:dyDescent="0.3">
      <c r="B2302" s="33"/>
    </row>
    <row r="2303" spans="2:2" x14ac:dyDescent="0.3">
      <c r="B2303" s="33"/>
    </row>
    <row r="2304" spans="2:2" x14ac:dyDescent="0.3">
      <c r="B2304" s="33"/>
    </row>
    <row r="2305" spans="2:2" x14ac:dyDescent="0.3">
      <c r="B2305" s="33"/>
    </row>
    <row r="2306" spans="2:2" x14ac:dyDescent="0.3">
      <c r="B2306" s="33"/>
    </row>
    <row r="2307" spans="2:2" x14ac:dyDescent="0.3">
      <c r="B2307" s="33"/>
    </row>
    <row r="2308" spans="2:2" x14ac:dyDescent="0.3">
      <c r="B2308" s="33"/>
    </row>
    <row r="2309" spans="2:2" x14ac:dyDescent="0.3">
      <c r="B2309" s="33"/>
    </row>
    <row r="2310" spans="2:2" x14ac:dyDescent="0.3">
      <c r="B2310" s="33"/>
    </row>
    <row r="2311" spans="2:2" x14ac:dyDescent="0.3">
      <c r="B2311" s="33"/>
    </row>
    <row r="2312" spans="2:2" x14ac:dyDescent="0.3">
      <c r="B2312" s="33"/>
    </row>
    <row r="2313" spans="2:2" x14ac:dyDescent="0.3">
      <c r="B2313" s="33"/>
    </row>
    <row r="2314" spans="2:2" x14ac:dyDescent="0.3">
      <c r="B2314" s="33"/>
    </row>
    <row r="2315" spans="2:2" x14ac:dyDescent="0.3">
      <c r="B2315" s="33"/>
    </row>
    <row r="2316" spans="2:2" x14ac:dyDescent="0.3">
      <c r="B2316" s="33"/>
    </row>
    <row r="2317" spans="2:2" x14ac:dyDescent="0.3">
      <c r="B2317" s="33"/>
    </row>
    <row r="2318" spans="2:2" x14ac:dyDescent="0.3">
      <c r="B2318" s="33"/>
    </row>
    <row r="2319" spans="2:2" x14ac:dyDescent="0.3">
      <c r="B2319" s="33"/>
    </row>
    <row r="2320" spans="2:2" x14ac:dyDescent="0.3">
      <c r="B2320" s="33"/>
    </row>
    <row r="2321" spans="2:2" x14ac:dyDescent="0.3">
      <c r="B2321" s="33"/>
    </row>
    <row r="2322" spans="2:2" x14ac:dyDescent="0.3">
      <c r="B2322" s="33"/>
    </row>
    <row r="2323" spans="2:2" x14ac:dyDescent="0.3">
      <c r="B2323" s="33"/>
    </row>
    <row r="2324" spans="2:2" x14ac:dyDescent="0.3">
      <c r="B2324" s="33"/>
    </row>
    <row r="2325" spans="2:2" x14ac:dyDescent="0.3">
      <c r="B2325" s="33"/>
    </row>
    <row r="2326" spans="2:2" x14ac:dyDescent="0.3">
      <c r="B2326" s="33"/>
    </row>
    <row r="2327" spans="2:2" x14ac:dyDescent="0.3">
      <c r="B2327" s="33"/>
    </row>
    <row r="2328" spans="2:2" x14ac:dyDescent="0.3">
      <c r="B2328" s="33"/>
    </row>
    <row r="2329" spans="2:2" x14ac:dyDescent="0.3">
      <c r="B2329" s="33"/>
    </row>
    <row r="2330" spans="2:2" x14ac:dyDescent="0.3">
      <c r="B2330" s="33"/>
    </row>
    <row r="2331" spans="2:2" x14ac:dyDescent="0.3">
      <c r="B2331" s="33"/>
    </row>
    <row r="2332" spans="2:2" x14ac:dyDescent="0.3">
      <c r="B2332" s="33"/>
    </row>
    <row r="2333" spans="2:2" x14ac:dyDescent="0.3">
      <c r="B2333" s="33"/>
    </row>
    <row r="2334" spans="2:2" x14ac:dyDescent="0.3">
      <c r="B2334" s="33"/>
    </row>
    <row r="2335" spans="2:2" x14ac:dyDescent="0.3">
      <c r="B2335" s="33"/>
    </row>
    <row r="2336" spans="2:2" x14ac:dyDescent="0.3">
      <c r="B2336" s="33"/>
    </row>
    <row r="2337" spans="2:2" x14ac:dyDescent="0.3">
      <c r="B2337" s="33"/>
    </row>
    <row r="2338" spans="2:2" x14ac:dyDescent="0.3">
      <c r="B2338" s="33"/>
    </row>
    <row r="2339" spans="2:2" x14ac:dyDescent="0.3">
      <c r="B2339" s="33"/>
    </row>
    <row r="2340" spans="2:2" x14ac:dyDescent="0.3">
      <c r="B2340" s="33"/>
    </row>
    <row r="2341" spans="2:2" x14ac:dyDescent="0.3">
      <c r="B2341" s="33"/>
    </row>
    <row r="2342" spans="2:2" x14ac:dyDescent="0.3">
      <c r="B2342" s="33"/>
    </row>
    <row r="2343" spans="2:2" x14ac:dyDescent="0.3">
      <c r="B2343" s="33"/>
    </row>
    <row r="2344" spans="2:2" x14ac:dyDescent="0.3">
      <c r="B2344" s="33"/>
    </row>
    <row r="2345" spans="2:2" x14ac:dyDescent="0.3">
      <c r="B2345" s="33"/>
    </row>
    <row r="2346" spans="2:2" x14ac:dyDescent="0.3">
      <c r="B2346" s="33"/>
    </row>
    <row r="2347" spans="2:2" x14ac:dyDescent="0.3">
      <c r="B2347" s="33"/>
    </row>
    <row r="2348" spans="2:2" x14ac:dyDescent="0.3">
      <c r="B2348" s="33"/>
    </row>
    <row r="2349" spans="2:2" x14ac:dyDescent="0.3">
      <c r="B2349" s="33"/>
    </row>
    <row r="2350" spans="2:2" x14ac:dyDescent="0.3">
      <c r="B2350" s="33"/>
    </row>
    <row r="2351" spans="2:2" x14ac:dyDescent="0.3">
      <c r="B2351" s="33"/>
    </row>
    <row r="2352" spans="2:2" x14ac:dyDescent="0.3">
      <c r="B2352" s="33"/>
    </row>
    <row r="2353" spans="2:2" x14ac:dyDescent="0.3">
      <c r="B2353" s="33"/>
    </row>
    <row r="2354" spans="2:2" x14ac:dyDescent="0.3">
      <c r="B2354" s="33"/>
    </row>
    <row r="2355" spans="2:2" x14ac:dyDescent="0.3">
      <c r="B2355" s="33"/>
    </row>
    <row r="2356" spans="2:2" x14ac:dyDescent="0.3">
      <c r="B2356" s="33"/>
    </row>
    <row r="2357" spans="2:2" x14ac:dyDescent="0.3">
      <c r="B2357" s="33"/>
    </row>
    <row r="2358" spans="2:2" x14ac:dyDescent="0.3">
      <c r="B2358" s="33"/>
    </row>
    <row r="2359" spans="2:2" x14ac:dyDescent="0.3">
      <c r="B2359" s="33"/>
    </row>
    <row r="2360" spans="2:2" x14ac:dyDescent="0.3">
      <c r="B2360" s="33"/>
    </row>
    <row r="2361" spans="2:2" x14ac:dyDescent="0.3">
      <c r="B2361" s="33"/>
    </row>
    <row r="2362" spans="2:2" x14ac:dyDescent="0.3">
      <c r="B2362" s="33"/>
    </row>
    <row r="2363" spans="2:2" x14ac:dyDescent="0.3">
      <c r="B2363" s="33"/>
    </row>
    <row r="2364" spans="2:2" x14ac:dyDescent="0.3">
      <c r="B2364" s="33"/>
    </row>
    <row r="2365" spans="2:2" x14ac:dyDescent="0.3">
      <c r="B2365" s="33"/>
    </row>
    <row r="2366" spans="2:2" x14ac:dyDescent="0.3">
      <c r="B2366" s="33"/>
    </row>
    <row r="2367" spans="2:2" x14ac:dyDescent="0.3">
      <c r="B2367" s="33"/>
    </row>
    <row r="2368" spans="2:2" x14ac:dyDescent="0.3">
      <c r="B2368" s="33"/>
    </row>
    <row r="2369" spans="2:2" x14ac:dyDescent="0.3">
      <c r="B2369" s="33"/>
    </row>
    <row r="2370" spans="2:2" x14ac:dyDescent="0.3">
      <c r="B2370" s="33"/>
    </row>
    <row r="2371" spans="2:2" x14ac:dyDescent="0.3">
      <c r="B2371" s="33"/>
    </row>
    <row r="2372" spans="2:2" x14ac:dyDescent="0.3">
      <c r="B2372" s="33"/>
    </row>
    <row r="2373" spans="2:2" x14ac:dyDescent="0.3">
      <c r="B2373" s="33"/>
    </row>
    <row r="2374" spans="2:2" x14ac:dyDescent="0.3">
      <c r="B2374" s="33"/>
    </row>
    <row r="2375" spans="2:2" x14ac:dyDescent="0.3">
      <c r="B2375" s="33"/>
    </row>
    <row r="2376" spans="2:2" x14ac:dyDescent="0.3">
      <c r="B2376" s="33"/>
    </row>
    <row r="2377" spans="2:2" x14ac:dyDescent="0.3">
      <c r="B2377" s="33"/>
    </row>
    <row r="2378" spans="2:2" x14ac:dyDescent="0.3">
      <c r="B2378" s="33"/>
    </row>
    <row r="2379" spans="2:2" x14ac:dyDescent="0.3">
      <c r="B2379" s="33"/>
    </row>
    <row r="2380" spans="2:2" x14ac:dyDescent="0.3">
      <c r="B2380" s="33"/>
    </row>
    <row r="2381" spans="2:2" x14ac:dyDescent="0.3">
      <c r="B2381" s="33"/>
    </row>
    <row r="2382" spans="2:2" x14ac:dyDescent="0.3">
      <c r="B2382" s="33"/>
    </row>
    <row r="2383" spans="2:2" x14ac:dyDescent="0.3">
      <c r="B2383" s="33"/>
    </row>
    <row r="2384" spans="2:2" x14ac:dyDescent="0.3">
      <c r="B2384" s="33"/>
    </row>
    <row r="2385" spans="2:2" x14ac:dyDescent="0.3">
      <c r="B2385" s="33"/>
    </row>
    <row r="2386" spans="2:2" x14ac:dyDescent="0.3">
      <c r="B2386" s="33"/>
    </row>
    <row r="2387" spans="2:2" x14ac:dyDescent="0.3">
      <c r="B2387" s="33"/>
    </row>
    <row r="2388" spans="2:2" x14ac:dyDescent="0.3">
      <c r="B2388" s="33"/>
    </row>
    <row r="2389" spans="2:2" x14ac:dyDescent="0.3">
      <c r="B2389" s="33"/>
    </row>
    <row r="2390" spans="2:2" x14ac:dyDescent="0.3">
      <c r="B2390" s="33"/>
    </row>
    <row r="2391" spans="2:2" x14ac:dyDescent="0.3">
      <c r="B2391" s="33"/>
    </row>
    <row r="2392" spans="2:2" x14ac:dyDescent="0.3">
      <c r="B2392" s="33"/>
    </row>
    <row r="2393" spans="2:2" x14ac:dyDescent="0.3">
      <c r="B2393" s="33"/>
    </row>
    <row r="2394" spans="2:2" x14ac:dyDescent="0.3">
      <c r="B2394" s="33"/>
    </row>
    <row r="2395" spans="2:2" x14ac:dyDescent="0.3">
      <c r="B2395" s="33"/>
    </row>
    <row r="2396" spans="2:2" x14ac:dyDescent="0.3">
      <c r="B2396" s="33"/>
    </row>
    <row r="2397" spans="2:2" x14ac:dyDescent="0.3">
      <c r="B2397" s="33"/>
    </row>
    <row r="2398" spans="2:2" x14ac:dyDescent="0.3">
      <c r="B2398" s="33"/>
    </row>
    <row r="2399" spans="2:2" x14ac:dyDescent="0.3">
      <c r="B2399" s="33"/>
    </row>
    <row r="2400" spans="2:2" x14ac:dyDescent="0.3">
      <c r="B2400" s="33"/>
    </row>
    <row r="2401" spans="2:2" x14ac:dyDescent="0.3">
      <c r="B2401" s="33"/>
    </row>
    <row r="2402" spans="2:2" x14ac:dyDescent="0.3">
      <c r="B2402" s="33"/>
    </row>
    <row r="2403" spans="2:2" x14ac:dyDescent="0.3">
      <c r="B2403" s="33"/>
    </row>
    <row r="2404" spans="2:2" x14ac:dyDescent="0.3">
      <c r="B2404" s="33"/>
    </row>
    <row r="2405" spans="2:2" x14ac:dyDescent="0.3">
      <c r="B2405" s="33"/>
    </row>
    <row r="2406" spans="2:2" x14ac:dyDescent="0.3">
      <c r="B2406" s="33"/>
    </row>
    <row r="2407" spans="2:2" x14ac:dyDescent="0.3">
      <c r="B2407" s="33"/>
    </row>
    <row r="2408" spans="2:2" x14ac:dyDescent="0.3">
      <c r="B2408" s="33"/>
    </row>
    <row r="2409" spans="2:2" x14ac:dyDescent="0.3">
      <c r="B2409" s="33"/>
    </row>
    <row r="2410" spans="2:2" x14ac:dyDescent="0.3">
      <c r="B2410" s="33"/>
    </row>
    <row r="2411" spans="2:2" x14ac:dyDescent="0.3">
      <c r="B2411" s="33"/>
    </row>
    <row r="2412" spans="2:2" x14ac:dyDescent="0.3">
      <c r="B2412" s="33"/>
    </row>
    <row r="2413" spans="2:2" x14ac:dyDescent="0.3">
      <c r="B2413" s="33"/>
    </row>
    <row r="2414" spans="2:2" x14ac:dyDescent="0.3">
      <c r="B2414" s="33"/>
    </row>
    <row r="2415" spans="2:2" x14ac:dyDescent="0.3">
      <c r="B2415" s="33"/>
    </row>
    <row r="2416" spans="2:2" x14ac:dyDescent="0.3">
      <c r="B2416" s="33"/>
    </row>
    <row r="2417" spans="2:2" x14ac:dyDescent="0.3">
      <c r="B2417" s="33"/>
    </row>
    <row r="2418" spans="2:2" x14ac:dyDescent="0.3">
      <c r="B2418" s="33"/>
    </row>
    <row r="2419" spans="2:2" x14ac:dyDescent="0.3">
      <c r="B2419" s="33"/>
    </row>
    <row r="2420" spans="2:2" x14ac:dyDescent="0.3">
      <c r="B2420" s="33"/>
    </row>
    <row r="2421" spans="2:2" x14ac:dyDescent="0.3">
      <c r="B2421" s="33"/>
    </row>
    <row r="2422" spans="2:2" x14ac:dyDescent="0.3">
      <c r="B2422" s="33"/>
    </row>
    <row r="2423" spans="2:2" x14ac:dyDescent="0.3">
      <c r="B2423" s="33"/>
    </row>
    <row r="2424" spans="2:2" x14ac:dyDescent="0.3">
      <c r="B2424" s="33"/>
    </row>
    <row r="2425" spans="2:2" x14ac:dyDescent="0.3">
      <c r="B2425" s="33"/>
    </row>
    <row r="2426" spans="2:2" x14ac:dyDescent="0.3">
      <c r="B2426" s="33"/>
    </row>
    <row r="2427" spans="2:2" x14ac:dyDescent="0.3">
      <c r="B2427" s="33"/>
    </row>
    <row r="2428" spans="2:2" x14ac:dyDescent="0.3">
      <c r="B2428" s="33"/>
    </row>
    <row r="2429" spans="2:2" x14ac:dyDescent="0.3">
      <c r="B2429" s="33"/>
    </row>
    <row r="2430" spans="2:2" x14ac:dyDescent="0.3">
      <c r="B2430" s="33"/>
    </row>
    <row r="2431" spans="2:2" x14ac:dyDescent="0.3">
      <c r="B2431" s="33"/>
    </row>
    <row r="2432" spans="2:2" x14ac:dyDescent="0.3">
      <c r="B2432" s="33"/>
    </row>
    <row r="2433" spans="2:2" x14ac:dyDescent="0.3">
      <c r="B2433" s="33"/>
    </row>
    <row r="2434" spans="2:2" x14ac:dyDescent="0.3">
      <c r="B2434" s="33"/>
    </row>
    <row r="2435" spans="2:2" x14ac:dyDescent="0.3">
      <c r="B2435" s="33"/>
    </row>
    <row r="2436" spans="2:2" x14ac:dyDescent="0.3">
      <c r="B2436" s="33"/>
    </row>
    <row r="2437" spans="2:2" x14ac:dyDescent="0.3">
      <c r="B2437" s="33"/>
    </row>
    <row r="2438" spans="2:2" x14ac:dyDescent="0.3">
      <c r="B2438" s="33"/>
    </row>
    <row r="2439" spans="2:2" x14ac:dyDescent="0.3">
      <c r="B2439" s="33"/>
    </row>
    <row r="2440" spans="2:2" x14ac:dyDescent="0.3">
      <c r="B2440" s="33"/>
    </row>
    <row r="2441" spans="2:2" x14ac:dyDescent="0.3">
      <c r="B2441" s="33"/>
    </row>
    <row r="2442" spans="2:2" x14ac:dyDescent="0.3">
      <c r="B2442" s="33"/>
    </row>
    <row r="2443" spans="2:2" x14ac:dyDescent="0.3">
      <c r="B2443" s="33"/>
    </row>
    <row r="2444" spans="2:2" x14ac:dyDescent="0.3">
      <c r="B2444" s="33"/>
    </row>
    <row r="2445" spans="2:2" x14ac:dyDescent="0.3">
      <c r="B2445" s="33"/>
    </row>
    <row r="2446" spans="2:2" x14ac:dyDescent="0.3">
      <c r="B2446" s="33"/>
    </row>
    <row r="2447" spans="2:2" x14ac:dyDescent="0.3">
      <c r="B2447" s="33"/>
    </row>
    <row r="2448" spans="2:2" x14ac:dyDescent="0.3">
      <c r="B2448" s="33"/>
    </row>
    <row r="2449" spans="2:2" x14ac:dyDescent="0.3">
      <c r="B2449" s="33"/>
    </row>
    <row r="2450" spans="2:2" x14ac:dyDescent="0.3">
      <c r="B2450" s="33"/>
    </row>
    <row r="2451" spans="2:2" x14ac:dyDescent="0.3">
      <c r="B2451" s="33"/>
    </row>
    <row r="2452" spans="2:2" x14ac:dyDescent="0.3">
      <c r="B2452" s="33"/>
    </row>
    <row r="2453" spans="2:2" x14ac:dyDescent="0.3">
      <c r="B2453" s="33"/>
    </row>
    <row r="2454" spans="2:2" x14ac:dyDescent="0.3">
      <c r="B2454" s="33"/>
    </row>
    <row r="2455" spans="2:2" x14ac:dyDescent="0.3">
      <c r="B2455" s="33"/>
    </row>
    <row r="2456" spans="2:2" x14ac:dyDescent="0.3">
      <c r="B2456" s="33"/>
    </row>
    <row r="2457" spans="2:2" x14ac:dyDescent="0.3">
      <c r="B2457" s="33"/>
    </row>
    <row r="2458" spans="2:2" x14ac:dyDescent="0.3">
      <c r="B2458" s="33"/>
    </row>
    <row r="2459" spans="2:2" x14ac:dyDescent="0.3">
      <c r="B2459" s="33"/>
    </row>
    <row r="2460" spans="2:2" x14ac:dyDescent="0.3">
      <c r="B2460" s="33"/>
    </row>
    <row r="2461" spans="2:2" x14ac:dyDescent="0.3">
      <c r="B2461" s="33"/>
    </row>
    <row r="2462" spans="2:2" x14ac:dyDescent="0.3">
      <c r="B2462" s="33"/>
    </row>
    <row r="2463" spans="2:2" x14ac:dyDescent="0.3">
      <c r="B2463" s="33"/>
    </row>
    <row r="2464" spans="2:2" x14ac:dyDescent="0.3">
      <c r="B2464" s="33"/>
    </row>
    <row r="2465" spans="2:2" x14ac:dyDescent="0.3">
      <c r="B2465" s="33"/>
    </row>
    <row r="2466" spans="2:2" x14ac:dyDescent="0.3">
      <c r="B2466" s="33"/>
    </row>
    <row r="2467" spans="2:2" x14ac:dyDescent="0.3">
      <c r="B2467" s="33"/>
    </row>
    <row r="2468" spans="2:2" x14ac:dyDescent="0.3">
      <c r="B2468" s="33"/>
    </row>
    <row r="2469" spans="2:2" x14ac:dyDescent="0.3">
      <c r="B2469" s="33"/>
    </row>
    <row r="2470" spans="2:2" x14ac:dyDescent="0.3">
      <c r="B2470" s="33"/>
    </row>
    <row r="2471" spans="2:2" x14ac:dyDescent="0.3">
      <c r="B2471" s="33"/>
    </row>
    <row r="2472" spans="2:2" x14ac:dyDescent="0.3">
      <c r="B2472" s="33"/>
    </row>
    <row r="2473" spans="2:2" x14ac:dyDescent="0.3">
      <c r="B2473" s="33"/>
    </row>
    <row r="2474" spans="2:2" x14ac:dyDescent="0.3">
      <c r="B2474" s="33"/>
    </row>
    <row r="2475" spans="2:2" x14ac:dyDescent="0.3">
      <c r="B2475" s="33"/>
    </row>
    <row r="2476" spans="2:2" x14ac:dyDescent="0.3">
      <c r="B2476" s="33"/>
    </row>
    <row r="2477" spans="2:2" x14ac:dyDescent="0.3">
      <c r="B2477" s="33"/>
    </row>
    <row r="2478" spans="2:2" x14ac:dyDescent="0.3">
      <c r="B2478" s="33"/>
    </row>
    <row r="2479" spans="2:2" x14ac:dyDescent="0.3">
      <c r="B2479" s="33"/>
    </row>
    <row r="2480" spans="2:2" x14ac:dyDescent="0.3">
      <c r="B2480" s="33"/>
    </row>
    <row r="2481" spans="2:2" x14ac:dyDescent="0.3">
      <c r="B2481" s="33"/>
    </row>
    <row r="2482" spans="2:2" x14ac:dyDescent="0.3">
      <c r="B2482" s="33"/>
    </row>
    <row r="2483" spans="2:2" x14ac:dyDescent="0.3">
      <c r="B2483" s="33"/>
    </row>
    <row r="2484" spans="2:2" x14ac:dyDescent="0.3">
      <c r="B2484" s="33"/>
    </row>
    <row r="2485" spans="2:2" x14ac:dyDescent="0.3">
      <c r="B2485" s="33"/>
    </row>
    <row r="2486" spans="2:2" x14ac:dyDescent="0.3">
      <c r="B2486" s="33"/>
    </row>
    <row r="2487" spans="2:2" x14ac:dyDescent="0.3">
      <c r="B2487" s="33"/>
    </row>
    <row r="2488" spans="2:2" x14ac:dyDescent="0.3">
      <c r="B2488" s="33"/>
    </row>
    <row r="2489" spans="2:2" x14ac:dyDescent="0.3">
      <c r="B2489" s="33"/>
    </row>
    <row r="2490" spans="2:2" x14ac:dyDescent="0.3">
      <c r="B2490" s="33"/>
    </row>
    <row r="2491" spans="2:2" x14ac:dyDescent="0.3">
      <c r="B2491" s="33"/>
    </row>
    <row r="2492" spans="2:2" x14ac:dyDescent="0.3">
      <c r="B2492" s="33"/>
    </row>
    <row r="2493" spans="2:2" x14ac:dyDescent="0.3">
      <c r="B2493" s="33"/>
    </row>
    <row r="2494" spans="2:2" x14ac:dyDescent="0.3">
      <c r="B2494" s="33"/>
    </row>
    <row r="2495" spans="2:2" x14ac:dyDescent="0.3">
      <c r="B2495" s="33"/>
    </row>
    <row r="2496" spans="2:2" x14ac:dyDescent="0.3">
      <c r="B2496" s="33"/>
    </row>
    <row r="2497" spans="2:2" x14ac:dyDescent="0.3">
      <c r="B2497" s="33"/>
    </row>
    <row r="2498" spans="2:2" x14ac:dyDescent="0.3">
      <c r="B2498" s="33"/>
    </row>
    <row r="2499" spans="2:2" x14ac:dyDescent="0.3">
      <c r="B2499" s="33"/>
    </row>
    <row r="2500" spans="2:2" x14ac:dyDescent="0.3">
      <c r="B2500" s="33"/>
    </row>
    <row r="2501" spans="2:2" x14ac:dyDescent="0.3">
      <c r="B2501" s="33"/>
    </row>
    <row r="2502" spans="2:2" x14ac:dyDescent="0.3">
      <c r="B2502" s="33"/>
    </row>
    <row r="2503" spans="2:2" x14ac:dyDescent="0.3">
      <c r="B2503" s="33"/>
    </row>
    <row r="2504" spans="2:2" x14ac:dyDescent="0.3">
      <c r="B2504" s="33"/>
    </row>
    <row r="2505" spans="2:2" x14ac:dyDescent="0.3">
      <c r="B2505" s="33"/>
    </row>
    <row r="2506" spans="2:2" x14ac:dyDescent="0.3">
      <c r="B2506" s="33"/>
    </row>
    <row r="2507" spans="2:2" x14ac:dyDescent="0.3">
      <c r="B2507" s="33"/>
    </row>
    <row r="2508" spans="2:2" x14ac:dyDescent="0.3">
      <c r="B2508" s="33"/>
    </row>
    <row r="2509" spans="2:2" x14ac:dyDescent="0.3">
      <c r="B2509" s="33"/>
    </row>
    <row r="2510" spans="2:2" x14ac:dyDescent="0.3">
      <c r="B2510" s="33"/>
    </row>
    <row r="2511" spans="2:2" x14ac:dyDescent="0.3">
      <c r="B2511" s="33"/>
    </row>
    <row r="2512" spans="2:2" x14ac:dyDescent="0.3">
      <c r="B2512" s="33"/>
    </row>
    <row r="2513" spans="2:2" x14ac:dyDescent="0.3">
      <c r="B2513" s="33"/>
    </row>
    <row r="2514" spans="2:2" x14ac:dyDescent="0.3">
      <c r="B2514" s="33"/>
    </row>
    <row r="2515" spans="2:2" x14ac:dyDescent="0.3">
      <c r="B2515" s="33"/>
    </row>
    <row r="2516" spans="2:2" x14ac:dyDescent="0.3">
      <c r="B2516" s="33"/>
    </row>
    <row r="2517" spans="2:2" x14ac:dyDescent="0.3">
      <c r="B2517" s="33"/>
    </row>
    <row r="2518" spans="2:2" x14ac:dyDescent="0.3">
      <c r="B2518" s="33"/>
    </row>
    <row r="2519" spans="2:2" x14ac:dyDescent="0.3">
      <c r="B2519" s="33"/>
    </row>
    <row r="2520" spans="2:2" x14ac:dyDescent="0.3">
      <c r="B2520" s="33"/>
    </row>
    <row r="2521" spans="2:2" x14ac:dyDescent="0.3">
      <c r="B2521" s="33"/>
    </row>
    <row r="2522" spans="2:2" x14ac:dyDescent="0.3">
      <c r="B2522" s="33"/>
    </row>
    <row r="2523" spans="2:2" x14ac:dyDescent="0.3">
      <c r="B2523" s="33"/>
    </row>
    <row r="2524" spans="2:2" x14ac:dyDescent="0.3">
      <c r="B2524" s="33"/>
    </row>
    <row r="2525" spans="2:2" x14ac:dyDescent="0.3">
      <c r="B2525" s="33"/>
    </row>
    <row r="2526" spans="2:2" x14ac:dyDescent="0.3">
      <c r="B2526" s="33"/>
    </row>
    <row r="2527" spans="2:2" x14ac:dyDescent="0.3">
      <c r="B2527" s="33"/>
    </row>
    <row r="2528" spans="2:2" x14ac:dyDescent="0.3">
      <c r="B2528" s="33"/>
    </row>
    <row r="2529" spans="2:2" x14ac:dyDescent="0.3">
      <c r="B2529" s="33"/>
    </row>
    <row r="2530" spans="2:2" x14ac:dyDescent="0.3">
      <c r="B2530" s="33"/>
    </row>
    <row r="2531" spans="2:2" x14ac:dyDescent="0.3">
      <c r="B2531" s="33"/>
    </row>
    <row r="2532" spans="2:2" x14ac:dyDescent="0.3">
      <c r="B2532" s="33"/>
    </row>
    <row r="2533" spans="2:2" x14ac:dyDescent="0.3">
      <c r="B2533" s="33"/>
    </row>
    <row r="2534" spans="2:2" x14ac:dyDescent="0.3">
      <c r="B2534" s="33"/>
    </row>
    <row r="2535" spans="2:2" x14ac:dyDescent="0.3">
      <c r="B2535" s="33"/>
    </row>
    <row r="2536" spans="2:2" x14ac:dyDescent="0.3">
      <c r="B2536" s="33"/>
    </row>
    <row r="2537" spans="2:2" x14ac:dyDescent="0.3">
      <c r="B2537" s="33"/>
    </row>
    <row r="2538" spans="2:2" x14ac:dyDescent="0.3">
      <c r="B2538" s="33"/>
    </row>
    <row r="2539" spans="2:2" x14ac:dyDescent="0.3">
      <c r="B2539" s="33"/>
    </row>
    <row r="2540" spans="2:2" x14ac:dyDescent="0.3">
      <c r="B2540" s="33"/>
    </row>
    <row r="2541" spans="2:2" x14ac:dyDescent="0.3">
      <c r="B2541" s="33"/>
    </row>
    <row r="2542" spans="2:2" x14ac:dyDescent="0.3">
      <c r="B2542" s="33"/>
    </row>
    <row r="2543" spans="2:2" x14ac:dyDescent="0.3">
      <c r="B2543" s="33"/>
    </row>
    <row r="2544" spans="2:2" x14ac:dyDescent="0.3">
      <c r="B2544" s="33"/>
    </row>
    <row r="2545" spans="2:2" x14ac:dyDescent="0.3">
      <c r="B2545" s="33"/>
    </row>
    <row r="2546" spans="2:2" x14ac:dyDescent="0.3">
      <c r="B2546" s="33"/>
    </row>
    <row r="2547" spans="2:2" x14ac:dyDescent="0.3">
      <c r="B2547" s="33"/>
    </row>
    <row r="2548" spans="2:2" x14ac:dyDescent="0.3">
      <c r="B2548" s="33"/>
    </row>
    <row r="2549" spans="2:2" x14ac:dyDescent="0.3">
      <c r="B2549" s="33"/>
    </row>
    <row r="2550" spans="2:2" x14ac:dyDescent="0.3">
      <c r="B2550" s="33"/>
    </row>
    <row r="2551" spans="2:2" x14ac:dyDescent="0.3">
      <c r="B2551" s="33"/>
    </row>
    <row r="2552" spans="2:2" x14ac:dyDescent="0.3">
      <c r="B2552" s="33"/>
    </row>
    <row r="2553" spans="2:2" x14ac:dyDescent="0.3">
      <c r="B2553" s="33"/>
    </row>
    <row r="2554" spans="2:2" x14ac:dyDescent="0.3">
      <c r="B2554" s="33"/>
    </row>
    <row r="2555" spans="2:2" x14ac:dyDescent="0.3">
      <c r="B2555" s="33"/>
    </row>
    <row r="2556" spans="2:2" x14ac:dyDescent="0.3">
      <c r="B2556" s="33"/>
    </row>
    <row r="2557" spans="2:2" x14ac:dyDescent="0.3">
      <c r="B2557" s="33"/>
    </row>
    <row r="2558" spans="2:2" x14ac:dyDescent="0.3">
      <c r="B2558" s="33"/>
    </row>
    <row r="2559" spans="2:2" x14ac:dyDescent="0.3">
      <c r="B2559" s="33"/>
    </row>
    <row r="2560" spans="2:2" x14ac:dyDescent="0.3">
      <c r="B2560" s="33"/>
    </row>
    <row r="2561" spans="2:2" x14ac:dyDescent="0.3">
      <c r="B2561" s="33"/>
    </row>
    <row r="2562" spans="2:2" x14ac:dyDescent="0.3">
      <c r="B2562" s="33"/>
    </row>
    <row r="2563" spans="2:2" x14ac:dyDescent="0.3">
      <c r="B2563" s="33"/>
    </row>
    <row r="2564" spans="2:2" x14ac:dyDescent="0.3">
      <c r="B2564" s="33"/>
    </row>
    <row r="2565" spans="2:2" x14ac:dyDescent="0.3">
      <c r="B2565" s="33"/>
    </row>
    <row r="2566" spans="2:2" x14ac:dyDescent="0.3">
      <c r="B2566" s="33"/>
    </row>
    <row r="2567" spans="2:2" x14ac:dyDescent="0.3">
      <c r="B2567" s="33"/>
    </row>
    <row r="2568" spans="2:2" x14ac:dyDescent="0.3">
      <c r="B2568" s="33"/>
    </row>
    <row r="2569" spans="2:2" x14ac:dyDescent="0.3">
      <c r="B2569" s="33"/>
    </row>
    <row r="2570" spans="2:2" x14ac:dyDescent="0.3">
      <c r="B2570" s="33"/>
    </row>
    <row r="2571" spans="2:2" x14ac:dyDescent="0.3">
      <c r="B2571" s="33"/>
    </row>
    <row r="2572" spans="2:2" x14ac:dyDescent="0.3">
      <c r="B2572" s="33"/>
    </row>
    <row r="2573" spans="2:2" x14ac:dyDescent="0.3">
      <c r="B2573" s="33"/>
    </row>
    <row r="2574" spans="2:2" x14ac:dyDescent="0.3">
      <c r="B2574" s="33"/>
    </row>
    <row r="2575" spans="2:2" x14ac:dyDescent="0.3">
      <c r="B2575" s="33"/>
    </row>
    <row r="2576" spans="2:2" x14ac:dyDescent="0.3">
      <c r="B2576" s="33"/>
    </row>
    <row r="2577" spans="2:2" x14ac:dyDescent="0.3">
      <c r="B2577" s="33"/>
    </row>
    <row r="2578" spans="2:2" x14ac:dyDescent="0.3">
      <c r="B2578" s="33"/>
    </row>
    <row r="2579" spans="2:2" x14ac:dyDescent="0.3">
      <c r="B2579" s="33"/>
    </row>
    <row r="2580" spans="2:2" x14ac:dyDescent="0.3">
      <c r="B2580" s="33"/>
    </row>
    <row r="2581" spans="2:2" x14ac:dyDescent="0.3">
      <c r="B2581" s="33"/>
    </row>
    <row r="2582" spans="2:2" x14ac:dyDescent="0.3">
      <c r="B2582" s="33"/>
    </row>
    <row r="2583" spans="2:2" x14ac:dyDescent="0.3">
      <c r="B2583" s="33"/>
    </row>
    <row r="2584" spans="2:2" x14ac:dyDescent="0.3">
      <c r="B2584" s="33"/>
    </row>
    <row r="2585" spans="2:2" x14ac:dyDescent="0.3">
      <c r="B2585" s="33"/>
    </row>
    <row r="2586" spans="2:2" x14ac:dyDescent="0.3">
      <c r="B2586" s="33"/>
    </row>
    <row r="2587" spans="2:2" x14ac:dyDescent="0.3">
      <c r="B2587" s="33"/>
    </row>
    <row r="2588" spans="2:2" x14ac:dyDescent="0.3">
      <c r="B2588" s="33"/>
    </row>
    <row r="2589" spans="2:2" x14ac:dyDescent="0.3">
      <c r="B2589" s="33"/>
    </row>
    <row r="2590" spans="2:2" x14ac:dyDescent="0.3">
      <c r="B2590" s="33"/>
    </row>
    <row r="2591" spans="2:2" x14ac:dyDescent="0.3">
      <c r="B2591" s="33"/>
    </row>
    <row r="2592" spans="2:2" x14ac:dyDescent="0.3">
      <c r="B2592" s="33"/>
    </row>
    <row r="2593" spans="2:2" x14ac:dyDescent="0.3">
      <c r="B2593" s="33"/>
    </row>
    <row r="2594" spans="2:2" x14ac:dyDescent="0.3">
      <c r="B2594" s="33"/>
    </row>
    <row r="2595" spans="2:2" x14ac:dyDescent="0.3">
      <c r="B2595" s="33"/>
    </row>
    <row r="2596" spans="2:2" x14ac:dyDescent="0.3">
      <c r="B2596" s="33"/>
    </row>
    <row r="2597" spans="2:2" x14ac:dyDescent="0.3">
      <c r="B2597" s="33"/>
    </row>
    <row r="2598" spans="2:2" x14ac:dyDescent="0.3">
      <c r="B2598" s="33"/>
    </row>
    <row r="2599" spans="2:2" x14ac:dyDescent="0.3">
      <c r="B2599" s="33"/>
    </row>
    <row r="2600" spans="2:2" x14ac:dyDescent="0.3">
      <c r="B2600" s="33"/>
    </row>
    <row r="2601" spans="2:2" x14ac:dyDescent="0.3">
      <c r="B2601" s="33"/>
    </row>
    <row r="2602" spans="2:2" x14ac:dyDescent="0.3">
      <c r="B2602" s="33"/>
    </row>
    <row r="2603" spans="2:2" x14ac:dyDescent="0.3">
      <c r="B2603" s="33"/>
    </row>
    <row r="2604" spans="2:2" x14ac:dyDescent="0.3">
      <c r="B2604" s="33"/>
    </row>
    <row r="2605" spans="2:2" x14ac:dyDescent="0.3">
      <c r="B2605" s="33"/>
    </row>
    <row r="2606" spans="2:2" x14ac:dyDescent="0.3">
      <c r="B2606" s="33"/>
    </row>
    <row r="2607" spans="2:2" x14ac:dyDescent="0.3">
      <c r="B2607" s="33"/>
    </row>
    <row r="2608" spans="2:2" x14ac:dyDescent="0.3">
      <c r="B2608" s="33"/>
    </row>
    <row r="2609" spans="2:2" x14ac:dyDescent="0.3">
      <c r="B2609" s="33"/>
    </row>
    <row r="2610" spans="2:2" x14ac:dyDescent="0.3">
      <c r="B2610" s="33"/>
    </row>
    <row r="2611" spans="2:2" x14ac:dyDescent="0.3">
      <c r="B2611" s="33"/>
    </row>
    <row r="2612" spans="2:2" x14ac:dyDescent="0.3">
      <c r="B2612" s="33"/>
    </row>
    <row r="2613" spans="2:2" x14ac:dyDescent="0.3">
      <c r="B2613" s="33"/>
    </row>
    <row r="2614" spans="2:2" x14ac:dyDescent="0.3">
      <c r="B2614" s="33"/>
    </row>
    <row r="2615" spans="2:2" x14ac:dyDescent="0.3">
      <c r="B2615" s="33"/>
    </row>
    <row r="2616" spans="2:2" x14ac:dyDescent="0.3">
      <c r="B2616" s="33"/>
    </row>
    <row r="2617" spans="2:2" x14ac:dyDescent="0.3">
      <c r="B2617" s="33"/>
    </row>
    <row r="2618" spans="2:2" x14ac:dyDescent="0.3">
      <c r="B2618" s="33"/>
    </row>
    <row r="2619" spans="2:2" x14ac:dyDescent="0.3">
      <c r="B2619" s="33"/>
    </row>
    <row r="2620" spans="2:2" x14ac:dyDescent="0.3">
      <c r="B2620" s="33"/>
    </row>
    <row r="2621" spans="2:2" x14ac:dyDescent="0.3">
      <c r="B2621" s="33"/>
    </row>
    <row r="2622" spans="2:2" x14ac:dyDescent="0.3">
      <c r="B2622" s="33"/>
    </row>
    <row r="2623" spans="2:2" x14ac:dyDescent="0.3">
      <c r="B2623" s="33"/>
    </row>
    <row r="2624" spans="2:2" x14ac:dyDescent="0.3">
      <c r="B2624" s="33"/>
    </row>
    <row r="2625" spans="2:2" x14ac:dyDescent="0.3">
      <c r="B2625" s="33"/>
    </row>
    <row r="2626" spans="2:2" x14ac:dyDescent="0.3">
      <c r="B2626" s="33"/>
    </row>
    <row r="2627" spans="2:2" x14ac:dyDescent="0.3">
      <c r="B2627" s="33"/>
    </row>
    <row r="2628" spans="2:2" x14ac:dyDescent="0.3">
      <c r="B2628" s="33"/>
    </row>
    <row r="2629" spans="2:2" x14ac:dyDescent="0.3">
      <c r="B2629" s="33"/>
    </row>
    <row r="2630" spans="2:2" x14ac:dyDescent="0.3">
      <c r="B2630" s="33"/>
    </row>
    <row r="2631" spans="2:2" x14ac:dyDescent="0.3">
      <c r="B2631" s="33"/>
    </row>
    <row r="2632" spans="2:2" x14ac:dyDescent="0.3">
      <c r="B2632" s="33"/>
    </row>
    <row r="2633" spans="2:2" x14ac:dyDescent="0.3">
      <c r="B2633" s="33"/>
    </row>
    <row r="2634" spans="2:2" x14ac:dyDescent="0.3">
      <c r="B2634" s="33"/>
    </row>
    <row r="2635" spans="2:2" x14ac:dyDescent="0.3">
      <c r="B2635" s="33"/>
    </row>
    <row r="2636" spans="2:2" x14ac:dyDescent="0.3">
      <c r="B2636" s="33"/>
    </row>
    <row r="2637" spans="2:2" x14ac:dyDescent="0.3">
      <c r="B2637" s="33"/>
    </row>
    <row r="2638" spans="2:2" x14ac:dyDescent="0.3">
      <c r="B2638" s="33"/>
    </row>
    <row r="2639" spans="2:2" x14ac:dyDescent="0.3">
      <c r="B2639" s="33"/>
    </row>
    <row r="2640" spans="2:2" x14ac:dyDescent="0.3">
      <c r="B2640" s="33"/>
    </row>
    <row r="2641" spans="2:2" x14ac:dyDescent="0.3">
      <c r="B2641" s="33"/>
    </row>
    <row r="2642" spans="2:2" x14ac:dyDescent="0.3">
      <c r="B2642" s="33"/>
    </row>
    <row r="2643" spans="2:2" x14ac:dyDescent="0.3">
      <c r="B2643" s="33"/>
    </row>
    <row r="2644" spans="2:2" x14ac:dyDescent="0.3">
      <c r="B2644" s="33"/>
    </row>
    <row r="2645" spans="2:2" x14ac:dyDescent="0.3">
      <c r="B2645" s="33"/>
    </row>
    <row r="2646" spans="2:2" x14ac:dyDescent="0.3">
      <c r="B2646" s="33"/>
    </row>
    <row r="2647" spans="2:2" x14ac:dyDescent="0.3">
      <c r="B2647" s="33"/>
    </row>
    <row r="2648" spans="2:2" x14ac:dyDescent="0.3">
      <c r="B2648" s="33"/>
    </row>
    <row r="2649" spans="2:2" x14ac:dyDescent="0.3">
      <c r="B2649" s="33"/>
    </row>
    <row r="2650" spans="2:2" x14ac:dyDescent="0.3">
      <c r="B2650" s="33"/>
    </row>
    <row r="2651" spans="2:2" x14ac:dyDescent="0.3">
      <c r="B2651" s="33"/>
    </row>
    <row r="2652" spans="2:2" x14ac:dyDescent="0.3">
      <c r="B2652" s="33"/>
    </row>
    <row r="2653" spans="2:2" x14ac:dyDescent="0.3">
      <c r="B2653" s="33"/>
    </row>
    <row r="2654" spans="2:2" x14ac:dyDescent="0.3">
      <c r="B2654" s="33"/>
    </row>
    <row r="2655" spans="2:2" x14ac:dyDescent="0.3">
      <c r="B2655" s="33"/>
    </row>
    <row r="2656" spans="2:2" x14ac:dyDescent="0.3">
      <c r="B2656" s="33"/>
    </row>
    <row r="2657" spans="2:2" x14ac:dyDescent="0.3">
      <c r="B2657" s="33"/>
    </row>
    <row r="2658" spans="2:2" x14ac:dyDescent="0.3">
      <c r="B2658" s="33"/>
    </row>
    <row r="2659" spans="2:2" x14ac:dyDescent="0.3">
      <c r="B2659" s="33"/>
    </row>
    <row r="2660" spans="2:2" x14ac:dyDescent="0.3">
      <c r="B2660" s="33"/>
    </row>
    <row r="2661" spans="2:2" x14ac:dyDescent="0.3">
      <c r="B2661" s="33"/>
    </row>
    <row r="2662" spans="2:2" x14ac:dyDescent="0.3">
      <c r="B2662" s="33"/>
    </row>
    <row r="2663" spans="2:2" x14ac:dyDescent="0.3">
      <c r="B2663" s="33"/>
    </row>
    <row r="2664" spans="2:2" x14ac:dyDescent="0.3">
      <c r="B2664" s="33"/>
    </row>
    <row r="2665" spans="2:2" x14ac:dyDescent="0.3">
      <c r="B2665" s="33"/>
    </row>
    <row r="2666" spans="2:2" x14ac:dyDescent="0.3">
      <c r="B2666" s="33"/>
    </row>
    <row r="2667" spans="2:2" x14ac:dyDescent="0.3">
      <c r="B2667" s="33"/>
    </row>
    <row r="2668" spans="2:2" x14ac:dyDescent="0.3">
      <c r="B2668" s="33"/>
    </row>
    <row r="2669" spans="2:2" x14ac:dyDescent="0.3">
      <c r="B2669" s="33"/>
    </row>
    <row r="2670" spans="2:2" x14ac:dyDescent="0.3">
      <c r="B2670" s="33"/>
    </row>
    <row r="2671" spans="2:2" x14ac:dyDescent="0.3">
      <c r="B2671" s="33"/>
    </row>
    <row r="2672" spans="2:2" x14ac:dyDescent="0.3">
      <c r="B2672" s="33"/>
    </row>
    <row r="2673" spans="2:2" x14ac:dyDescent="0.3">
      <c r="B2673" s="33"/>
    </row>
    <row r="2674" spans="2:2" x14ac:dyDescent="0.3">
      <c r="B2674" s="33"/>
    </row>
    <row r="2675" spans="2:2" x14ac:dyDescent="0.3">
      <c r="B2675" s="33"/>
    </row>
    <row r="2676" spans="2:2" x14ac:dyDescent="0.3">
      <c r="B2676" s="33"/>
    </row>
    <row r="2677" spans="2:2" x14ac:dyDescent="0.3">
      <c r="B2677" s="33"/>
    </row>
    <row r="2678" spans="2:2" x14ac:dyDescent="0.3">
      <c r="B2678" s="33"/>
    </row>
    <row r="2679" spans="2:2" x14ac:dyDescent="0.3">
      <c r="B2679" s="33"/>
    </row>
    <row r="2680" spans="2:2" x14ac:dyDescent="0.3">
      <c r="B2680" s="33"/>
    </row>
    <row r="2681" spans="2:2" x14ac:dyDescent="0.3">
      <c r="B2681" s="33"/>
    </row>
    <row r="2682" spans="2:2" x14ac:dyDescent="0.3">
      <c r="B2682" s="33"/>
    </row>
    <row r="2683" spans="2:2" x14ac:dyDescent="0.3">
      <c r="B2683" s="33"/>
    </row>
    <row r="2684" spans="2:2" x14ac:dyDescent="0.3">
      <c r="B2684" s="33"/>
    </row>
    <row r="2685" spans="2:2" x14ac:dyDescent="0.3">
      <c r="B2685" s="33"/>
    </row>
    <row r="2686" spans="2:2" x14ac:dyDescent="0.3">
      <c r="B2686" s="33"/>
    </row>
    <row r="2687" spans="2:2" x14ac:dyDescent="0.3">
      <c r="B2687" s="33"/>
    </row>
    <row r="2688" spans="2:2" x14ac:dyDescent="0.3">
      <c r="B2688" s="33"/>
    </row>
    <row r="2689" spans="2:2" x14ac:dyDescent="0.3">
      <c r="B2689" s="33"/>
    </row>
    <row r="2690" spans="2:2" x14ac:dyDescent="0.3">
      <c r="B2690" s="33"/>
    </row>
    <row r="2691" spans="2:2" x14ac:dyDescent="0.3">
      <c r="B2691" s="33"/>
    </row>
    <row r="2692" spans="2:2" x14ac:dyDescent="0.3">
      <c r="B2692" s="33"/>
    </row>
    <row r="2693" spans="2:2" x14ac:dyDescent="0.3">
      <c r="B2693" s="33"/>
    </row>
    <row r="2694" spans="2:2" x14ac:dyDescent="0.3">
      <c r="B2694" s="33"/>
    </row>
    <row r="2695" spans="2:2" x14ac:dyDescent="0.3">
      <c r="B2695" s="33"/>
    </row>
    <row r="2696" spans="2:2" x14ac:dyDescent="0.3">
      <c r="B2696" s="33"/>
    </row>
    <row r="2697" spans="2:2" x14ac:dyDescent="0.3">
      <c r="B2697" s="33"/>
    </row>
    <row r="2698" spans="2:2" x14ac:dyDescent="0.3">
      <c r="B2698" s="33"/>
    </row>
    <row r="2699" spans="2:2" x14ac:dyDescent="0.3">
      <c r="B2699" s="33"/>
    </row>
    <row r="2700" spans="2:2" x14ac:dyDescent="0.3">
      <c r="B2700" s="33"/>
    </row>
    <row r="2701" spans="2:2" x14ac:dyDescent="0.3">
      <c r="B2701" s="33"/>
    </row>
    <row r="2702" spans="2:2" x14ac:dyDescent="0.3">
      <c r="B2702" s="33"/>
    </row>
    <row r="2703" spans="2:2" x14ac:dyDescent="0.3">
      <c r="B2703" s="33"/>
    </row>
    <row r="2704" spans="2:2" x14ac:dyDescent="0.3">
      <c r="B2704" s="33"/>
    </row>
    <row r="2705" spans="2:2" x14ac:dyDescent="0.3">
      <c r="B2705" s="33"/>
    </row>
    <row r="2706" spans="2:2" x14ac:dyDescent="0.3">
      <c r="B2706" s="33"/>
    </row>
    <row r="2707" spans="2:2" x14ac:dyDescent="0.3">
      <c r="B2707" s="33"/>
    </row>
    <row r="2708" spans="2:2" x14ac:dyDescent="0.3">
      <c r="B2708" s="33"/>
    </row>
    <row r="2709" spans="2:2" x14ac:dyDescent="0.3">
      <c r="B2709" s="33"/>
    </row>
    <row r="2710" spans="2:2" x14ac:dyDescent="0.3">
      <c r="B2710" s="33"/>
    </row>
    <row r="2711" spans="2:2" x14ac:dyDescent="0.3">
      <c r="B2711" s="33"/>
    </row>
    <row r="2712" spans="2:2" x14ac:dyDescent="0.3">
      <c r="B2712" s="33"/>
    </row>
    <row r="2713" spans="2:2" x14ac:dyDescent="0.3">
      <c r="B2713" s="33"/>
    </row>
    <row r="2714" spans="2:2" x14ac:dyDescent="0.3">
      <c r="B2714" s="33"/>
    </row>
    <row r="2715" spans="2:2" x14ac:dyDescent="0.3">
      <c r="B2715" s="33"/>
    </row>
    <row r="2716" spans="2:2" x14ac:dyDescent="0.3">
      <c r="B2716" s="33"/>
    </row>
    <row r="2717" spans="2:2" x14ac:dyDescent="0.3">
      <c r="B2717" s="33"/>
    </row>
    <row r="2718" spans="2:2" x14ac:dyDescent="0.3">
      <c r="B2718" s="33"/>
    </row>
    <row r="2719" spans="2:2" x14ac:dyDescent="0.3">
      <c r="B2719" s="33"/>
    </row>
    <row r="2720" spans="2:2" x14ac:dyDescent="0.3">
      <c r="B2720" s="33"/>
    </row>
    <row r="2721" spans="2:2" x14ac:dyDescent="0.3">
      <c r="B2721" s="33"/>
    </row>
    <row r="2722" spans="2:2" x14ac:dyDescent="0.3">
      <c r="B2722" s="33"/>
    </row>
    <row r="2723" spans="2:2" x14ac:dyDescent="0.3">
      <c r="B2723" s="33"/>
    </row>
    <row r="2724" spans="2:2" x14ac:dyDescent="0.3">
      <c r="B2724" s="33"/>
    </row>
    <row r="2725" spans="2:2" x14ac:dyDescent="0.3">
      <c r="B2725" s="33"/>
    </row>
    <row r="2726" spans="2:2" x14ac:dyDescent="0.3">
      <c r="B2726" s="33"/>
    </row>
    <row r="2727" spans="2:2" x14ac:dyDescent="0.3">
      <c r="B2727" s="33"/>
    </row>
    <row r="2728" spans="2:2" x14ac:dyDescent="0.3">
      <c r="B2728" s="33"/>
    </row>
    <row r="2729" spans="2:2" x14ac:dyDescent="0.3">
      <c r="B2729" s="33"/>
    </row>
    <row r="2730" spans="2:2" x14ac:dyDescent="0.3">
      <c r="B2730" s="33"/>
    </row>
    <row r="2731" spans="2:2" x14ac:dyDescent="0.3">
      <c r="B2731" s="33"/>
    </row>
    <row r="2732" spans="2:2" x14ac:dyDescent="0.3">
      <c r="B2732" s="33"/>
    </row>
    <row r="2733" spans="2:2" x14ac:dyDescent="0.3">
      <c r="B2733" s="33"/>
    </row>
    <row r="2734" spans="2:2" x14ac:dyDescent="0.3">
      <c r="B2734" s="33"/>
    </row>
    <row r="2735" spans="2:2" x14ac:dyDescent="0.3">
      <c r="B2735" s="33"/>
    </row>
    <row r="2736" spans="2:2" x14ac:dyDescent="0.3">
      <c r="B2736" s="33"/>
    </row>
    <row r="2737" spans="2:2" x14ac:dyDescent="0.3">
      <c r="B2737" s="33"/>
    </row>
    <row r="2738" spans="2:2" x14ac:dyDescent="0.3">
      <c r="B2738" s="33"/>
    </row>
    <row r="2739" spans="2:2" x14ac:dyDescent="0.3">
      <c r="B2739" s="33"/>
    </row>
    <row r="2740" spans="2:2" x14ac:dyDescent="0.3">
      <c r="B2740" s="33"/>
    </row>
    <row r="2741" spans="2:2" x14ac:dyDescent="0.3">
      <c r="B2741" s="33"/>
    </row>
    <row r="2742" spans="2:2" x14ac:dyDescent="0.3">
      <c r="B2742" s="33"/>
    </row>
    <row r="2743" spans="2:2" x14ac:dyDescent="0.3">
      <c r="B2743" s="33"/>
    </row>
    <row r="2744" spans="2:2" x14ac:dyDescent="0.3">
      <c r="B2744" s="33"/>
    </row>
    <row r="2745" spans="2:2" x14ac:dyDescent="0.3">
      <c r="B2745" s="33"/>
    </row>
    <row r="2746" spans="2:2" x14ac:dyDescent="0.3">
      <c r="B2746" s="33"/>
    </row>
    <row r="2747" spans="2:2" x14ac:dyDescent="0.3">
      <c r="B2747" s="33"/>
    </row>
    <row r="2748" spans="2:2" x14ac:dyDescent="0.3">
      <c r="B2748" s="33"/>
    </row>
    <row r="2749" spans="2:2" x14ac:dyDescent="0.3">
      <c r="B2749" s="33"/>
    </row>
    <row r="2750" spans="2:2" x14ac:dyDescent="0.3">
      <c r="B2750" s="33"/>
    </row>
    <row r="2751" spans="2:2" x14ac:dyDescent="0.3">
      <c r="B2751" s="33"/>
    </row>
    <row r="2752" spans="2:2" x14ac:dyDescent="0.3">
      <c r="B2752" s="33"/>
    </row>
    <row r="2753" spans="2:2" x14ac:dyDescent="0.3">
      <c r="B2753" s="33"/>
    </row>
    <row r="2754" spans="2:2" x14ac:dyDescent="0.3">
      <c r="B2754" s="33"/>
    </row>
    <row r="2755" spans="2:2" x14ac:dyDescent="0.3">
      <c r="B2755" s="33"/>
    </row>
    <row r="2756" spans="2:2" x14ac:dyDescent="0.3">
      <c r="B2756" s="33"/>
    </row>
    <row r="2757" spans="2:2" x14ac:dyDescent="0.3">
      <c r="B2757" s="33"/>
    </row>
    <row r="2758" spans="2:2" x14ac:dyDescent="0.3">
      <c r="B2758" s="33"/>
    </row>
    <row r="2759" spans="2:2" x14ac:dyDescent="0.3">
      <c r="B2759" s="33"/>
    </row>
    <row r="2760" spans="2:2" x14ac:dyDescent="0.3">
      <c r="B2760" s="33"/>
    </row>
    <row r="2761" spans="2:2" x14ac:dyDescent="0.3">
      <c r="B2761" s="33"/>
    </row>
    <row r="2762" spans="2:2" x14ac:dyDescent="0.3">
      <c r="B2762" s="33"/>
    </row>
    <row r="2763" spans="2:2" x14ac:dyDescent="0.3">
      <c r="B2763" s="33"/>
    </row>
    <row r="2764" spans="2:2" x14ac:dyDescent="0.3">
      <c r="B2764" s="33"/>
    </row>
    <row r="2765" spans="2:2" x14ac:dyDescent="0.3">
      <c r="B2765" s="33"/>
    </row>
    <row r="2766" spans="2:2" x14ac:dyDescent="0.3">
      <c r="B2766" s="33"/>
    </row>
    <row r="2767" spans="2:2" x14ac:dyDescent="0.3">
      <c r="B2767" s="33"/>
    </row>
    <row r="2768" spans="2:2" x14ac:dyDescent="0.3">
      <c r="B2768" s="33"/>
    </row>
    <row r="2769" spans="2:2" x14ac:dyDescent="0.3">
      <c r="B2769" s="33"/>
    </row>
    <row r="2770" spans="2:2" x14ac:dyDescent="0.3">
      <c r="B2770" s="33"/>
    </row>
    <row r="2771" spans="2:2" x14ac:dyDescent="0.3">
      <c r="B2771" s="33"/>
    </row>
    <row r="2772" spans="2:2" x14ac:dyDescent="0.3">
      <c r="B2772" s="33"/>
    </row>
    <row r="2773" spans="2:2" x14ac:dyDescent="0.3">
      <c r="B2773" s="33"/>
    </row>
    <row r="2774" spans="2:2" x14ac:dyDescent="0.3">
      <c r="B2774" s="33"/>
    </row>
    <row r="2775" spans="2:2" x14ac:dyDescent="0.3">
      <c r="B2775" s="33"/>
    </row>
    <row r="2776" spans="2:2" x14ac:dyDescent="0.3">
      <c r="B2776" s="33"/>
    </row>
    <row r="2777" spans="2:2" x14ac:dyDescent="0.3">
      <c r="B2777" s="33"/>
    </row>
    <row r="2778" spans="2:2" x14ac:dyDescent="0.3">
      <c r="B2778" s="33"/>
    </row>
    <row r="2779" spans="2:2" x14ac:dyDescent="0.3">
      <c r="B2779" s="33"/>
    </row>
    <row r="2780" spans="2:2" x14ac:dyDescent="0.3">
      <c r="B2780" s="33"/>
    </row>
    <row r="2781" spans="2:2" x14ac:dyDescent="0.3">
      <c r="B2781" s="33"/>
    </row>
    <row r="2782" spans="2:2" x14ac:dyDescent="0.3">
      <c r="B2782" s="33"/>
    </row>
    <row r="2783" spans="2:2" x14ac:dyDescent="0.3">
      <c r="B2783" s="33"/>
    </row>
    <row r="2784" spans="2:2" x14ac:dyDescent="0.3">
      <c r="B2784" s="33"/>
    </row>
    <row r="2785" spans="2:2" x14ac:dyDescent="0.3">
      <c r="B2785" s="33"/>
    </row>
    <row r="2786" spans="2:2" x14ac:dyDescent="0.3">
      <c r="B2786" s="33"/>
    </row>
    <row r="2787" spans="2:2" x14ac:dyDescent="0.3">
      <c r="B2787" s="33"/>
    </row>
    <row r="2788" spans="2:2" x14ac:dyDescent="0.3">
      <c r="B2788" s="33"/>
    </row>
    <row r="2789" spans="2:2" x14ac:dyDescent="0.3">
      <c r="B2789" s="33"/>
    </row>
    <row r="2790" spans="2:2" x14ac:dyDescent="0.3">
      <c r="B2790" s="33"/>
    </row>
    <row r="2791" spans="2:2" x14ac:dyDescent="0.3">
      <c r="B2791" s="33"/>
    </row>
    <row r="2792" spans="2:2" x14ac:dyDescent="0.3">
      <c r="B2792" s="33"/>
    </row>
    <row r="2793" spans="2:2" x14ac:dyDescent="0.3">
      <c r="B2793" s="33"/>
    </row>
    <row r="2794" spans="2:2" x14ac:dyDescent="0.3">
      <c r="B2794" s="33"/>
    </row>
    <row r="2795" spans="2:2" x14ac:dyDescent="0.3">
      <c r="B2795" s="33"/>
    </row>
    <row r="2796" spans="2:2" x14ac:dyDescent="0.3">
      <c r="B2796" s="33"/>
    </row>
    <row r="2797" spans="2:2" x14ac:dyDescent="0.3">
      <c r="B2797" s="33"/>
    </row>
    <row r="2798" spans="2:2" x14ac:dyDescent="0.3">
      <c r="B2798" s="33"/>
    </row>
    <row r="2799" spans="2:2" x14ac:dyDescent="0.3">
      <c r="B2799" s="33"/>
    </row>
    <row r="2800" spans="2:2" x14ac:dyDescent="0.3">
      <c r="B2800" s="33"/>
    </row>
    <row r="2801" spans="2:2" x14ac:dyDescent="0.3">
      <c r="B2801" s="33"/>
    </row>
    <row r="2802" spans="2:2" x14ac:dyDescent="0.3">
      <c r="B2802" s="33"/>
    </row>
    <row r="2803" spans="2:2" x14ac:dyDescent="0.3">
      <c r="B2803" s="33"/>
    </row>
    <row r="2804" spans="2:2" x14ac:dyDescent="0.3">
      <c r="B2804" s="33"/>
    </row>
    <row r="2805" spans="2:2" x14ac:dyDescent="0.3">
      <c r="B2805" s="33"/>
    </row>
    <row r="2806" spans="2:2" x14ac:dyDescent="0.3">
      <c r="B2806" s="33"/>
    </row>
    <row r="2807" spans="2:2" x14ac:dyDescent="0.3">
      <c r="B2807" s="33"/>
    </row>
    <row r="2808" spans="2:2" x14ac:dyDescent="0.3">
      <c r="B2808" s="33"/>
    </row>
    <row r="2809" spans="2:2" x14ac:dyDescent="0.3">
      <c r="B2809" s="33"/>
    </row>
    <row r="2810" spans="2:2" x14ac:dyDescent="0.3">
      <c r="B2810" s="33"/>
    </row>
    <row r="2811" spans="2:2" x14ac:dyDescent="0.3">
      <c r="B2811" s="33"/>
    </row>
    <row r="2812" spans="2:2" x14ac:dyDescent="0.3">
      <c r="B2812" s="33"/>
    </row>
    <row r="2813" spans="2:2" x14ac:dyDescent="0.3">
      <c r="B2813" s="33"/>
    </row>
    <row r="2814" spans="2:2" x14ac:dyDescent="0.3">
      <c r="B2814" s="33"/>
    </row>
    <row r="2815" spans="2:2" x14ac:dyDescent="0.3">
      <c r="B2815" s="33"/>
    </row>
    <row r="2816" spans="2:2" x14ac:dyDescent="0.3">
      <c r="B2816" s="33"/>
    </row>
    <row r="2817" spans="2:2" x14ac:dyDescent="0.3">
      <c r="B2817" s="33"/>
    </row>
    <row r="2818" spans="2:2" x14ac:dyDescent="0.3">
      <c r="B2818" s="33"/>
    </row>
    <row r="2819" spans="2:2" x14ac:dyDescent="0.3">
      <c r="B2819" s="33"/>
    </row>
    <row r="2820" spans="2:2" x14ac:dyDescent="0.3">
      <c r="B2820" s="33"/>
    </row>
    <row r="2821" spans="2:2" x14ac:dyDescent="0.3">
      <c r="B2821" s="33"/>
    </row>
    <row r="2822" spans="2:2" x14ac:dyDescent="0.3">
      <c r="B2822" s="33"/>
    </row>
    <row r="2823" spans="2:2" x14ac:dyDescent="0.3">
      <c r="B2823" s="33"/>
    </row>
    <row r="2824" spans="2:2" x14ac:dyDescent="0.3">
      <c r="B2824" s="33"/>
    </row>
    <row r="2825" spans="2:2" x14ac:dyDescent="0.3">
      <c r="B2825" s="33"/>
    </row>
    <row r="2826" spans="2:2" x14ac:dyDescent="0.3">
      <c r="B2826" s="33"/>
    </row>
    <row r="2827" spans="2:2" x14ac:dyDescent="0.3">
      <c r="B2827" s="33"/>
    </row>
    <row r="2828" spans="2:2" x14ac:dyDescent="0.3">
      <c r="B2828" s="33"/>
    </row>
    <row r="2829" spans="2:2" x14ac:dyDescent="0.3">
      <c r="B2829" s="33"/>
    </row>
    <row r="2830" spans="2:2" x14ac:dyDescent="0.3">
      <c r="B2830" s="33"/>
    </row>
    <row r="2831" spans="2:2" x14ac:dyDescent="0.3">
      <c r="B2831" s="33"/>
    </row>
    <row r="2832" spans="2:2" x14ac:dyDescent="0.3">
      <c r="B2832" s="33"/>
    </row>
    <row r="2833" spans="2:2" x14ac:dyDescent="0.3">
      <c r="B2833" s="33"/>
    </row>
    <row r="2834" spans="2:2" x14ac:dyDescent="0.3">
      <c r="B2834" s="33"/>
    </row>
    <row r="2835" spans="2:2" x14ac:dyDescent="0.3">
      <c r="B2835" s="33"/>
    </row>
    <row r="2836" spans="2:2" x14ac:dyDescent="0.3">
      <c r="B2836" s="33"/>
    </row>
    <row r="2837" spans="2:2" x14ac:dyDescent="0.3">
      <c r="B2837" s="33"/>
    </row>
    <row r="2838" spans="2:2" x14ac:dyDescent="0.3">
      <c r="B2838" s="33"/>
    </row>
    <row r="2839" spans="2:2" x14ac:dyDescent="0.3">
      <c r="B2839" s="33"/>
    </row>
    <row r="2840" spans="2:2" x14ac:dyDescent="0.3">
      <c r="B2840" s="33"/>
    </row>
    <row r="2841" spans="2:2" x14ac:dyDescent="0.3">
      <c r="B2841" s="33"/>
    </row>
    <row r="2842" spans="2:2" x14ac:dyDescent="0.3">
      <c r="B2842" s="33"/>
    </row>
    <row r="2843" spans="2:2" x14ac:dyDescent="0.3">
      <c r="B2843" s="33"/>
    </row>
    <row r="2844" spans="2:2" x14ac:dyDescent="0.3">
      <c r="B2844" s="33"/>
    </row>
    <row r="2845" spans="2:2" x14ac:dyDescent="0.3">
      <c r="B2845" s="33"/>
    </row>
    <row r="2846" spans="2:2" x14ac:dyDescent="0.3">
      <c r="B2846" s="33"/>
    </row>
    <row r="2847" spans="2:2" x14ac:dyDescent="0.3">
      <c r="B2847" s="33"/>
    </row>
    <row r="2848" spans="2:2" x14ac:dyDescent="0.3">
      <c r="B2848" s="33"/>
    </row>
    <row r="2849" spans="2:2" x14ac:dyDescent="0.3">
      <c r="B2849" s="33"/>
    </row>
    <row r="2850" spans="2:2" x14ac:dyDescent="0.3">
      <c r="B2850" s="33"/>
    </row>
    <row r="2851" spans="2:2" x14ac:dyDescent="0.3">
      <c r="B2851" s="33"/>
    </row>
    <row r="2852" spans="2:2" x14ac:dyDescent="0.3">
      <c r="B2852" s="33"/>
    </row>
    <row r="2853" spans="2:2" x14ac:dyDescent="0.3">
      <c r="B2853" s="33"/>
    </row>
    <row r="2854" spans="2:2" x14ac:dyDescent="0.3">
      <c r="B2854" s="33"/>
    </row>
    <row r="2855" spans="2:2" x14ac:dyDescent="0.3">
      <c r="B2855" s="33"/>
    </row>
    <row r="2856" spans="2:2" x14ac:dyDescent="0.3">
      <c r="B2856" s="33"/>
    </row>
    <row r="2857" spans="2:2" x14ac:dyDescent="0.3">
      <c r="B2857" s="33"/>
    </row>
    <row r="2858" spans="2:2" x14ac:dyDescent="0.3">
      <c r="B2858" s="33"/>
    </row>
    <row r="2859" spans="2:2" x14ac:dyDescent="0.3">
      <c r="B2859" s="33"/>
    </row>
    <row r="2860" spans="2:2" x14ac:dyDescent="0.3">
      <c r="B2860" s="33"/>
    </row>
    <row r="2861" spans="2:2" x14ac:dyDescent="0.3">
      <c r="B2861" s="33"/>
    </row>
    <row r="2862" spans="2:2" x14ac:dyDescent="0.3">
      <c r="B2862" s="33"/>
    </row>
    <row r="2863" spans="2:2" x14ac:dyDescent="0.3">
      <c r="B2863" s="33"/>
    </row>
    <row r="2864" spans="2:2" x14ac:dyDescent="0.3">
      <c r="B2864" s="33"/>
    </row>
    <row r="2865" spans="2:2" x14ac:dyDescent="0.3">
      <c r="B2865" s="33"/>
    </row>
    <row r="2866" spans="2:2" x14ac:dyDescent="0.3">
      <c r="B2866" s="33"/>
    </row>
    <row r="2867" spans="2:2" x14ac:dyDescent="0.3">
      <c r="B2867" s="33"/>
    </row>
    <row r="2868" spans="2:2" x14ac:dyDescent="0.3">
      <c r="B2868" s="33"/>
    </row>
    <row r="2869" spans="2:2" x14ac:dyDescent="0.3">
      <c r="B2869" s="33"/>
    </row>
    <row r="2870" spans="2:2" x14ac:dyDescent="0.3">
      <c r="B2870" s="33"/>
    </row>
    <row r="2871" spans="2:2" x14ac:dyDescent="0.3">
      <c r="B2871" s="33"/>
    </row>
    <row r="2872" spans="2:2" x14ac:dyDescent="0.3">
      <c r="B2872" s="33"/>
    </row>
    <row r="2873" spans="2:2" x14ac:dyDescent="0.3">
      <c r="B2873" s="33"/>
    </row>
    <row r="2874" spans="2:2" x14ac:dyDescent="0.3">
      <c r="B2874" s="33"/>
    </row>
    <row r="2875" spans="2:2" x14ac:dyDescent="0.3">
      <c r="B2875" s="33"/>
    </row>
    <row r="2876" spans="2:2" x14ac:dyDescent="0.3">
      <c r="B2876" s="33"/>
    </row>
    <row r="2877" spans="2:2" x14ac:dyDescent="0.3">
      <c r="B2877" s="33"/>
    </row>
    <row r="2878" spans="2:2" x14ac:dyDescent="0.3">
      <c r="B2878" s="33"/>
    </row>
    <row r="2879" spans="2:2" x14ac:dyDescent="0.3">
      <c r="B2879" s="33"/>
    </row>
    <row r="2880" spans="2:2" x14ac:dyDescent="0.3">
      <c r="B2880" s="33"/>
    </row>
    <row r="2881" spans="2:2" x14ac:dyDescent="0.3">
      <c r="B2881" s="33"/>
    </row>
    <row r="2882" spans="2:2" x14ac:dyDescent="0.3">
      <c r="B2882" s="33"/>
    </row>
    <row r="2883" spans="2:2" x14ac:dyDescent="0.3">
      <c r="B2883" s="33"/>
    </row>
    <row r="2884" spans="2:2" x14ac:dyDescent="0.3">
      <c r="B2884" s="33"/>
    </row>
    <row r="2885" spans="2:2" x14ac:dyDescent="0.3">
      <c r="B2885" s="33"/>
    </row>
    <row r="2886" spans="2:2" x14ac:dyDescent="0.3">
      <c r="B2886" s="33"/>
    </row>
    <row r="2887" spans="2:2" x14ac:dyDescent="0.3">
      <c r="B2887" s="33"/>
    </row>
    <row r="2888" spans="2:2" x14ac:dyDescent="0.3">
      <c r="B2888" s="33"/>
    </row>
    <row r="2889" spans="2:2" x14ac:dyDescent="0.3">
      <c r="B2889" s="33"/>
    </row>
    <row r="2890" spans="2:2" x14ac:dyDescent="0.3">
      <c r="B2890" s="33"/>
    </row>
    <row r="2891" spans="2:2" x14ac:dyDescent="0.3">
      <c r="B2891" s="33"/>
    </row>
    <row r="2892" spans="2:2" x14ac:dyDescent="0.3">
      <c r="B2892" s="33"/>
    </row>
    <row r="2893" spans="2:2" x14ac:dyDescent="0.3">
      <c r="B2893" s="33"/>
    </row>
    <row r="2894" spans="2:2" x14ac:dyDescent="0.3">
      <c r="B2894" s="33"/>
    </row>
    <row r="2895" spans="2:2" x14ac:dyDescent="0.3">
      <c r="B2895" s="33"/>
    </row>
    <row r="2896" spans="2:2" x14ac:dyDescent="0.3">
      <c r="B2896" s="33"/>
    </row>
    <row r="2897" spans="2:2" x14ac:dyDescent="0.3">
      <c r="B2897" s="33"/>
    </row>
    <row r="2898" spans="2:2" x14ac:dyDescent="0.3">
      <c r="B2898" s="33"/>
    </row>
    <row r="2899" spans="2:2" x14ac:dyDescent="0.3">
      <c r="B2899" s="33"/>
    </row>
    <row r="2900" spans="2:2" x14ac:dyDescent="0.3">
      <c r="B2900" s="33"/>
    </row>
    <row r="2901" spans="2:2" x14ac:dyDescent="0.3">
      <c r="B2901" s="33"/>
    </row>
    <row r="2902" spans="2:2" x14ac:dyDescent="0.3">
      <c r="B2902" s="33"/>
    </row>
    <row r="2903" spans="2:2" x14ac:dyDescent="0.3">
      <c r="B2903" s="33"/>
    </row>
    <row r="2904" spans="2:2" x14ac:dyDescent="0.3">
      <c r="B2904" s="33"/>
    </row>
    <row r="2905" spans="2:2" x14ac:dyDescent="0.3">
      <c r="B2905" s="33"/>
    </row>
    <row r="2906" spans="2:2" x14ac:dyDescent="0.3">
      <c r="B2906" s="33"/>
    </row>
    <row r="2907" spans="2:2" x14ac:dyDescent="0.3">
      <c r="B2907" s="33"/>
    </row>
    <row r="2908" spans="2:2" x14ac:dyDescent="0.3">
      <c r="B2908" s="33"/>
    </row>
    <row r="2909" spans="2:2" x14ac:dyDescent="0.3">
      <c r="B2909" s="33"/>
    </row>
    <row r="2910" spans="2:2" x14ac:dyDescent="0.3">
      <c r="B2910" s="33"/>
    </row>
    <row r="2911" spans="2:2" x14ac:dyDescent="0.3">
      <c r="B2911" s="33"/>
    </row>
    <row r="2912" spans="2:2" x14ac:dyDescent="0.3">
      <c r="B2912" s="33"/>
    </row>
    <row r="2913" spans="2:2" x14ac:dyDescent="0.3">
      <c r="B2913" s="33"/>
    </row>
    <row r="2914" spans="2:2" x14ac:dyDescent="0.3">
      <c r="B2914" s="33"/>
    </row>
    <row r="2915" spans="2:2" x14ac:dyDescent="0.3">
      <c r="B2915" s="33"/>
    </row>
    <row r="2916" spans="2:2" x14ac:dyDescent="0.3">
      <c r="B2916" s="33"/>
    </row>
    <row r="2917" spans="2:2" x14ac:dyDescent="0.3">
      <c r="B2917" s="33"/>
    </row>
    <row r="2918" spans="2:2" x14ac:dyDescent="0.3">
      <c r="B2918" s="33"/>
    </row>
    <row r="2919" spans="2:2" x14ac:dyDescent="0.3">
      <c r="B2919" s="33"/>
    </row>
    <row r="2920" spans="2:2" x14ac:dyDescent="0.3">
      <c r="B2920" s="33"/>
    </row>
    <row r="2921" spans="2:2" x14ac:dyDescent="0.3">
      <c r="B2921" s="33"/>
    </row>
    <row r="2922" spans="2:2" x14ac:dyDescent="0.3">
      <c r="B2922" s="33"/>
    </row>
    <row r="2923" spans="2:2" x14ac:dyDescent="0.3">
      <c r="B2923" s="33"/>
    </row>
    <row r="2924" spans="2:2" x14ac:dyDescent="0.3">
      <c r="B2924" s="33"/>
    </row>
    <row r="2925" spans="2:2" x14ac:dyDescent="0.3">
      <c r="B2925" s="33"/>
    </row>
    <row r="2926" spans="2:2" x14ac:dyDescent="0.3">
      <c r="B2926" s="33"/>
    </row>
    <row r="2927" spans="2:2" x14ac:dyDescent="0.3">
      <c r="B2927" s="33"/>
    </row>
    <row r="2928" spans="2:2" x14ac:dyDescent="0.3">
      <c r="B2928" s="33"/>
    </row>
  </sheetData>
  <mergeCells count="2">
    <mergeCell ref="B1:D1"/>
    <mergeCell ref="F1:G1"/>
  </mergeCells>
  <pageMargins left="0.7" right="0.7" top="0.75" bottom="0.75" header="0.3" footer="0.3"/>
  <pageSetup paperSize="8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 complets</vt:lpstr>
      <vt:lpstr>'Résultats complets'!Zone_d_impression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GAUTIER Dominique</dc:creator>
  <cp:lastModifiedBy>TIROUCHE Chantal</cp:lastModifiedBy>
  <dcterms:created xsi:type="dcterms:W3CDTF">2014-06-16T13:22:37Z</dcterms:created>
  <dcterms:modified xsi:type="dcterms:W3CDTF">2014-06-25T16:40:07Z</dcterms:modified>
</cp:coreProperties>
</file>