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8820" windowHeight="8325" tabRatio="838" activeTab="12"/>
  </bookViews>
  <sheets>
    <sheet name="couverture" sheetId="1" r:id="rId1"/>
    <sheet name="feuilleA" sheetId="2" r:id="rId2"/>
    <sheet name="T1" sheetId="3" r:id="rId3"/>
    <sheet name="T2_3" sheetId="4" r:id="rId4"/>
    <sheet name="T4_5" sheetId="5" r:id="rId5"/>
    <sheet name="feuilleB" sheetId="6" r:id="rId6"/>
    <sheet name="T6" sheetId="7" r:id="rId7"/>
    <sheet name="T7" sheetId="8" r:id="rId8"/>
    <sheet name="T8" sheetId="9" r:id="rId9"/>
    <sheet name="T9_10" sheetId="10" r:id="rId10"/>
    <sheet name="T11_12" sheetId="11" r:id="rId11"/>
    <sheet name="T13_14" sheetId="12" r:id="rId12"/>
    <sheet name="T15_16" sheetId="13" r:id="rId13"/>
    <sheet name="T17_18" sheetId="14" r:id="rId14"/>
    <sheet name="T19_20" sheetId="15" r:id="rId15"/>
    <sheet name="T21" sheetId="16" r:id="rId16"/>
    <sheet name="T22" sheetId="17" r:id="rId17"/>
    <sheet name="feuilleC" sheetId="18" r:id="rId18"/>
    <sheet name="T23" sheetId="19" r:id="rId19"/>
    <sheet name="T24" sheetId="20" r:id="rId20"/>
    <sheet name="T25" sheetId="21" r:id="rId21"/>
    <sheet name="fr1" sheetId="22" r:id="rId22"/>
    <sheet name="fr2" sheetId="23" r:id="rId23"/>
    <sheet name="fr3" sheetId="24" r:id="rId24"/>
    <sheet name="fr4" sheetId="25" r:id="rId25"/>
    <sheet name="mom1" sheetId="26" r:id="rId26"/>
    <sheet name="mom2" sheetId="27" r:id="rId27"/>
    <sheet name="mom3" sheetId="28" r:id="rId28"/>
    <sheet name="mom4" sheetId="29" r:id="rId29"/>
    <sheet name="T2bis" sheetId="30" r:id="rId30"/>
    <sheet name="T3bis" sheetId="31" r:id="rId31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xlnm.Print_Area" localSheetId="0">'couverture'!$A$1:$H$67</definedName>
    <definedName name="_xlnm.Print_Area" localSheetId="1">'feuilleA'!$A$1:$D$49</definedName>
    <definedName name="_xlnm.Print_Area" localSheetId="5">'feuilleB'!$A$1:$E$49</definedName>
    <definedName name="_xlnm.Print_Area" localSheetId="17">'feuilleC'!$A$1:$D$49</definedName>
    <definedName name="_xlnm.Print_Area" localSheetId="21">'fr1'!$A$1:$K$43</definedName>
    <definedName name="_xlnm.Print_Area" localSheetId="22">'fr2'!$A$1:$K$33</definedName>
    <definedName name="_xlnm.Print_Area" localSheetId="23">'fr3'!$A$1:$K$42</definedName>
    <definedName name="_xlnm.Print_Area" localSheetId="24">'fr4'!$A$1:$K$33</definedName>
    <definedName name="_xlnm.Print_Area" localSheetId="25">'mom1'!$A$1:$K$43</definedName>
    <definedName name="_xlnm.Print_Area" localSheetId="26">'mom2'!$A$1:$K$33</definedName>
    <definedName name="_xlnm.Print_Area" localSheetId="27">'mom3'!$A$1:$K$42</definedName>
    <definedName name="_xlnm.Print_Area" localSheetId="28">'mom4'!$A$1:$K$33</definedName>
    <definedName name="_xlnm.Print_Area" localSheetId="2">'T1'!$A$1:$K$16</definedName>
    <definedName name="_xlnm.Print_Area" localSheetId="10">'T11_12'!$A$1:$H$46</definedName>
    <definedName name="_xlnm.Print_Area" localSheetId="11">'T13_14'!$A$1:$K$46</definedName>
    <definedName name="_xlnm.Print_Area" localSheetId="12">'T15_16'!$A$1:$I$46</definedName>
    <definedName name="_xlnm.Print_Area" localSheetId="13">'T17_18'!$A$1:$M$46</definedName>
    <definedName name="_xlnm.Print_Area" localSheetId="14">'T19_20'!$A$1:$K$46</definedName>
    <definedName name="_xlnm.Print_Area" localSheetId="3">'T2_3'!$A$1:$G$38</definedName>
    <definedName name="_xlnm.Print_Area" localSheetId="15">'T21'!$A$1:$L$39</definedName>
    <definedName name="_xlnm.Print_Area" localSheetId="16">'T22'!$A$1:$L$39</definedName>
    <definedName name="_xlnm.Print_Area" localSheetId="18">'T23'!$A$1:$H$15</definedName>
    <definedName name="_xlnm.Print_Area" localSheetId="19">'T24'!$A$1:$L$40</definedName>
    <definedName name="_xlnm.Print_Area" localSheetId="20">'T25'!$A$1:$L$40</definedName>
    <definedName name="_xlnm.Print_Area" localSheetId="29">'T2bis'!$A$1:$J$24</definedName>
    <definedName name="_xlnm.Print_Area" localSheetId="30">'T3bis'!$A$1:$J$24</definedName>
    <definedName name="_xlnm.Print_Area" localSheetId="4">'T4_5'!$A$1:$G$32</definedName>
    <definedName name="_xlnm.Print_Area" localSheetId="6">'T6'!$A$1:$H$21</definedName>
    <definedName name="_xlnm.Print_Area" localSheetId="7">'T7'!$A$1:$K$38</definedName>
    <definedName name="_xlnm.Print_Area" localSheetId="8">'T8'!$A$1:$K$38</definedName>
    <definedName name="_xlnm.Print_Area" localSheetId="9">'T9_10'!$A$1:$I$46</definedName>
  </definedNames>
  <calcPr fullCalcOnLoad="1"/>
</workbook>
</file>

<file path=xl/sharedStrings.xml><?xml version="1.0" encoding="utf-8"?>
<sst xmlns="http://schemas.openxmlformats.org/spreadsheetml/2006/main" count="1370" uniqueCount="308">
  <si>
    <t>ensemble</t>
  </si>
  <si>
    <t>%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</si>
  <si>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</si>
  <si>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</si>
  <si>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</si>
  <si>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</si>
  <si>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</si>
  <si>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</si>
  <si>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</si>
  <si>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</si>
  <si>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</si>
  <si>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 xml:space="preserve">Outre-mer </t>
  </si>
  <si>
    <t>16 ans -18 ans</t>
  </si>
  <si>
    <t>18 ans - 21 ans</t>
  </si>
  <si>
    <t>21 ans - 25 ans</t>
  </si>
  <si>
    <t>25 ans - 30 ans</t>
  </si>
  <si>
    <t>30 ans - 40 ans</t>
  </si>
  <si>
    <t>40 ans - 50 ans</t>
  </si>
  <si>
    <t>50 ans - 60 ans</t>
  </si>
  <si>
    <t>60 ans et plus</t>
  </si>
  <si>
    <t>effectifs</t>
  </si>
  <si>
    <t>Europe</t>
  </si>
  <si>
    <t>Afrique</t>
  </si>
  <si>
    <t>Algérie</t>
  </si>
  <si>
    <t>Maroc</t>
  </si>
  <si>
    <t>Tunisie</t>
  </si>
  <si>
    <t>Asie</t>
  </si>
  <si>
    <t>5 ans et plus</t>
  </si>
  <si>
    <t>Ensemble</t>
  </si>
  <si>
    <t xml:space="preserve">Tableau 1 : </t>
  </si>
  <si>
    <t xml:space="preserve">Tableau 2 : </t>
  </si>
  <si>
    <t xml:space="preserve">Tableau 3 : </t>
  </si>
  <si>
    <t xml:space="preserve">Tableau 4 : </t>
  </si>
  <si>
    <t xml:space="preserve">Tableau 5 : </t>
  </si>
  <si>
    <t xml:space="preserve">Tableau 9 : </t>
  </si>
  <si>
    <t xml:space="preserve">Tableau 10 : </t>
  </si>
  <si>
    <t xml:space="preserve">Tableau 11 : </t>
  </si>
  <si>
    <t xml:space="preserve">Tableau 12 : </t>
  </si>
  <si>
    <t xml:space="preserve">Tableau 13 : </t>
  </si>
  <si>
    <t xml:space="preserve">Tableau 17 : </t>
  </si>
  <si>
    <t>Français</t>
  </si>
  <si>
    <t>Etrangers</t>
  </si>
  <si>
    <t>Illettrés déclarés</t>
  </si>
  <si>
    <t>Instruction primaire</t>
  </si>
  <si>
    <t>Instruction secondaire ou supérieure</t>
  </si>
  <si>
    <t>Niveau d'instruction</t>
  </si>
  <si>
    <t xml:space="preserve">Instruction non terminée </t>
  </si>
  <si>
    <t>En attente de comparution</t>
  </si>
  <si>
    <t>Comparution immédiate</t>
  </si>
  <si>
    <t>En appel ou pourvoi</t>
  </si>
  <si>
    <t>Peines correctionnelles</t>
  </si>
  <si>
    <t>Peines criminelles</t>
  </si>
  <si>
    <t>Prévenues</t>
  </si>
  <si>
    <t>Condamnées</t>
  </si>
  <si>
    <t>Tranches d'âge</t>
  </si>
  <si>
    <t>Moins de 16 ans</t>
  </si>
  <si>
    <t>Hommes</t>
  </si>
  <si>
    <t>Femmes</t>
  </si>
  <si>
    <t>Prévenus</t>
  </si>
  <si>
    <t>Condamnés</t>
  </si>
  <si>
    <t>Apatrides et nationalités mal définies</t>
  </si>
  <si>
    <t>Françaises</t>
  </si>
  <si>
    <t>Etrangères</t>
  </si>
  <si>
    <t>Statistiques trimestrielles</t>
  </si>
  <si>
    <t xml:space="preserve">de la population prise en charge </t>
  </si>
  <si>
    <t>en milieu fermé</t>
  </si>
  <si>
    <t>A</t>
  </si>
  <si>
    <t>B</t>
  </si>
  <si>
    <t>moins de 6 mois</t>
  </si>
  <si>
    <t>de 6 mois à moins d'1 an</t>
  </si>
  <si>
    <t>Direction de l'administration pénitentiaire</t>
  </si>
  <si>
    <t>Contraintes judiciaires</t>
  </si>
  <si>
    <t>1er juillet 2007</t>
  </si>
  <si>
    <t>1er avril 2007</t>
  </si>
  <si>
    <t>1er janvier 2007</t>
  </si>
  <si>
    <t>1er octobre 2007</t>
  </si>
  <si>
    <t xml:space="preserve">Tableau 7 : </t>
  </si>
  <si>
    <t xml:space="preserve">Tableau 16 : </t>
  </si>
  <si>
    <t>Directions interrégionales</t>
  </si>
  <si>
    <t>hommes</t>
  </si>
  <si>
    <t>femmes</t>
  </si>
  <si>
    <t>Population écrouée en France</t>
  </si>
  <si>
    <t>Part des prévenus (en %)</t>
  </si>
  <si>
    <t>1er janvier 2006</t>
  </si>
  <si>
    <t>Population écrouée</t>
  </si>
  <si>
    <t>Population écrouée (hommes et femmes)</t>
  </si>
  <si>
    <t>Population écrouée (femmes)</t>
  </si>
  <si>
    <t>autres pays d'Afrique</t>
  </si>
  <si>
    <t>Union européenne</t>
  </si>
  <si>
    <t>Amériques</t>
  </si>
  <si>
    <t xml:space="preserve">Tableau 6 : </t>
  </si>
  <si>
    <t>Evolutions trimestrielles depuis 4 ans</t>
  </si>
  <si>
    <t>Taux de féminité (en %)</t>
  </si>
  <si>
    <t xml:space="preserve">Tableau 8 : </t>
  </si>
  <si>
    <t>selon la catégorie pénale</t>
  </si>
  <si>
    <t>selon la nationalité</t>
  </si>
  <si>
    <t>Part des étrangers (en %)</t>
  </si>
  <si>
    <t>Part des étrangères (en %)</t>
  </si>
  <si>
    <t xml:space="preserve">Tableau 14 : </t>
  </si>
  <si>
    <t xml:space="preserve">Tableau 15 : </t>
  </si>
  <si>
    <t>1er janvier 2008</t>
  </si>
  <si>
    <t>effect.</t>
  </si>
  <si>
    <t>de 1 à moins de 3 ans</t>
  </si>
  <si>
    <t>de 3 à moins de 5 ans</t>
  </si>
  <si>
    <t xml:space="preserve">Tableau 18 : </t>
  </si>
  <si>
    <t>de 5 à 10 ans (ancien CP)</t>
  </si>
  <si>
    <t>de 10 à 20 ans</t>
  </si>
  <si>
    <t>de 20 à 30 ans</t>
  </si>
  <si>
    <t>perpétuité</t>
  </si>
  <si>
    <t xml:space="preserve">Tableau 21 : </t>
  </si>
  <si>
    <t>Trafic de stupéfiants</t>
  </si>
  <si>
    <t>Crime de sang</t>
  </si>
  <si>
    <t>Infraction à la législation sur les étrangers</t>
  </si>
  <si>
    <t>Homicide et atteinte involontaire à l'intégrité de la personne</t>
  </si>
  <si>
    <t>Vol qualifié</t>
  </si>
  <si>
    <t>Escroquerie, abus de confiance, recel, faux et usage de faux</t>
  </si>
  <si>
    <t>Vol simple</t>
  </si>
  <si>
    <t>Autres (*)</t>
  </si>
  <si>
    <t>Violences volontaires</t>
  </si>
  <si>
    <t>Viol, agression et atteinte sexuelles</t>
  </si>
  <si>
    <t>C</t>
  </si>
  <si>
    <t xml:space="preserve">Tableau 22 : </t>
  </si>
  <si>
    <t>Mouvements de la population écrouée</t>
  </si>
  <si>
    <t>Incarcérations</t>
  </si>
  <si>
    <t>Libérations</t>
  </si>
  <si>
    <t>CATEGORIE PENALE</t>
  </si>
  <si>
    <t>- 16 ans</t>
  </si>
  <si>
    <t xml:space="preserve">de 16 à - de 18 </t>
  </si>
  <si>
    <t>de 18 à - de 21</t>
  </si>
  <si>
    <t>de 21 à - de 25</t>
  </si>
  <si>
    <t>de 25 à - de 30</t>
  </si>
  <si>
    <t>de 30 à - de 40</t>
  </si>
  <si>
    <t>de 40 à - de 50</t>
  </si>
  <si>
    <t>de 50 à - de 60</t>
  </si>
  <si>
    <t>+ 60 ans</t>
  </si>
  <si>
    <t>TOTAL</t>
  </si>
  <si>
    <t>1. PREVENUS</t>
  </si>
  <si>
    <t>Instruction non terminée</t>
  </si>
  <si>
    <t>Instruction terminée</t>
  </si>
  <si>
    <t>Appel ou pourvoi</t>
  </si>
  <si>
    <t>Ensemble prévenus</t>
  </si>
  <si>
    <t>2. CONDAMNES</t>
  </si>
  <si>
    <t>A. PEINE CORRECTIONNELLE</t>
  </si>
  <si>
    <t>d'1 an à moins de 3 ans</t>
  </si>
  <si>
    <t>de 3 ans à moins de 5 ans</t>
  </si>
  <si>
    <t>de 5 ans à moins de 7 ans</t>
  </si>
  <si>
    <t>de 7 ans à 10 ans</t>
  </si>
  <si>
    <t>10 ans et plus (ancien code)</t>
  </si>
  <si>
    <t>Sous-total (a)</t>
  </si>
  <si>
    <t>B. PEINE CRIMINELLE</t>
  </si>
  <si>
    <t>B.1 Réclusion criminelle</t>
  </si>
  <si>
    <t>de 5 à 10 ans (ancien code)</t>
  </si>
  <si>
    <t>de 10 à 15 ans</t>
  </si>
  <si>
    <t>de 15 à 20 ans</t>
  </si>
  <si>
    <t>Perpétuité</t>
  </si>
  <si>
    <t>Sous-total (b)</t>
  </si>
  <si>
    <t>B.2 Détention criminelle</t>
  </si>
  <si>
    <t>Sous-total (c)</t>
  </si>
  <si>
    <t>Ensemble condamnés (a)+(b)+(c)</t>
  </si>
  <si>
    <t>TOTAL GENERAL</t>
  </si>
  <si>
    <t>FRANCE ENTIERE</t>
  </si>
  <si>
    <t>NATURE DE L'INFRACTION</t>
  </si>
  <si>
    <t>Infraction sur les stupéfiants</t>
  </si>
  <si>
    <t>Homicide volontaire, assassinat</t>
  </si>
  <si>
    <t>sur mineur</t>
  </si>
  <si>
    <t>sur adulte</t>
  </si>
  <si>
    <t>Sous-total</t>
  </si>
  <si>
    <t>Violences</t>
  </si>
  <si>
    <t>Viol et autres agressions sexuelles</t>
  </si>
  <si>
    <t>Proxénétisme</t>
  </si>
  <si>
    <t>Ordinaire</t>
  </si>
  <si>
    <t>Circulation routière</t>
  </si>
  <si>
    <t>Autre infraction sur personne</t>
  </si>
  <si>
    <t>Escroquerie, abus de confiance, recel</t>
  </si>
  <si>
    <t>Faux et usages</t>
  </si>
  <si>
    <t>Autres</t>
  </si>
  <si>
    <t>Autres infractions</t>
  </si>
  <si>
    <t>Répartition des condamnés selon la nature des infractions et l'âge</t>
  </si>
  <si>
    <t>Répartition des détenus selon la catégorie pénale et l'âge</t>
  </si>
  <si>
    <t>Ensemble des femmes</t>
  </si>
  <si>
    <t>Part des prévenues</t>
  </si>
  <si>
    <t>Part des prévenus</t>
  </si>
  <si>
    <r>
      <t>(*)</t>
    </r>
    <r>
      <rPr>
        <i/>
        <sz val="12"/>
        <rFont val="Times New Roman"/>
        <family val="1"/>
      </rPr>
      <t xml:space="preserve"> regroupe les infractions à la législation sur les chèques , les incendies volontaires, le vagabondage et la mendicité,  le proxénétisme les atteintes à la sureté intérieure et extérieure de l'Etat, les infractions d'ordre militaire et les contraintes judiciaires.</t>
    </r>
  </si>
  <si>
    <t>Condamnés et CJ</t>
  </si>
  <si>
    <t>Condamnées et CJ</t>
  </si>
  <si>
    <t xml:space="preserve">Tableau 20 : </t>
  </si>
  <si>
    <t xml:space="preserve">Tableau 24 : </t>
  </si>
  <si>
    <t xml:space="preserve">Tableau 23 : </t>
  </si>
  <si>
    <t>-</t>
  </si>
  <si>
    <t>Autres pays et inconnue</t>
  </si>
  <si>
    <t>hors UE (Conseil de l'Europe)</t>
  </si>
  <si>
    <t>Inconnu ou non déclaré</t>
  </si>
  <si>
    <t>population étrangère par nationalité selon le sexe</t>
  </si>
  <si>
    <t>par niveau d'instruction selon le sexe</t>
  </si>
  <si>
    <t xml:space="preserve">Tableau 25 : </t>
  </si>
  <si>
    <t>Prévenus faisant l'objet d'une information</t>
  </si>
  <si>
    <t>Comparutions immédiates</t>
  </si>
  <si>
    <t>Condamnés correctionnels</t>
  </si>
  <si>
    <t>Moins de 6 mois</t>
  </si>
  <si>
    <t xml:space="preserve">   5 ans et plus</t>
  </si>
  <si>
    <t>Condamnés criminels</t>
  </si>
  <si>
    <t xml:space="preserve">   6 mois à moins d' 1 an</t>
  </si>
  <si>
    <t xml:space="preserve">   1 an à moins de 3 ans</t>
  </si>
  <si>
    <t xml:space="preserve">   3 ans à moins de 5 ans</t>
  </si>
  <si>
    <t>(*) libérés conditionnels ou probationnaires réincarcérés, repris après évasion</t>
  </si>
  <si>
    <t>Condamnées correctionnelles</t>
  </si>
  <si>
    <t>Prévenues faisant l'objet d'une information</t>
  </si>
  <si>
    <t>Condamnées criminelles</t>
  </si>
  <si>
    <t>structure par âges selon la catégorie pénale</t>
  </si>
  <si>
    <t>Prévenus selon la situation pénale détaillée</t>
  </si>
  <si>
    <t>Condamnés selon la peine prononcée</t>
  </si>
  <si>
    <t>Condamnées selon la peine prononcée</t>
  </si>
  <si>
    <t>Condamnés à une peine correctionnelle</t>
  </si>
  <si>
    <t>Condamnées à une peine correctionnelle</t>
  </si>
  <si>
    <t>Condamnés à une peine de réclusion ou détention criminelles</t>
  </si>
  <si>
    <t>Condamnées à une peine de réclusion ou détention criminelles</t>
  </si>
  <si>
    <t>Nationalités</t>
  </si>
  <si>
    <t>Océanie (et Océan Pacifique)</t>
  </si>
  <si>
    <t>Att. aux intérêts fondamentaux de la nation</t>
  </si>
  <si>
    <t>3. CONTRAINTE PAR CORPS</t>
  </si>
  <si>
    <t>calculs pour l'âge médian: ensemble de la population</t>
  </si>
  <si>
    <t>cumulés</t>
  </si>
  <si>
    <t>calculs pour l'âge médian: femmes</t>
  </si>
  <si>
    <t>...% - …%</t>
  </si>
  <si>
    <t>amplitude classe d'âge</t>
  </si>
  <si>
    <t>50% - …</t>
  </si>
  <si>
    <t>produit en croix</t>
  </si>
  <si>
    <t>médiane</t>
  </si>
  <si>
    <t>Calcul de l'âge médian</t>
  </si>
  <si>
    <t xml:space="preserve">Calcul des pourcentages cumulés. </t>
  </si>
  <si>
    <t>Noter les % cumulés proches de 50% ( borne inférieure et borne supérieure)</t>
  </si>
  <si>
    <t>Soustraire à 50 le pourcentage cumulé de la borne inférieure (50 -…)</t>
  </si>
  <si>
    <t>faire le produit en croix et l'additionner à la borne supérieure de la classe inférieure (ex: 30 pour 25 à moins de 30 ans)</t>
  </si>
  <si>
    <t>repérer les % cumulés proches de 50% ( borne inférieure et borne supérieure)</t>
  </si>
  <si>
    <r>
      <t xml:space="preserve">Noter l'amplitude en années entre la borne </t>
    </r>
    <r>
      <rPr>
        <b/>
        <sz val="10"/>
        <rFont val="Times New Roman"/>
        <family val="1"/>
      </rPr>
      <t>supérieure</t>
    </r>
    <r>
      <rPr>
        <sz val="10"/>
        <rFont val="Times New Roman"/>
        <family val="1"/>
      </rPr>
      <t xml:space="preserve"> de la classe supérieure et la borne </t>
    </r>
    <r>
      <rPr>
        <b/>
        <sz val="10"/>
        <rFont val="Times New Roman"/>
        <family val="1"/>
      </rPr>
      <t xml:space="preserve">supérieure </t>
    </r>
    <r>
      <rPr>
        <sz val="10"/>
        <rFont val="Times New Roman"/>
        <family val="1"/>
      </rPr>
      <t>de la classe inférieure (ex: 10 entre 30 (25 à -de 30ans) et 40 (30 à moins de 40 ans)</t>
    </r>
  </si>
  <si>
    <r>
      <t>(*)</t>
    </r>
    <r>
      <rPr>
        <i/>
        <sz val="9"/>
        <rFont val="Times New Roman"/>
        <family val="1"/>
      </rPr>
      <t xml:space="preserve"> variation trimestrielle</t>
    </r>
  </si>
  <si>
    <r>
      <t xml:space="preserve">Variation </t>
    </r>
    <r>
      <rPr>
        <i/>
        <vertAlign val="superscript"/>
        <sz val="12"/>
        <rFont val="Times New Roman"/>
        <family val="1"/>
      </rPr>
      <t>(*) en %</t>
    </r>
  </si>
  <si>
    <t>ANNEXE 1 : Tableaux récapitulatifs France entière</t>
  </si>
  <si>
    <t>FRANCE ENTIERE (hommes et femmes)</t>
  </si>
  <si>
    <t>Répartition des détenues selon la catégorie pénale et l'âge</t>
  </si>
  <si>
    <t>Répartition des condamnées selon la nature des infractions et l'âge</t>
  </si>
  <si>
    <t>ANNEXE 2 : Tableaux récapitulatifs Outre mer</t>
  </si>
  <si>
    <t>OUTRE MER (hommes et femmes)</t>
  </si>
  <si>
    <t>OUTRE MER (femmes)</t>
  </si>
  <si>
    <t xml:space="preserve">Tableau 19 : </t>
  </si>
  <si>
    <t>total</t>
  </si>
  <si>
    <t>Age médian (*)</t>
  </si>
  <si>
    <r>
      <t>(*)</t>
    </r>
    <r>
      <rPr>
        <sz val="10"/>
        <rFont val="Times New Roman"/>
        <family val="1"/>
      </rPr>
      <t xml:space="preserve"> l'âge médian sépare l'effectif cumulé de l'ensemble de la population en 2 parties égales</t>
    </r>
  </si>
  <si>
    <r>
      <t xml:space="preserve">Age médian </t>
    </r>
    <r>
      <rPr>
        <b/>
        <vertAlign val="superscript"/>
        <sz val="14"/>
        <rFont val="Times New Roman"/>
        <family val="1"/>
      </rPr>
      <t>(*)</t>
    </r>
  </si>
  <si>
    <r>
      <t>(*)</t>
    </r>
    <r>
      <rPr>
        <sz val="10"/>
        <rFont val="Times New Roman"/>
        <family val="1"/>
      </rPr>
      <t xml:space="preserve"> l'âge médian sépare l'effectif cumulé de l'ensemble des femmes en 2 parties égales</t>
    </r>
  </si>
  <si>
    <r>
      <t xml:space="preserve">Variation </t>
    </r>
    <r>
      <rPr>
        <i/>
        <vertAlign val="superscript"/>
        <sz val="14"/>
        <rFont val="Times New Roman"/>
        <family val="1"/>
      </rPr>
      <t>(*) en %</t>
    </r>
  </si>
  <si>
    <r>
      <t>(*)</t>
    </r>
    <r>
      <rPr>
        <i/>
        <sz val="10"/>
        <rFont val="Times New Roman"/>
        <family val="1"/>
      </rPr>
      <t xml:space="preserve"> variation trimestrielle</t>
    </r>
  </si>
  <si>
    <t>Incarcérations et libérations au cours des 2 dernières années, selon le sexe. France entière</t>
  </si>
  <si>
    <t>1er avril 2008</t>
  </si>
  <si>
    <t>1er juillet 2008</t>
  </si>
  <si>
    <t>(hommes et femmes)</t>
  </si>
  <si>
    <t>1er octobre 2008</t>
  </si>
  <si>
    <t>2ème trimestre 2008</t>
  </si>
  <si>
    <t>1er janvier 2009</t>
  </si>
  <si>
    <t>Mouvements au cours du trimestre</t>
  </si>
  <si>
    <t>Bureau des études et de la prospective</t>
  </si>
  <si>
    <t>1er avril 2009</t>
  </si>
  <si>
    <t>1er trimestre 2009</t>
  </si>
  <si>
    <t>Population écrouée par direction interrégionale selon la catégorie pénale et le sexe</t>
  </si>
  <si>
    <t>Evolution de la population écrouée selon le sexe depuis 4 ans</t>
  </si>
  <si>
    <t>Evolution de la structure de la population écrouée (hommes et femmes) depuis 4 ans</t>
  </si>
  <si>
    <t>Evolution de la structure de la population écrouée (femmes) depuis 4 ans</t>
  </si>
  <si>
    <t>Evolution de la population écrouée (hommes et femmes) depuis 4 ans</t>
  </si>
  <si>
    <t>Evolution de la population écrouée (femmes) depuis 4 ans</t>
  </si>
  <si>
    <t>Prévenues selon la situation pénale détaillée</t>
  </si>
  <si>
    <t>par groupes d'âges</t>
  </si>
  <si>
    <t>Condamnés selon la nature de l'infraction</t>
  </si>
  <si>
    <t>Condamnées selon la nature de l'infraction</t>
  </si>
  <si>
    <t>Mouvements de la population écrouée (hommes et femmes) depuis 4 ans</t>
  </si>
  <si>
    <t>Mouvements de la population écrouée (femmes) depuis 4 ans</t>
  </si>
  <si>
    <t>1er juillet 2009</t>
  </si>
  <si>
    <t>en %</t>
  </si>
  <si>
    <t>2ème trimestre 2007</t>
  </si>
  <si>
    <t>3ème trimestre 2007</t>
  </si>
  <si>
    <t>4ème trimestre 2007</t>
  </si>
  <si>
    <t>1er trimestre 2008</t>
  </si>
  <si>
    <t>3ème trimestre 2008</t>
  </si>
  <si>
    <t>4ème trimestre 2008</t>
  </si>
  <si>
    <t>2ème trimestre 2009</t>
  </si>
  <si>
    <t>4ème trimestre 2006</t>
  </si>
  <si>
    <t>1er trimestre 2007</t>
  </si>
  <si>
    <t>1er octobre 2009</t>
  </si>
  <si>
    <t>*</t>
  </si>
  <si>
    <t>3ème trimestre 2009</t>
  </si>
  <si>
    <t>1er janvier 2010</t>
  </si>
  <si>
    <t>4ème trimestre 2009</t>
  </si>
  <si>
    <t>1er avril 2010</t>
  </si>
  <si>
    <t>1er trimestre 2010</t>
  </si>
  <si>
    <t>1er juillet 2010</t>
  </si>
  <si>
    <t>2ème trimestre 2010</t>
  </si>
  <si>
    <t>1er octobre 2010</t>
  </si>
  <si>
    <t>3ème trimestre 2010</t>
  </si>
  <si>
    <t>Calcul médiane prévenus</t>
  </si>
  <si>
    <t>Amplitude de classe</t>
  </si>
  <si>
    <t>Calcul médiane condamnés</t>
  </si>
  <si>
    <t>Calcul médiane Ensemble</t>
  </si>
  <si>
    <t>bornes sup de la classe inf</t>
  </si>
  <si>
    <t>Borne sup inf classe</t>
  </si>
  <si>
    <t>Mouvements au cours du 4ème trimestre 2010</t>
  </si>
  <si>
    <r>
      <t>Situation au 1</t>
    </r>
    <r>
      <rPr>
        <vertAlign val="superscript"/>
        <sz val="18"/>
        <rFont val="Times New Roman"/>
        <family val="1"/>
      </rPr>
      <t>er</t>
    </r>
    <r>
      <rPr>
        <sz val="18"/>
        <rFont val="Times New Roman"/>
        <family val="1"/>
      </rPr>
      <t xml:space="preserve"> janvier 2011</t>
    </r>
  </si>
  <si>
    <t>Numéro 124</t>
  </si>
  <si>
    <t>1er janvier 2011</t>
  </si>
  <si>
    <t>4ème trimestre 2010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</si>
</sst>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F&quot;;[Red]\-#,##0.00\ &quot;F&quot;"/>
    <numFmt numFmtId="165" formatCode="#,##0\ &quot;F&quot;;[Red]\-#,##0\ &quot;F&quot;"/>
    <numFmt numFmtId="166" formatCode="#,##0.0\ _F;[Red]\-#,##0.0\ _F"/>
    <numFmt numFmtId="167" formatCode="0.0&quot; ans&quot;"/>
    <numFmt numFmtId="168" formatCode="0.0"/>
    <numFmt numFmtId="169" formatCode="#,##0.0"/>
    <numFmt numFmtId="170" formatCode="_-* #,##0.0\ _€_-;\-* #,##0.0\ _€_-;_-* &quot;-&quot;??\ _€_-;_-@_-"/>
    <numFmt numFmtId="171" formatCode="_-* #,##0\ _€_-;\-* #,##0\ _€_-;_-* &quot;-&quot;??\ _€_-;_-@_-"/>
    <numFmt numFmtId="172" formatCode="0.0%"/>
    <numFmt numFmtId="173" formatCode="0.000%"/>
    <numFmt numFmtId="174" formatCode="#,##0\ _F;[Red]\-#,##0\ _F"/>
    <numFmt numFmtId="175" formatCode="&quot;Vrai&quot;;&quot;Vrai&quot;;&quot;Faux&quot;"/>
    <numFmt numFmtId="176" formatCode="&quot;Actif&quot;;&quot;Actif&quot;;&quot;Inactif&quot;"/>
  </numFmts>
  <fonts count="48">
    <font>
      <sz val="10"/>
      <name val="Verdan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Geneva"/>
      <family val="0"/>
    </font>
    <font>
      <sz val="12"/>
      <name val="Times New Roman"/>
      <family val="1"/>
    </font>
    <font>
      <i/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vertAlign val="superscript"/>
      <sz val="1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18"/>
      <name val="Times New Roman"/>
      <family val="1"/>
    </font>
    <font>
      <sz val="22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i/>
      <vertAlign val="superscript"/>
      <sz val="9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9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i/>
      <sz val="14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4"/>
      <name val="Times New Roman"/>
      <family val="1"/>
    </font>
    <font>
      <i/>
      <vertAlign val="superscript"/>
      <sz val="14"/>
      <name val="Times New Roman"/>
      <family val="1"/>
    </font>
    <font>
      <i/>
      <vertAlign val="superscript"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dashed"/>
      <right style="hair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20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20"/>
      </right>
      <top style="thin">
        <color indexed="12"/>
      </top>
      <bottom style="thin">
        <color indexed="12"/>
      </bottom>
    </border>
    <border>
      <left style="thin">
        <color indexed="20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12"/>
      </right>
      <top style="thin">
        <color indexed="12"/>
      </top>
      <bottom style="thin">
        <color indexed="2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20"/>
      </bottom>
    </border>
    <border>
      <left style="thin">
        <color indexed="12"/>
      </left>
      <right style="thin">
        <color indexed="20"/>
      </right>
      <top style="thin">
        <color indexed="12"/>
      </top>
      <bottom style="thin">
        <color indexed="20"/>
      </bottom>
    </border>
    <border>
      <left style="thin">
        <color indexed="12"/>
      </left>
      <right>
        <color indexed="63"/>
      </right>
      <top style="thin">
        <color indexed="12"/>
      </top>
      <bottom style="thin"/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12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12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Protection="0">
      <alignment horizontal="right"/>
    </xf>
    <xf numFmtId="41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26">
    <xf numFmtId="0" fontId="0" fillId="0" borderId="0" xfId="0" applyAlignment="1">
      <alignment/>
    </xf>
    <xf numFmtId="0" fontId="8" fillId="2" borderId="0" xfId="0" applyFont="1" applyFill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/>
      <protection/>
    </xf>
    <xf numFmtId="0" fontId="8" fillId="2" borderId="4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/>
      <protection/>
    </xf>
    <xf numFmtId="0" fontId="4" fillId="2" borderId="0" xfId="29" applyFont="1" applyFill="1" applyAlignment="1">
      <alignment vertical="center"/>
      <protection/>
    </xf>
    <xf numFmtId="0" fontId="8" fillId="2" borderId="5" xfId="0" applyFont="1" applyFill="1" applyBorder="1" applyAlignment="1" applyProtection="1">
      <alignment horizontal="center" vertical="center" wrapText="1"/>
      <protection/>
    </xf>
    <xf numFmtId="0" fontId="8" fillId="2" borderId="5" xfId="0" applyFont="1" applyFill="1" applyBorder="1" applyAlignment="1" applyProtection="1" quotePrefix="1">
      <alignment horizontal="center" vertical="center" wrapText="1"/>
      <protection/>
    </xf>
    <xf numFmtId="0" fontId="7" fillId="2" borderId="5" xfId="0" applyFont="1" applyFill="1" applyBorder="1" applyAlignment="1" applyProtection="1">
      <alignment horizontal="left" wrapText="1"/>
      <protection/>
    </xf>
    <xf numFmtId="0" fontId="7" fillId="2" borderId="3" xfId="0" applyFont="1" applyFill="1" applyBorder="1" applyAlignment="1" applyProtection="1">
      <alignment wrapText="1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7" fillId="2" borderId="4" xfId="0" applyFont="1" applyFill="1" applyBorder="1" applyAlignment="1" applyProtection="1">
      <alignment horizontal="right"/>
      <protection/>
    </xf>
    <xf numFmtId="0" fontId="8" fillId="2" borderId="3" xfId="0" applyFont="1" applyFill="1" applyBorder="1" applyAlignment="1" applyProtection="1">
      <alignment horizontal="right" wrapText="1"/>
      <protection/>
    </xf>
    <xf numFmtId="0" fontId="7" fillId="2" borderId="3" xfId="0" applyFont="1" applyFill="1" applyBorder="1" applyAlignment="1" applyProtection="1">
      <alignment horizontal="right"/>
      <protection/>
    </xf>
    <xf numFmtId="0" fontId="7" fillId="2" borderId="5" xfId="0" applyFont="1" applyFill="1" applyBorder="1" applyAlignment="1" applyProtection="1">
      <alignment horizontal="right"/>
      <protection/>
    </xf>
    <xf numFmtId="0" fontId="8" fillId="2" borderId="5" xfId="0" applyFont="1" applyFill="1" applyBorder="1" applyAlignment="1" applyProtection="1">
      <alignment horizontal="center" vertical="center"/>
      <protection/>
    </xf>
    <xf numFmtId="0" fontId="8" fillId="2" borderId="2" xfId="0" applyFont="1" applyFill="1" applyBorder="1" applyAlignment="1" applyProtection="1">
      <alignment horizontal="right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7" fillId="2" borderId="5" xfId="0" applyFont="1" applyFill="1" applyBorder="1" applyAlignment="1" applyProtection="1">
      <alignment/>
      <protection/>
    </xf>
    <xf numFmtId="0" fontId="8" fillId="2" borderId="0" xfId="28" applyFont="1" applyFill="1" applyProtection="1">
      <alignment/>
      <protection/>
    </xf>
    <xf numFmtId="0" fontId="9" fillId="2" borderId="0" xfId="28" applyFont="1" applyFill="1" applyProtection="1">
      <alignment/>
      <protection/>
    </xf>
    <xf numFmtId="0" fontId="8" fillId="2" borderId="1" xfId="28" applyFont="1" applyFill="1" applyBorder="1" applyProtection="1">
      <alignment/>
      <protection/>
    </xf>
    <xf numFmtId="0" fontId="8" fillId="2" borderId="2" xfId="28" applyFont="1" applyFill="1" applyBorder="1" applyProtection="1">
      <alignment/>
      <protection/>
    </xf>
    <xf numFmtId="0" fontId="8" fillId="2" borderId="7" xfId="28" applyFont="1" applyFill="1" applyBorder="1" applyProtection="1">
      <alignment/>
      <protection/>
    </xf>
    <xf numFmtId="0" fontId="8" fillId="2" borderId="3" xfId="28" applyFont="1" applyFill="1" applyBorder="1" applyProtection="1">
      <alignment/>
      <protection/>
    </xf>
    <xf numFmtId="0" fontId="8" fillId="2" borderId="6" xfId="28" applyFont="1" applyFill="1" applyBorder="1" applyProtection="1">
      <alignment/>
      <protection/>
    </xf>
    <xf numFmtId="0" fontId="7" fillId="2" borderId="4" xfId="28" applyFont="1" applyFill="1" applyBorder="1" applyProtection="1">
      <alignment/>
      <protection/>
    </xf>
    <xf numFmtId="0" fontId="7" fillId="2" borderId="3" xfId="28" applyFont="1" applyFill="1" applyBorder="1" applyProtection="1">
      <alignment/>
      <protection/>
    </xf>
    <xf numFmtId="0" fontId="8" fillId="2" borderId="4" xfId="28" applyFont="1" applyFill="1" applyBorder="1" applyProtection="1">
      <alignment/>
      <protection/>
    </xf>
    <xf numFmtId="0" fontId="8" fillId="2" borderId="5" xfId="28" applyFont="1" applyFill="1" applyBorder="1" applyProtection="1">
      <alignment/>
      <protection/>
    </xf>
    <xf numFmtId="0" fontId="7" fillId="2" borderId="1" xfId="28" applyFont="1" applyFill="1" applyBorder="1" applyProtection="1">
      <alignment/>
      <protection/>
    </xf>
    <xf numFmtId="0" fontId="8" fillId="2" borderId="0" xfId="28" applyFont="1" applyFill="1" applyBorder="1" applyProtection="1">
      <alignment/>
      <protection/>
    </xf>
    <xf numFmtId="0" fontId="8" fillId="2" borderId="0" xfId="28" applyFont="1" applyFill="1" applyBorder="1" applyAlignment="1" applyProtection="1">
      <alignment horizontal="right"/>
      <protection/>
    </xf>
    <xf numFmtId="0" fontId="8" fillId="0" borderId="6" xfId="28" applyFont="1" applyFill="1" applyBorder="1" applyProtection="1">
      <alignment/>
      <protection/>
    </xf>
    <xf numFmtId="0" fontId="8" fillId="0" borderId="5" xfId="28" applyFont="1" applyFill="1" applyBorder="1" applyAlignment="1" applyProtection="1">
      <alignment horizontal="center" vertical="center"/>
      <protection/>
    </xf>
    <xf numFmtId="0" fontId="8" fillId="0" borderId="1" xfId="28" applyFont="1" applyFill="1" applyBorder="1" applyProtection="1">
      <alignment/>
      <protection/>
    </xf>
    <xf numFmtId="0" fontId="8" fillId="0" borderId="3" xfId="28" applyFont="1" applyFill="1" applyBorder="1" applyAlignment="1" applyProtection="1">
      <alignment horizontal="right"/>
      <protection/>
    </xf>
    <xf numFmtId="0" fontId="7" fillId="0" borderId="3" xfId="28" applyFont="1" applyFill="1" applyBorder="1" applyAlignment="1" applyProtection="1">
      <alignment horizontal="right"/>
      <protection/>
    </xf>
    <xf numFmtId="0" fontId="8" fillId="0" borderId="4" xfId="28" applyFont="1" applyFill="1" applyBorder="1" applyProtection="1">
      <alignment/>
      <protection/>
    </xf>
    <xf numFmtId="0" fontId="8" fillId="0" borderId="3" xfId="28" applyFont="1" applyFill="1" applyBorder="1" applyProtection="1">
      <alignment/>
      <protection/>
    </xf>
    <xf numFmtId="0" fontId="8" fillId="0" borderId="2" xfId="28" applyFont="1" applyFill="1" applyBorder="1" applyAlignment="1" applyProtection="1">
      <alignment horizontal="right"/>
      <protection/>
    </xf>
    <xf numFmtId="0" fontId="8" fillId="0" borderId="6" xfId="28" applyFont="1" applyFill="1" applyBorder="1" applyAlignment="1" applyProtection="1">
      <alignment horizontal="right"/>
      <protection/>
    </xf>
    <xf numFmtId="0" fontId="7" fillId="0" borderId="1" xfId="28" applyFont="1" applyFill="1" applyBorder="1" applyProtection="1">
      <alignment/>
      <protection/>
    </xf>
    <xf numFmtId="0" fontId="7" fillId="0" borderId="5" xfId="28" applyFont="1" applyFill="1" applyBorder="1" applyAlignment="1" applyProtection="1">
      <alignment horizontal="right"/>
      <protection/>
    </xf>
    <xf numFmtId="0" fontId="8" fillId="0" borderId="5" xfId="28" applyFont="1" applyFill="1" applyBorder="1" applyAlignment="1" applyProtection="1" quotePrefix="1">
      <alignment horizontal="center" vertical="center" wrapText="1"/>
      <protection/>
    </xf>
    <xf numFmtId="0" fontId="8" fillId="0" borderId="5" xfId="28" applyFont="1" applyFill="1" applyBorder="1" applyAlignment="1" applyProtection="1">
      <alignment horizontal="center" vertical="center" wrapText="1"/>
      <protection/>
    </xf>
    <xf numFmtId="0" fontId="8" fillId="0" borderId="0" xfId="28" applyFont="1" applyFill="1" applyProtection="1">
      <alignment/>
      <protection/>
    </xf>
    <xf numFmtId="0" fontId="8" fillId="0" borderId="2" xfId="28" applyFont="1" applyFill="1" applyBorder="1" applyProtection="1">
      <alignment/>
      <protection/>
    </xf>
    <xf numFmtId="0" fontId="7" fillId="0" borderId="3" xfId="28" applyFont="1" applyFill="1" applyBorder="1" applyProtection="1">
      <alignment/>
      <protection/>
    </xf>
    <xf numFmtId="0" fontId="7" fillId="0" borderId="5" xfId="28" applyFont="1" applyFill="1" applyBorder="1" applyProtection="1">
      <alignment/>
      <protection/>
    </xf>
    <xf numFmtId="0" fontId="7" fillId="0" borderId="4" xfId="28" applyFont="1" applyFill="1" applyBorder="1" applyAlignment="1" applyProtection="1">
      <alignment horizontal="right"/>
      <protection/>
    </xf>
    <xf numFmtId="0" fontId="7" fillId="0" borderId="3" xfId="28" applyFont="1" applyFill="1" applyBorder="1" applyAlignment="1" applyProtection="1">
      <alignment wrapText="1"/>
      <protection/>
    </xf>
    <xf numFmtId="0" fontId="8" fillId="0" borderId="3" xfId="28" applyFont="1" applyFill="1" applyBorder="1" applyAlignment="1" applyProtection="1">
      <alignment horizontal="right" wrapText="1"/>
      <protection/>
    </xf>
    <xf numFmtId="0" fontId="8" fillId="0" borderId="5" xfId="28" applyFont="1" applyFill="1" applyBorder="1" applyProtection="1">
      <alignment/>
      <protection/>
    </xf>
    <xf numFmtId="0" fontId="7" fillId="0" borderId="4" xfId="28" applyFont="1" applyFill="1" applyBorder="1" applyProtection="1">
      <alignment/>
      <protection/>
    </xf>
    <xf numFmtId="0" fontId="8" fillId="0" borderId="7" xfId="28" applyFont="1" applyFill="1" applyBorder="1" applyProtection="1">
      <alignment/>
      <protection/>
    </xf>
    <xf numFmtId="0" fontId="8" fillId="0" borderId="2" xfId="28" applyFont="1" applyFill="1" applyBorder="1" applyAlignment="1" applyProtection="1">
      <alignment wrapText="1"/>
      <protection/>
    </xf>
    <xf numFmtId="0" fontId="8" fillId="0" borderId="6" xfId="28" applyFont="1" applyFill="1" applyBorder="1" applyAlignment="1" applyProtection="1">
      <alignment wrapText="1"/>
      <protection/>
    </xf>
    <xf numFmtId="0" fontId="8" fillId="2" borderId="8" xfId="28" applyFont="1" applyFill="1" applyBorder="1" applyProtection="1">
      <alignment/>
      <protection/>
    </xf>
    <xf numFmtId="0" fontId="7" fillId="0" borderId="7" xfId="28" applyFont="1" applyFill="1" applyBorder="1" applyProtection="1">
      <alignment/>
      <protection/>
    </xf>
    <xf numFmtId="0" fontId="10" fillId="2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2" borderId="9" xfId="3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0" fontId="15" fillId="2" borderId="11" xfId="31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2" borderId="9" xfId="31" applyFont="1" applyFill="1" applyBorder="1" applyAlignment="1">
      <alignment horizontal="right" vertical="center"/>
      <protection/>
    </xf>
    <xf numFmtId="168" fontId="15" fillId="2" borderId="5" xfId="35" applyNumberFormat="1" applyFont="1" applyFill="1" applyBorder="1" applyAlignment="1">
      <alignment horizontal="right" vertical="center"/>
    </xf>
    <xf numFmtId="168" fontId="15" fillId="2" borderId="9" xfId="35" applyNumberFormat="1" applyFont="1" applyFill="1" applyBorder="1" applyAlignment="1">
      <alignment horizontal="right" vertical="center"/>
    </xf>
    <xf numFmtId="168" fontId="15" fillId="2" borderId="5" xfId="20" applyNumberFormat="1" applyFont="1" applyFill="1" applyBorder="1" applyAlignment="1">
      <alignment horizontal="right" vertical="center"/>
    </xf>
    <xf numFmtId="38" fontId="9" fillId="2" borderId="14" xfId="20" applyNumberFormat="1" applyFont="1" applyFill="1" applyBorder="1" applyAlignment="1">
      <alignment vertical="center"/>
    </xf>
    <xf numFmtId="168" fontId="15" fillId="2" borderId="12" xfId="35" applyNumberFormat="1" applyFont="1" applyFill="1" applyBorder="1" applyAlignment="1">
      <alignment horizontal="right" vertical="center"/>
    </xf>
    <xf numFmtId="168" fontId="16" fillId="2" borderId="9" xfId="35" applyNumberFormat="1" applyFont="1" applyFill="1" applyBorder="1" applyAlignment="1">
      <alignment horizontal="right" vertical="center"/>
    </xf>
    <xf numFmtId="168" fontId="16" fillId="2" borderId="12" xfId="35" applyNumberFormat="1" applyFont="1" applyFill="1" applyBorder="1" applyAlignment="1">
      <alignment horizontal="right" vertical="center"/>
    </xf>
    <xf numFmtId="0" fontId="9" fillId="2" borderId="9" xfId="31" applyFont="1" applyFill="1" applyBorder="1" applyAlignment="1">
      <alignment horizontal="left" vertical="center"/>
      <protection/>
    </xf>
    <xf numFmtId="0" fontId="10" fillId="2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10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NumberFormat="1" applyFont="1" applyAlignment="1">
      <alignment horizontal="left"/>
    </xf>
    <xf numFmtId="3" fontId="18" fillId="0" borderId="0" xfId="0" applyNumberFormat="1" applyFont="1" applyAlignment="1">
      <alignment horizontal="left"/>
    </xf>
    <xf numFmtId="168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2" fontId="18" fillId="0" borderId="0" xfId="0" applyNumberFormat="1" applyFont="1" applyAlignment="1">
      <alignment horizontal="left"/>
    </xf>
    <xf numFmtId="0" fontId="19" fillId="0" borderId="0" xfId="31" applyFont="1" applyFill="1" applyBorder="1" applyAlignment="1">
      <alignment vertical="center"/>
      <protection/>
    </xf>
    <xf numFmtId="0" fontId="10" fillId="0" borderId="0" xfId="0" applyFont="1" applyFill="1" applyBorder="1" applyAlignment="1">
      <alignment/>
    </xf>
    <xf numFmtId="0" fontId="10" fillId="0" borderId="9" xfId="31" applyFont="1" applyFill="1" applyBorder="1" applyAlignment="1">
      <alignment horizontal="center" vertical="center" wrapText="1"/>
      <protection/>
    </xf>
    <xf numFmtId="0" fontId="10" fillId="0" borderId="5" xfId="0" applyFont="1" applyFill="1" applyBorder="1" applyAlignment="1">
      <alignment vertical="center"/>
    </xf>
    <xf numFmtId="168" fontId="15" fillId="0" borderId="5" xfId="20" applyNumberFormat="1" applyFont="1" applyFill="1" applyBorder="1" applyAlignment="1">
      <alignment horizontal="right" vertical="center"/>
    </xf>
    <xf numFmtId="0" fontId="9" fillId="0" borderId="9" xfId="31" applyFont="1" applyFill="1" applyBorder="1" applyAlignment="1">
      <alignment horizontal="left" vertical="center"/>
      <protection/>
    </xf>
    <xf numFmtId="166" fontId="15" fillId="0" borderId="5" xfId="20" applyNumberFormat="1" applyFont="1" applyFill="1" applyBorder="1" applyAlignment="1">
      <alignment horizontal="right" vertical="center"/>
    </xf>
    <xf numFmtId="0" fontId="20" fillId="2" borderId="0" xfId="28" applyFont="1" applyFill="1" applyProtection="1">
      <alignment/>
      <protection/>
    </xf>
    <xf numFmtId="0" fontId="14" fillId="2" borderId="0" xfId="0" applyFont="1" applyFill="1" applyAlignment="1" applyProtection="1">
      <alignment/>
      <protection/>
    </xf>
    <xf numFmtId="0" fontId="14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5" fillId="2" borderId="0" xfId="25" applyFont="1" applyFill="1" applyAlignment="1">
      <alignment horizontal="centerContinuous"/>
      <protection/>
    </xf>
    <xf numFmtId="0" fontId="10" fillId="2" borderId="16" xfId="0" applyFont="1" applyFill="1" applyBorder="1" applyAlignment="1">
      <alignment/>
    </xf>
    <xf numFmtId="0" fontId="25" fillId="2" borderId="16" xfId="25" applyFont="1" applyFill="1" applyBorder="1" applyAlignment="1">
      <alignment horizontal="centerContinuous"/>
      <protection/>
    </xf>
    <xf numFmtId="0" fontId="26" fillId="2" borderId="0" xfId="0" applyFont="1" applyFill="1" applyAlignment="1">
      <alignment horizontal="center"/>
    </xf>
    <xf numFmtId="0" fontId="10" fillId="2" borderId="0" xfId="0" applyFont="1" applyFill="1" applyBorder="1" applyAlignment="1">
      <alignment vertical="center"/>
    </xf>
    <xf numFmtId="0" fontId="32" fillId="2" borderId="0" xfId="0" applyFont="1" applyFill="1" applyAlignment="1">
      <alignment vertical="center"/>
    </xf>
    <xf numFmtId="0" fontId="4" fillId="3" borderId="1" xfId="34" applyFont="1" applyFill="1" applyBorder="1" applyAlignment="1">
      <alignment horizontal="right" vertical="center"/>
      <protection/>
    </xf>
    <xf numFmtId="0" fontId="10" fillId="0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33" fillId="2" borderId="0" xfId="31" applyFont="1" applyFill="1" applyAlignment="1">
      <alignment vertical="center"/>
      <protection/>
    </xf>
    <xf numFmtId="0" fontId="19" fillId="2" borderId="0" xfId="31" applyFont="1" applyFill="1" applyAlignment="1">
      <alignment vertical="center"/>
      <protection/>
    </xf>
    <xf numFmtId="168" fontId="4" fillId="2" borderId="0" xfId="31" applyNumberFormat="1" applyFont="1" applyFill="1" applyBorder="1" applyAlignment="1">
      <alignment horizontal="center" vertical="center"/>
      <protection/>
    </xf>
    <xf numFmtId="0" fontId="14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32" fillId="2" borderId="0" xfId="0" applyFont="1" applyFill="1" applyAlignment="1">
      <alignment/>
    </xf>
    <xf numFmtId="3" fontId="4" fillId="3" borderId="0" xfId="17" applyNumberFormat="1" applyFont="1" applyFill="1" applyAlignment="1">
      <alignment horizontal="right" vertical="center"/>
    </xf>
    <xf numFmtId="168" fontId="4" fillId="3" borderId="17" xfId="0" applyNumberFormat="1" applyFont="1" applyFill="1" applyBorder="1" applyAlignment="1">
      <alignment horizontal="center" vertical="center"/>
    </xf>
    <xf numFmtId="0" fontId="4" fillId="3" borderId="3" xfId="34" applyFont="1" applyFill="1" applyBorder="1" applyAlignment="1">
      <alignment horizontal="right" vertical="center"/>
      <protection/>
    </xf>
    <xf numFmtId="0" fontId="4" fillId="3" borderId="4" xfId="34" applyFont="1" applyFill="1" applyBorder="1" applyAlignment="1">
      <alignment horizontal="right" vertical="center"/>
      <protection/>
    </xf>
    <xf numFmtId="3" fontId="4" fillId="3" borderId="18" xfId="17" applyNumberFormat="1" applyFont="1" applyFill="1" applyBorder="1" applyAlignment="1">
      <alignment horizontal="right" vertical="center"/>
    </xf>
    <xf numFmtId="0" fontId="31" fillId="2" borderId="0" xfId="0" applyFont="1" applyFill="1" applyAlignment="1">
      <alignment horizontal="right"/>
    </xf>
    <xf numFmtId="3" fontId="4" fillId="3" borderId="19" xfId="22" applyNumberFormat="1" applyFont="1" applyFill="1" applyBorder="1" applyAlignment="1">
      <alignment horizontal="center" vertical="center"/>
    </xf>
    <xf numFmtId="168" fontId="4" fillId="3" borderId="1" xfId="22" applyNumberFormat="1" applyFont="1" applyFill="1" applyBorder="1" applyAlignment="1">
      <alignment horizontal="center" vertical="center"/>
    </xf>
    <xf numFmtId="3" fontId="4" fillId="3" borderId="20" xfId="22" applyNumberFormat="1" applyFont="1" applyFill="1" applyBorder="1" applyAlignment="1">
      <alignment horizontal="center" vertical="center"/>
    </xf>
    <xf numFmtId="168" fontId="4" fillId="3" borderId="3" xfId="22" applyNumberFormat="1" applyFont="1" applyFill="1" applyBorder="1" applyAlignment="1">
      <alignment horizontal="center" vertical="center"/>
    </xf>
    <xf numFmtId="3" fontId="4" fillId="3" borderId="21" xfId="22" applyNumberFormat="1" applyFont="1" applyFill="1" applyBorder="1" applyAlignment="1">
      <alignment horizontal="center" vertical="center"/>
    </xf>
    <xf numFmtId="3" fontId="4" fillId="3" borderId="15" xfId="22" applyNumberFormat="1" applyFont="1" applyFill="1" applyBorder="1" applyAlignment="1">
      <alignment horizontal="center" vertical="center"/>
    </xf>
    <xf numFmtId="168" fontId="6" fillId="3" borderId="17" xfId="35" applyNumberFormat="1" applyFont="1" applyFill="1" applyBorder="1" applyAlignment="1">
      <alignment horizontal="right" vertical="center"/>
    </xf>
    <xf numFmtId="3" fontId="4" fillId="3" borderId="0" xfId="22" applyNumberFormat="1" applyFont="1" applyFill="1" applyBorder="1" applyAlignment="1">
      <alignment horizontal="center" vertical="center"/>
    </xf>
    <xf numFmtId="168" fontId="4" fillId="3" borderId="3" xfId="35" applyNumberFormat="1" applyFont="1" applyFill="1" applyBorder="1" applyAlignment="1">
      <alignment horizontal="center" vertical="center"/>
    </xf>
    <xf numFmtId="3" fontId="4" fillId="3" borderId="22" xfId="34" applyNumberFormat="1" applyFont="1" applyFill="1" applyBorder="1" applyAlignment="1">
      <alignment horizontal="center" vertical="center"/>
      <protection/>
    </xf>
    <xf numFmtId="171" fontId="4" fillId="3" borderId="22" xfId="17" applyNumberFormat="1" applyFont="1" applyFill="1" applyBorder="1" applyAlignment="1">
      <alignment horizontal="center" vertical="center"/>
    </xf>
    <xf numFmtId="168" fontId="4" fillId="3" borderId="23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0" fontId="31" fillId="0" borderId="0" xfId="0" applyFont="1" applyAlignment="1">
      <alignment/>
    </xf>
    <xf numFmtId="0" fontId="31" fillId="2" borderId="0" xfId="25" applyFont="1" applyFill="1" applyAlignment="1">
      <alignment horizontal="left"/>
      <protection/>
    </xf>
    <xf numFmtId="0" fontId="34" fillId="2" borderId="0" xfId="25" applyFont="1" applyFill="1" applyAlignment="1">
      <alignment horizontal="center"/>
      <protection/>
    </xf>
    <xf numFmtId="0" fontId="35" fillId="2" borderId="0" xfId="0" applyFont="1" applyFill="1" applyAlignment="1">
      <alignment horizontal="center"/>
    </xf>
    <xf numFmtId="0" fontId="36" fillId="2" borderId="0" xfId="25" applyFont="1" applyFill="1" applyAlignment="1">
      <alignment horizontal="center"/>
      <protection/>
    </xf>
    <xf numFmtId="0" fontId="27" fillId="2" borderId="0" xfId="0" applyFont="1" applyFill="1" applyAlignment="1">
      <alignment horizontal="left"/>
    </xf>
    <xf numFmtId="0" fontId="27" fillId="2" borderId="0" xfId="0" applyFont="1" applyFill="1" applyAlignment="1">
      <alignment/>
    </xf>
    <xf numFmtId="0" fontId="27" fillId="2" borderId="0" xfId="0" applyFont="1" applyFill="1" applyAlignment="1">
      <alignment horizontal="right"/>
    </xf>
    <xf numFmtId="0" fontId="38" fillId="2" borderId="3" xfId="29" applyFont="1" applyFill="1" applyBorder="1" applyAlignment="1">
      <alignment horizontal="right" vertical="center"/>
      <protection/>
    </xf>
    <xf numFmtId="38" fontId="38" fillId="2" borderId="20" xfId="19" applyNumberFormat="1" applyFont="1" applyFill="1" applyBorder="1" applyAlignment="1">
      <alignment horizontal="right" vertical="center"/>
    </xf>
    <xf numFmtId="38" fontId="38" fillId="2" borderId="24" xfId="19" applyNumberFormat="1" applyFont="1" applyFill="1" applyBorder="1" applyAlignment="1">
      <alignment horizontal="right" vertical="center"/>
    </xf>
    <xf numFmtId="38" fontId="38" fillId="2" borderId="25" xfId="19" applyNumberFormat="1" applyFont="1" applyFill="1" applyBorder="1" applyAlignment="1">
      <alignment horizontal="right" vertical="center"/>
    </xf>
    <xf numFmtId="38" fontId="38" fillId="2" borderId="26" xfId="19" applyNumberFormat="1" applyFont="1" applyFill="1" applyBorder="1" applyAlignment="1">
      <alignment horizontal="right" vertical="center"/>
    </xf>
    <xf numFmtId="38" fontId="27" fillId="2" borderId="20" xfId="19" applyNumberFormat="1" applyFont="1" applyFill="1" applyBorder="1" applyAlignment="1">
      <alignment horizontal="right" vertical="center"/>
    </xf>
    <xf numFmtId="38" fontId="27" fillId="2" borderId="24" xfId="19" applyNumberFormat="1" applyFont="1" applyFill="1" applyBorder="1" applyAlignment="1">
      <alignment horizontal="right" vertical="center"/>
    </xf>
    <xf numFmtId="174" fontId="27" fillId="2" borderId="25" xfId="19" applyNumberFormat="1" applyFont="1" applyFill="1" applyBorder="1" applyAlignment="1">
      <alignment horizontal="right" vertical="center"/>
    </xf>
    <xf numFmtId="166" fontId="39" fillId="2" borderId="25" xfId="19" applyNumberFormat="1" applyFont="1" applyFill="1" applyBorder="1" applyAlignment="1">
      <alignment horizontal="center" vertical="center"/>
    </xf>
    <xf numFmtId="38" fontId="38" fillId="2" borderId="27" xfId="19" applyNumberFormat="1" applyFont="1" applyFill="1" applyBorder="1" applyAlignment="1">
      <alignment horizontal="right" vertical="center"/>
    </xf>
    <xf numFmtId="0" fontId="27" fillId="2" borderId="5" xfId="29" applyFont="1" applyFill="1" applyBorder="1" applyAlignment="1">
      <alignment horizontal="center" vertical="center"/>
      <protection/>
    </xf>
    <xf numFmtId="38" fontId="27" fillId="2" borderId="9" xfId="19" applyNumberFormat="1" applyFont="1" applyFill="1" applyBorder="1" applyAlignment="1">
      <alignment horizontal="right" vertical="center"/>
    </xf>
    <xf numFmtId="38" fontId="27" fillId="2" borderId="28" xfId="19" applyNumberFormat="1" applyFont="1" applyFill="1" applyBorder="1" applyAlignment="1">
      <alignment horizontal="right" vertical="center"/>
    </xf>
    <xf numFmtId="38" fontId="27" fillId="2" borderId="11" xfId="19" applyNumberFormat="1" applyFont="1" applyFill="1" applyBorder="1" applyAlignment="1">
      <alignment horizontal="right" vertical="center"/>
    </xf>
    <xf numFmtId="174" fontId="27" fillId="2" borderId="11" xfId="19" applyNumberFormat="1" applyFont="1" applyFill="1" applyBorder="1" applyAlignment="1">
      <alignment horizontal="right" vertical="center"/>
    </xf>
    <xf numFmtId="166" fontId="39" fillId="2" borderId="11" xfId="19" applyNumberFormat="1" applyFont="1" applyFill="1" applyBorder="1" applyAlignment="1">
      <alignment horizontal="center" vertical="center"/>
    </xf>
    <xf numFmtId="0" fontId="32" fillId="2" borderId="9" xfId="29" applyFont="1" applyFill="1" applyBorder="1" applyAlignment="1">
      <alignment horizontal="center" vertical="center"/>
      <protection/>
    </xf>
    <xf numFmtId="0" fontId="32" fillId="2" borderId="28" xfId="29" applyFont="1" applyFill="1" applyBorder="1" applyAlignment="1">
      <alignment horizontal="center" vertical="center"/>
      <protection/>
    </xf>
    <xf numFmtId="0" fontId="32" fillId="2" borderId="11" xfId="29" applyFont="1" applyFill="1" applyBorder="1" applyAlignment="1">
      <alignment horizontal="center" vertical="center"/>
      <protection/>
    </xf>
    <xf numFmtId="0" fontId="31" fillId="2" borderId="9" xfId="29" applyFont="1" applyFill="1" applyBorder="1" applyAlignment="1">
      <alignment horizontal="center" vertical="center"/>
      <protection/>
    </xf>
    <xf numFmtId="0" fontId="31" fillId="2" borderId="28" xfId="29" applyFont="1" applyFill="1" applyBorder="1" applyAlignment="1">
      <alignment horizontal="center" vertical="center"/>
      <protection/>
    </xf>
    <xf numFmtId="0" fontId="40" fillId="2" borderId="5" xfId="29" applyFont="1" applyFill="1" applyBorder="1" applyAlignment="1">
      <alignment horizontal="center" vertical="center" wrapText="1"/>
      <protection/>
    </xf>
    <xf numFmtId="0" fontId="27" fillId="2" borderId="0" xfId="0" applyFont="1" applyFill="1" applyAlignment="1">
      <alignment horizontal="right" vertical="center"/>
    </xf>
    <xf numFmtId="0" fontId="27" fillId="2" borderId="0" xfId="0" applyFont="1" applyFill="1" applyAlignment="1">
      <alignment vertical="center"/>
    </xf>
    <xf numFmtId="0" fontId="32" fillId="2" borderId="0" xfId="0" applyFont="1" applyFill="1" applyAlignment="1">
      <alignment horizontal="center" vertical="center"/>
    </xf>
    <xf numFmtId="0" fontId="37" fillId="2" borderId="11" xfId="31" applyFont="1" applyFill="1" applyBorder="1" applyAlignment="1">
      <alignment horizontal="center" vertical="center" wrapText="1"/>
      <protection/>
    </xf>
    <xf numFmtId="0" fontId="32" fillId="2" borderId="5" xfId="31" applyFont="1" applyFill="1" applyBorder="1" applyAlignment="1">
      <alignment horizontal="center" vertical="center" wrapText="1"/>
      <protection/>
    </xf>
    <xf numFmtId="0" fontId="32" fillId="2" borderId="1" xfId="31" applyFont="1" applyFill="1" applyBorder="1" applyAlignment="1">
      <alignment horizontal="right" vertical="center"/>
      <protection/>
    </xf>
    <xf numFmtId="0" fontId="32" fillId="2" borderId="3" xfId="31" applyFont="1" applyFill="1" applyBorder="1" applyAlignment="1">
      <alignment horizontal="right" vertical="center"/>
      <protection/>
    </xf>
    <xf numFmtId="0" fontId="31" fillId="2" borderId="5" xfId="31" applyFont="1" applyFill="1" applyBorder="1" applyAlignment="1">
      <alignment horizontal="left" vertical="center"/>
      <protection/>
    </xf>
    <xf numFmtId="0" fontId="31" fillId="2" borderId="5" xfId="31" applyFont="1" applyFill="1" applyBorder="1" applyAlignment="1">
      <alignment horizontal="right" vertical="center"/>
      <protection/>
    </xf>
    <xf numFmtId="0" fontId="41" fillId="2" borderId="0" xfId="31" applyFont="1" applyFill="1" applyAlignment="1">
      <alignment vertical="center"/>
      <protection/>
    </xf>
    <xf numFmtId="38" fontId="32" fillId="2" borderId="19" xfId="20" applyNumberFormat="1" applyFont="1" applyFill="1" applyBorder="1" applyAlignment="1">
      <alignment horizontal="right" vertical="center"/>
    </xf>
    <xf numFmtId="168" fontId="37" fillId="2" borderId="29" xfId="35" applyNumberFormat="1" applyFont="1" applyFill="1" applyBorder="1" applyAlignment="1">
      <alignment horizontal="right" vertical="center"/>
    </xf>
    <xf numFmtId="38" fontId="31" fillId="2" borderId="30" xfId="20" applyNumberFormat="1" applyFont="1" applyFill="1" applyBorder="1" applyAlignment="1">
      <alignment horizontal="right" vertical="center"/>
    </xf>
    <xf numFmtId="168" fontId="37" fillId="2" borderId="29" xfId="20" applyNumberFormat="1" applyFont="1" applyFill="1" applyBorder="1" applyAlignment="1">
      <alignment horizontal="right" vertical="center"/>
    </xf>
    <xf numFmtId="38" fontId="32" fillId="2" borderId="20" xfId="20" applyNumberFormat="1" applyFont="1" applyFill="1" applyBorder="1" applyAlignment="1">
      <alignment horizontal="right" vertical="center"/>
    </xf>
    <xf numFmtId="168" fontId="37" fillId="2" borderId="25" xfId="35" applyNumberFormat="1" applyFont="1" applyFill="1" applyBorder="1" applyAlignment="1">
      <alignment horizontal="right" vertical="center"/>
    </xf>
    <xf numFmtId="168" fontId="37" fillId="2" borderId="25" xfId="20" applyNumberFormat="1" applyFont="1" applyFill="1" applyBorder="1" applyAlignment="1">
      <alignment horizontal="right" vertical="center"/>
    </xf>
    <xf numFmtId="38" fontId="31" fillId="2" borderId="20" xfId="20" applyNumberFormat="1" applyFont="1" applyFill="1" applyBorder="1" applyAlignment="1">
      <alignment horizontal="right" vertical="center"/>
    </xf>
    <xf numFmtId="168" fontId="37" fillId="2" borderId="31" xfId="20" applyNumberFormat="1" applyFont="1" applyFill="1" applyBorder="1" applyAlignment="1">
      <alignment horizontal="right" vertical="center"/>
    </xf>
    <xf numFmtId="38" fontId="31" fillId="2" borderId="9" xfId="20" applyNumberFormat="1" applyFont="1" applyFill="1" applyBorder="1" applyAlignment="1">
      <alignment horizontal="right" vertical="center"/>
    </xf>
    <xf numFmtId="168" fontId="37" fillId="2" borderId="11" xfId="20" applyNumberFormat="1" applyFont="1" applyFill="1" applyBorder="1" applyAlignment="1">
      <alignment horizontal="right" vertical="center"/>
    </xf>
    <xf numFmtId="166" fontId="37" fillId="2" borderId="11" xfId="20" applyNumberFormat="1" applyFont="1" applyFill="1" applyBorder="1" applyAlignment="1">
      <alignment horizontal="right" vertical="center"/>
    </xf>
    <xf numFmtId="0" fontId="32" fillId="0" borderId="0" xfId="0" applyFont="1" applyAlignment="1">
      <alignment horizontal="center" vertical="center"/>
    </xf>
    <xf numFmtId="38" fontId="31" fillId="2" borderId="19" xfId="20" applyNumberFormat="1" applyFont="1" applyFill="1" applyBorder="1" applyAlignment="1">
      <alignment vertical="center"/>
    </xf>
    <xf numFmtId="38" fontId="31" fillId="2" borderId="20" xfId="20" applyNumberFormat="1" applyFont="1" applyFill="1" applyBorder="1" applyAlignment="1">
      <alignment vertical="center"/>
    </xf>
    <xf numFmtId="168" fontId="37" fillId="2" borderId="11" xfId="35" applyNumberFormat="1" applyFont="1" applyFill="1" applyBorder="1" applyAlignment="1">
      <alignment horizontal="right" vertical="center"/>
    </xf>
    <xf numFmtId="38" fontId="31" fillId="2" borderId="9" xfId="20" applyNumberFormat="1" applyFont="1" applyFill="1" applyBorder="1" applyAlignment="1">
      <alignment vertical="center"/>
    </xf>
    <xf numFmtId="0" fontId="31" fillId="2" borderId="5" xfId="33" applyFont="1" applyFill="1" applyBorder="1" applyAlignment="1">
      <alignment horizontal="center" vertical="center"/>
      <protection/>
    </xf>
    <xf numFmtId="0" fontId="37" fillId="2" borderId="11" xfId="33" applyFont="1" applyFill="1" applyBorder="1" applyAlignment="1">
      <alignment horizontal="center" vertical="center"/>
      <protection/>
    </xf>
    <xf numFmtId="0" fontId="31" fillId="2" borderId="0" xfId="0" applyFont="1" applyFill="1" applyAlignment="1">
      <alignment horizontal="center" vertical="center"/>
    </xf>
    <xf numFmtId="0" fontId="40" fillId="2" borderId="11" xfId="33" applyFont="1" applyFill="1" applyBorder="1" applyAlignment="1">
      <alignment horizontal="center" vertical="center"/>
      <protection/>
    </xf>
    <xf numFmtId="0" fontId="31" fillId="2" borderId="5" xfId="33" applyFont="1" applyFill="1" applyBorder="1" applyAlignment="1">
      <alignment vertical="center"/>
      <protection/>
    </xf>
    <xf numFmtId="38" fontId="31" fillId="2" borderId="9" xfId="21" applyNumberFormat="1" applyFont="1" applyFill="1" applyBorder="1" applyAlignment="1">
      <alignment horizontal="right" vertical="center"/>
    </xf>
    <xf numFmtId="169" fontId="37" fillId="2" borderId="11" xfId="21" applyNumberFormat="1" applyFont="1" applyFill="1" applyBorder="1" applyAlignment="1">
      <alignment horizontal="center" vertical="center"/>
    </xf>
    <xf numFmtId="0" fontId="37" fillId="2" borderId="1" xfId="33" applyFont="1" applyFill="1" applyBorder="1" applyAlignment="1">
      <alignment horizontal="right" vertical="center"/>
      <protection/>
    </xf>
    <xf numFmtId="38" fontId="37" fillId="2" borderId="19" xfId="21" applyNumberFormat="1" applyFont="1" applyFill="1" applyBorder="1" applyAlignment="1">
      <alignment horizontal="right" vertical="center"/>
    </xf>
    <xf numFmtId="169" fontId="37" fillId="2" borderId="29" xfId="21" applyNumberFormat="1" applyFont="1" applyFill="1" applyBorder="1" applyAlignment="1">
      <alignment horizontal="center" vertical="center"/>
    </xf>
    <xf numFmtId="38" fontId="40" fillId="2" borderId="19" xfId="21" applyNumberFormat="1" applyFont="1" applyFill="1" applyBorder="1" applyAlignment="1">
      <alignment horizontal="right" vertical="center"/>
    </xf>
    <xf numFmtId="0" fontId="37" fillId="2" borderId="3" xfId="33" applyFont="1" applyFill="1" applyBorder="1" applyAlignment="1">
      <alignment horizontal="right" vertical="center"/>
      <protection/>
    </xf>
    <xf numFmtId="38" fontId="37" fillId="2" borderId="20" xfId="21" applyNumberFormat="1" applyFont="1" applyFill="1" applyBorder="1" applyAlignment="1">
      <alignment horizontal="right" vertical="center"/>
    </xf>
    <xf numFmtId="169" fontId="37" fillId="2" borderId="25" xfId="21" applyNumberFormat="1" applyFont="1" applyFill="1" applyBorder="1" applyAlignment="1">
      <alignment horizontal="center" vertical="center"/>
    </xf>
    <xf numFmtId="38" fontId="40" fillId="2" borderId="20" xfId="21" applyNumberFormat="1" applyFont="1" applyFill="1" applyBorder="1" applyAlignment="1">
      <alignment horizontal="right" vertical="center"/>
    </xf>
    <xf numFmtId="38" fontId="32" fillId="2" borderId="9" xfId="21" applyNumberFormat="1" applyFont="1" applyFill="1" applyBorder="1" applyAlignment="1">
      <alignment horizontal="right" vertical="center"/>
    </xf>
    <xf numFmtId="0" fontId="37" fillId="2" borderId="5" xfId="33" applyFont="1" applyFill="1" applyBorder="1" applyAlignment="1">
      <alignment horizontal="right" vertical="center"/>
      <protection/>
    </xf>
    <xf numFmtId="38" fontId="37" fillId="2" borderId="9" xfId="21" applyNumberFormat="1" applyFont="1" applyFill="1" applyBorder="1" applyAlignment="1">
      <alignment horizontal="right" vertical="center"/>
    </xf>
    <xf numFmtId="38" fontId="40" fillId="2" borderId="9" xfId="21" applyNumberFormat="1" applyFont="1" applyFill="1" applyBorder="1" applyAlignment="1">
      <alignment horizontal="right" vertical="center"/>
    </xf>
    <xf numFmtId="0" fontId="31" fillId="2" borderId="5" xfId="33" applyFont="1" applyFill="1" applyBorder="1" applyAlignment="1">
      <alignment horizontal="right" vertical="center"/>
      <protection/>
    </xf>
    <xf numFmtId="168" fontId="37" fillId="2" borderId="11" xfId="21" applyNumberFormat="1" applyFont="1" applyFill="1" applyBorder="1" applyAlignment="1">
      <alignment horizontal="center" vertical="center"/>
    </xf>
    <xf numFmtId="0" fontId="32" fillId="2" borderId="1" xfId="33" applyFont="1" applyFill="1" applyBorder="1" applyAlignment="1">
      <alignment horizontal="left" vertical="center"/>
      <protection/>
    </xf>
    <xf numFmtId="38" fontId="32" fillId="2" borderId="19" xfId="21" applyNumberFormat="1" applyFont="1" applyFill="1" applyBorder="1" applyAlignment="1">
      <alignment horizontal="center" vertical="center"/>
    </xf>
    <xf numFmtId="168" fontId="37" fillId="2" borderId="29" xfId="35" applyNumberFormat="1" applyFont="1" applyFill="1" applyBorder="1" applyAlignment="1">
      <alignment horizontal="center" vertical="center"/>
    </xf>
    <xf numFmtId="38" fontId="31" fillId="2" borderId="19" xfId="21" applyNumberFormat="1" applyFont="1" applyFill="1" applyBorder="1" applyAlignment="1">
      <alignment horizontal="center" vertical="center"/>
    </xf>
    <xf numFmtId="0" fontId="32" fillId="2" borderId="6" xfId="33" applyFont="1" applyFill="1" applyBorder="1" applyAlignment="1">
      <alignment horizontal="left" vertical="center"/>
      <protection/>
    </xf>
    <xf numFmtId="38" fontId="32" fillId="2" borderId="32" xfId="21" applyNumberFormat="1" applyFont="1" applyFill="1" applyBorder="1" applyAlignment="1">
      <alignment horizontal="center" vertical="center"/>
    </xf>
    <xf numFmtId="169" fontId="37" fillId="2" borderId="33" xfId="21" applyNumberFormat="1" applyFont="1" applyFill="1" applyBorder="1" applyAlignment="1">
      <alignment horizontal="center" vertical="center"/>
    </xf>
    <xf numFmtId="38" fontId="31" fillId="2" borderId="32" xfId="21" applyNumberFormat="1" applyFont="1" applyFill="1" applyBorder="1" applyAlignment="1">
      <alignment horizontal="center" vertical="center"/>
    </xf>
    <xf numFmtId="0" fontId="32" fillId="2" borderId="3" xfId="33" applyFont="1" applyFill="1" applyBorder="1" applyAlignment="1">
      <alignment horizontal="left" vertical="center" wrapText="1"/>
      <protection/>
    </xf>
    <xf numFmtId="38" fontId="32" fillId="2" borderId="20" xfId="21" applyNumberFormat="1" applyFont="1" applyFill="1" applyBorder="1" applyAlignment="1">
      <alignment horizontal="center" vertical="center"/>
    </xf>
    <xf numFmtId="38" fontId="31" fillId="2" borderId="20" xfId="21" applyNumberFormat="1" applyFont="1" applyFill="1" applyBorder="1" applyAlignment="1">
      <alignment horizontal="center" vertical="center"/>
    </xf>
    <xf numFmtId="0" fontId="32" fillId="2" borderId="34" xfId="33" applyFont="1" applyFill="1" applyBorder="1" applyAlignment="1">
      <alignment horizontal="left" vertical="center" wrapText="1"/>
      <protection/>
    </xf>
    <xf numFmtId="38" fontId="32" fillId="2" borderId="35" xfId="21" applyNumberFormat="1" applyFont="1" applyFill="1" applyBorder="1" applyAlignment="1">
      <alignment horizontal="center" vertical="center"/>
    </xf>
    <xf numFmtId="169" fontId="37" fillId="2" borderId="36" xfId="21" applyNumberFormat="1" applyFont="1" applyFill="1" applyBorder="1" applyAlignment="1">
      <alignment horizontal="center" vertical="center"/>
    </xf>
    <xf numFmtId="38" fontId="31" fillId="2" borderId="35" xfId="21" applyNumberFormat="1" applyFont="1" applyFill="1" applyBorder="1" applyAlignment="1">
      <alignment horizontal="center" vertical="center"/>
    </xf>
    <xf numFmtId="38" fontId="31" fillId="2" borderId="9" xfId="21" applyNumberFormat="1" applyFont="1" applyFill="1" applyBorder="1" applyAlignment="1">
      <alignment horizontal="center" vertical="center"/>
    </xf>
    <xf numFmtId="0" fontId="32" fillId="2" borderId="37" xfId="34" applyFont="1" applyFill="1" applyBorder="1" applyAlignment="1">
      <alignment horizontal="center" vertical="center"/>
      <protection/>
    </xf>
    <xf numFmtId="0" fontId="32" fillId="2" borderId="9" xfId="34" applyFont="1" applyFill="1" applyBorder="1" applyAlignment="1">
      <alignment horizontal="center" vertical="center" wrapText="1"/>
      <protection/>
    </xf>
    <xf numFmtId="0" fontId="37" fillId="2" borderId="38" xfId="34" applyFont="1" applyFill="1" applyBorder="1" applyAlignment="1">
      <alignment horizontal="center" vertical="center" wrapText="1"/>
      <protection/>
    </xf>
    <xf numFmtId="0" fontId="31" fillId="2" borderId="9" xfId="34" applyFont="1" applyFill="1" applyBorder="1" applyAlignment="1">
      <alignment horizontal="center" vertical="center" wrapText="1"/>
      <protection/>
    </xf>
    <xf numFmtId="0" fontId="32" fillId="2" borderId="5" xfId="34" applyFont="1" applyFill="1" applyBorder="1" applyAlignment="1">
      <alignment horizontal="center" vertical="center" wrapText="1"/>
      <protection/>
    </xf>
    <xf numFmtId="0" fontId="32" fillId="3" borderId="3" xfId="34" applyFont="1" applyFill="1" applyBorder="1" applyAlignment="1">
      <alignment horizontal="right" vertical="center"/>
      <protection/>
    </xf>
    <xf numFmtId="168" fontId="37" fillId="3" borderId="17" xfId="35" applyNumberFormat="1" applyFont="1" applyFill="1" applyBorder="1" applyAlignment="1">
      <alignment horizontal="center" vertical="center"/>
    </xf>
    <xf numFmtId="3" fontId="32" fillId="3" borderId="20" xfId="22" applyNumberFormat="1" applyFont="1" applyFill="1" applyBorder="1" applyAlignment="1">
      <alignment horizontal="center" vertical="center"/>
    </xf>
    <xf numFmtId="168" fontId="32" fillId="3" borderId="3" xfId="22" applyNumberFormat="1" applyFont="1" applyFill="1" applyBorder="1" applyAlignment="1">
      <alignment horizontal="center" vertical="center"/>
    </xf>
    <xf numFmtId="0" fontId="38" fillId="2" borderId="0" xfId="0" applyFont="1" applyFill="1" applyAlignment="1">
      <alignment vertical="center"/>
    </xf>
    <xf numFmtId="0" fontId="31" fillId="2" borderId="5" xfId="31" applyFont="1" applyFill="1" applyBorder="1" applyAlignment="1">
      <alignment horizontal="center" vertical="center" wrapText="1"/>
      <protection/>
    </xf>
    <xf numFmtId="171" fontId="32" fillId="3" borderId="3" xfId="17" applyNumberFormat="1" applyFont="1" applyFill="1" applyBorder="1" applyAlignment="1">
      <alignment horizontal="right" vertical="center"/>
    </xf>
    <xf numFmtId="168" fontId="32" fillId="3" borderId="2" xfId="35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horizontal="right" vertical="center"/>
    </xf>
    <xf numFmtId="0" fontId="25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171" fontId="32" fillId="3" borderId="3" xfId="17" applyNumberFormat="1" applyFont="1" applyFill="1" applyBorder="1" applyAlignment="1">
      <alignment vertical="center"/>
    </xf>
    <xf numFmtId="3" fontId="4" fillId="3" borderId="3" xfId="0" applyNumberFormat="1" applyFont="1" applyFill="1" applyBorder="1" applyAlignment="1">
      <alignment/>
    </xf>
    <xf numFmtId="168" fontId="4" fillId="3" borderId="2" xfId="0" applyNumberFormat="1" applyFont="1" applyFill="1" applyBorder="1" applyAlignment="1">
      <alignment horizontal="center"/>
    </xf>
    <xf numFmtId="0" fontId="32" fillId="2" borderId="9" xfId="0" applyFont="1" applyFill="1" applyBorder="1" applyAlignment="1">
      <alignment horizontal="center" vertical="center"/>
    </xf>
    <xf numFmtId="0" fontId="32" fillId="2" borderId="39" xfId="0" applyFont="1" applyFill="1" applyBorder="1" applyAlignment="1">
      <alignment horizontal="center" vertical="center"/>
    </xf>
    <xf numFmtId="0" fontId="32" fillId="2" borderId="4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vertical="center"/>
    </xf>
    <xf numFmtId="3" fontId="4" fillId="3" borderId="3" xfId="0" applyNumberFormat="1" applyFont="1" applyFill="1" applyBorder="1" applyAlignment="1">
      <alignment vertical="center"/>
    </xf>
    <xf numFmtId="3" fontId="4" fillId="3" borderId="20" xfId="0" applyNumberFormat="1" applyFont="1" applyFill="1" applyBorder="1" applyAlignment="1">
      <alignment vertical="center"/>
    </xf>
    <xf numFmtId="3" fontId="4" fillId="3" borderId="41" xfId="0" applyNumberFormat="1" applyFont="1" applyFill="1" applyBorder="1" applyAlignment="1">
      <alignment vertical="center"/>
    </xf>
    <xf numFmtId="3" fontId="4" fillId="3" borderId="42" xfId="0" applyNumberFormat="1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center" vertical="center"/>
    </xf>
    <xf numFmtId="168" fontId="4" fillId="3" borderId="20" xfId="0" applyNumberFormat="1" applyFont="1" applyFill="1" applyBorder="1" applyAlignment="1">
      <alignment horizontal="center" vertical="center"/>
    </xf>
    <xf numFmtId="168" fontId="4" fillId="3" borderId="41" xfId="0" applyNumberFormat="1" applyFont="1" applyFill="1" applyBorder="1" applyAlignment="1">
      <alignment horizontal="center" vertical="center"/>
    </xf>
    <xf numFmtId="168" fontId="4" fillId="3" borderId="42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vertical="center"/>
    </xf>
    <xf numFmtId="3" fontId="4" fillId="3" borderId="19" xfId="0" applyNumberFormat="1" applyFont="1" applyFill="1" applyBorder="1" applyAlignment="1">
      <alignment vertical="center"/>
    </xf>
    <xf numFmtId="3" fontId="4" fillId="3" borderId="43" xfId="0" applyNumberFormat="1" applyFont="1" applyFill="1" applyBorder="1" applyAlignment="1">
      <alignment vertical="center"/>
    </xf>
    <xf numFmtId="3" fontId="4" fillId="3" borderId="44" xfId="0" applyNumberFormat="1" applyFont="1" applyFill="1" applyBorder="1" applyAlignment="1">
      <alignment vertical="center"/>
    </xf>
    <xf numFmtId="0" fontId="32" fillId="0" borderId="3" xfId="34" applyFont="1" applyFill="1" applyBorder="1" applyAlignment="1">
      <alignment horizontal="right" vertical="center"/>
      <protection/>
    </xf>
    <xf numFmtId="168" fontId="37" fillId="0" borderId="17" xfId="35" applyNumberFormat="1" applyFont="1" applyFill="1" applyBorder="1" applyAlignment="1">
      <alignment horizontal="center" vertical="center"/>
    </xf>
    <xf numFmtId="3" fontId="32" fillId="0" borderId="20" xfId="22" applyNumberFormat="1" applyFont="1" applyFill="1" applyBorder="1" applyAlignment="1">
      <alignment horizontal="center" vertical="center"/>
    </xf>
    <xf numFmtId="168" fontId="32" fillId="0" borderId="3" xfId="22" applyNumberFormat="1" applyFont="1" applyFill="1" applyBorder="1" applyAlignment="1">
      <alignment horizontal="center" vertical="center"/>
    </xf>
    <xf numFmtId="171" fontId="32" fillId="0" borderId="3" xfId="17" applyNumberFormat="1" applyFont="1" applyFill="1" applyBorder="1" applyAlignment="1">
      <alignment horizontal="right" vertical="center"/>
    </xf>
    <xf numFmtId="168" fontId="32" fillId="0" borderId="2" xfId="35" applyNumberFormat="1" applyFont="1" applyFill="1" applyBorder="1" applyAlignment="1">
      <alignment horizontal="center" vertical="center"/>
    </xf>
    <xf numFmtId="171" fontId="32" fillId="0" borderId="3" xfId="17" applyNumberFormat="1" applyFont="1" applyFill="1" applyBorder="1" applyAlignment="1">
      <alignment vertical="center"/>
    </xf>
    <xf numFmtId="168" fontId="6" fillId="0" borderId="17" xfId="35" applyNumberFormat="1" applyFont="1" applyFill="1" applyBorder="1" applyAlignment="1">
      <alignment horizontal="right" vertical="center"/>
    </xf>
    <xf numFmtId="168" fontId="4" fillId="0" borderId="3" xfId="35" applyNumberFormat="1" applyFont="1" applyFill="1" applyBorder="1" applyAlignment="1">
      <alignment horizontal="center" vertical="center"/>
    </xf>
    <xf numFmtId="0" fontId="4" fillId="0" borderId="3" xfId="34" applyFont="1" applyFill="1" applyBorder="1" applyAlignment="1">
      <alignment horizontal="right" vertical="center"/>
      <protection/>
    </xf>
    <xf numFmtId="3" fontId="4" fillId="0" borderId="0" xfId="22" applyNumberFormat="1" applyFont="1" applyFill="1" applyBorder="1" applyAlignment="1">
      <alignment horizontal="center" vertical="center"/>
    </xf>
    <xf numFmtId="3" fontId="4" fillId="0" borderId="22" xfId="34" applyNumberFormat="1" applyFont="1" applyFill="1" applyBorder="1" applyAlignment="1">
      <alignment horizontal="center" vertical="center"/>
      <protection/>
    </xf>
    <xf numFmtId="3" fontId="4" fillId="0" borderId="20" xfId="22" applyNumberFormat="1" applyFont="1" applyFill="1" applyBorder="1" applyAlignment="1">
      <alignment horizontal="center" vertical="center"/>
    </xf>
    <xf numFmtId="3" fontId="4" fillId="3" borderId="45" xfId="22" applyNumberFormat="1" applyFont="1" applyFill="1" applyBorder="1" applyAlignment="1">
      <alignment horizontal="center" vertical="center"/>
    </xf>
    <xf numFmtId="168" fontId="6" fillId="3" borderId="46" xfId="35" applyNumberFormat="1" applyFont="1" applyFill="1" applyBorder="1" applyAlignment="1">
      <alignment horizontal="right" vertical="center"/>
    </xf>
    <xf numFmtId="168" fontId="6" fillId="3" borderId="23" xfId="35" applyNumberFormat="1" applyFont="1" applyFill="1" applyBorder="1" applyAlignment="1">
      <alignment horizontal="right" vertical="center"/>
    </xf>
    <xf numFmtId="168" fontId="4" fillId="3" borderId="1" xfId="35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168" fontId="4" fillId="0" borderId="3" xfId="0" applyNumberFormat="1" applyFont="1" applyFill="1" applyBorder="1" applyAlignment="1">
      <alignment horizontal="center" vertical="center"/>
    </xf>
    <xf numFmtId="168" fontId="4" fillId="0" borderId="20" xfId="0" applyNumberFormat="1" applyFont="1" applyFill="1" applyBorder="1" applyAlignment="1">
      <alignment horizontal="center" vertical="center"/>
    </xf>
    <xf numFmtId="168" fontId="4" fillId="0" borderId="41" xfId="0" applyNumberFormat="1" applyFont="1" applyFill="1" applyBorder="1" applyAlignment="1">
      <alignment horizontal="center" vertical="center"/>
    </xf>
    <xf numFmtId="168" fontId="4" fillId="0" borderId="42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0" fontId="24" fillId="0" borderId="15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right" vertical="center"/>
    </xf>
    <xf numFmtId="171" fontId="32" fillId="3" borderId="20" xfId="17" applyNumberFormat="1" applyFont="1" applyFill="1" applyBorder="1" applyAlignment="1">
      <alignment horizontal="right" vertical="center"/>
    </xf>
    <xf numFmtId="171" fontId="32" fillId="3" borderId="0" xfId="17" applyNumberFormat="1" applyFont="1" applyFill="1" applyBorder="1" applyAlignment="1">
      <alignment horizontal="right" vertical="center"/>
    </xf>
    <xf numFmtId="171" fontId="32" fillId="3" borderId="42" xfId="0" applyNumberFormat="1" applyFont="1" applyFill="1" applyBorder="1" applyAlignment="1">
      <alignment vertical="center"/>
    </xf>
    <xf numFmtId="0" fontId="32" fillId="3" borderId="3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42" xfId="34" applyFont="1" applyFill="1" applyBorder="1" applyAlignment="1">
      <alignment horizontal="center" vertical="center"/>
      <protection/>
    </xf>
    <xf numFmtId="0" fontId="4" fillId="0" borderId="9" xfId="34" applyFont="1" applyFill="1" applyBorder="1" applyAlignment="1">
      <alignment horizontal="center" vertical="center" wrapText="1"/>
      <protection/>
    </xf>
    <xf numFmtId="0" fontId="6" fillId="0" borderId="38" xfId="34" applyFont="1" applyFill="1" applyBorder="1" applyAlignment="1">
      <alignment horizontal="center" vertical="center" wrapText="1"/>
      <protection/>
    </xf>
    <xf numFmtId="0" fontId="4" fillId="0" borderId="5" xfId="34" applyFont="1" applyFill="1" applyBorder="1" applyAlignment="1">
      <alignment horizontal="center" vertical="center" wrapText="1"/>
      <protection/>
    </xf>
    <xf numFmtId="3" fontId="4" fillId="0" borderId="20" xfId="34" applyNumberFormat="1" applyFont="1" applyFill="1" applyBorder="1" applyAlignment="1">
      <alignment horizontal="center" vertical="center"/>
      <protection/>
    </xf>
    <xf numFmtId="0" fontId="29" fillId="0" borderId="0" xfId="34" applyFont="1" applyFill="1" applyBorder="1" applyAlignment="1">
      <alignment horizontal="left" vertical="center"/>
      <protection/>
    </xf>
    <xf numFmtId="171" fontId="4" fillId="0" borderId="22" xfId="17" applyNumberFormat="1" applyFont="1" applyFill="1" applyBorder="1" applyAlignment="1">
      <alignment horizontal="center" vertical="center"/>
    </xf>
    <xf numFmtId="0" fontId="6" fillId="0" borderId="23" xfId="34" applyFont="1" applyFill="1" applyBorder="1" applyAlignment="1">
      <alignment horizontal="center" vertical="center" wrapText="1"/>
      <protection/>
    </xf>
    <xf numFmtId="0" fontId="4" fillId="0" borderId="19" xfId="34" applyFont="1" applyFill="1" applyBorder="1" applyAlignment="1">
      <alignment horizontal="center" vertical="center" wrapText="1"/>
      <protection/>
    </xf>
    <xf numFmtId="0" fontId="4" fillId="0" borderId="1" xfId="34" applyFont="1" applyFill="1" applyBorder="1" applyAlignment="1">
      <alignment horizontal="center" vertical="center" wrapText="1"/>
      <protection/>
    </xf>
    <xf numFmtId="0" fontId="29" fillId="0" borderId="15" xfId="34" applyFont="1" applyFill="1" applyBorder="1" applyAlignment="1">
      <alignment horizontal="left" vertical="center"/>
      <protection/>
    </xf>
    <xf numFmtId="0" fontId="9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3" fontId="4" fillId="3" borderId="18" xfId="34" applyNumberFormat="1" applyFont="1" applyFill="1" applyBorder="1" applyAlignment="1">
      <alignment horizontal="center" vertical="center"/>
      <protection/>
    </xf>
    <xf numFmtId="0" fontId="4" fillId="0" borderId="37" xfId="34" applyFont="1" applyFill="1" applyBorder="1" applyAlignment="1">
      <alignment horizontal="center" vertical="center"/>
      <protection/>
    </xf>
    <xf numFmtId="0" fontId="14" fillId="0" borderId="9" xfId="34" applyFont="1" applyFill="1" applyBorder="1" applyAlignment="1">
      <alignment horizontal="center" vertical="center" wrapText="1"/>
      <protection/>
    </xf>
    <xf numFmtId="168" fontId="4" fillId="0" borderId="3" xfId="22" applyNumberFormat="1" applyFont="1" applyFill="1" applyBorder="1" applyAlignment="1">
      <alignment horizontal="center" vertical="center"/>
    </xf>
    <xf numFmtId="168" fontId="4" fillId="3" borderId="4" xfId="22" applyNumberFormat="1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8" xfId="0" applyFont="1" applyFill="1" applyBorder="1" applyAlignment="1" quotePrefix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3" fontId="4" fillId="0" borderId="0" xfId="17" applyNumberFormat="1" applyFont="1" applyFill="1" applyAlignment="1">
      <alignment horizontal="right" vertical="center"/>
    </xf>
    <xf numFmtId="168" fontId="4" fillId="0" borderId="17" xfId="0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vertical="center"/>
    </xf>
    <xf numFmtId="3" fontId="4" fillId="3" borderId="15" xfId="17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8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3" fontId="4" fillId="0" borderId="22" xfId="17" applyNumberFormat="1" applyFont="1" applyFill="1" applyBorder="1" applyAlignment="1">
      <alignment horizontal="right" vertical="center"/>
    </xf>
    <xf numFmtId="3" fontId="4" fillId="0" borderId="0" xfId="17" applyNumberFormat="1" applyFont="1" applyFill="1" applyBorder="1" applyAlignment="1">
      <alignment horizontal="right" vertical="center"/>
    </xf>
    <xf numFmtId="0" fontId="33" fillId="0" borderId="15" xfId="34" applyFont="1" applyFill="1" applyBorder="1" applyAlignment="1">
      <alignment horizontal="left" vertical="center"/>
      <protection/>
    </xf>
    <xf numFmtId="0" fontId="4" fillId="0" borderId="5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168" fontId="4" fillId="0" borderId="17" xfId="35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68" fontId="4" fillId="3" borderId="23" xfId="35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19" fillId="0" borderId="0" xfId="0" applyFont="1" applyFill="1" applyAlignment="1">
      <alignment/>
    </xf>
    <xf numFmtId="3" fontId="4" fillId="0" borderId="3" xfId="0" applyNumberFormat="1" applyFont="1" applyFill="1" applyBorder="1" applyAlignment="1">
      <alignment/>
    </xf>
    <xf numFmtId="168" fontId="4" fillId="0" borderId="2" xfId="0" applyNumberFormat="1" applyFont="1" applyFill="1" applyBorder="1" applyAlignment="1">
      <alignment horizontal="center"/>
    </xf>
    <xf numFmtId="3" fontId="45" fillId="3" borderId="0" xfId="17" applyNumberFormat="1" applyFont="1" applyFill="1" applyAlignment="1">
      <alignment horizontal="right" vertical="center"/>
    </xf>
    <xf numFmtId="0" fontId="32" fillId="0" borderId="3" xfId="0" applyFont="1" applyFill="1" applyBorder="1" applyAlignment="1">
      <alignment horizontal="right" vertical="center"/>
    </xf>
    <xf numFmtId="168" fontId="32" fillId="0" borderId="3" xfId="35" applyNumberFormat="1" applyFont="1" applyFill="1" applyBorder="1" applyAlignment="1">
      <alignment horizontal="center" vertical="center"/>
    </xf>
    <xf numFmtId="171" fontId="32" fillId="0" borderId="3" xfId="35" applyNumberFormat="1" applyFont="1" applyFill="1" applyBorder="1" applyAlignment="1">
      <alignment horizontal="center" vertical="center"/>
    </xf>
    <xf numFmtId="168" fontId="32" fillId="3" borderId="4" xfId="35" applyNumberFormat="1" applyFont="1" applyFill="1" applyBorder="1" applyAlignment="1">
      <alignment horizontal="center" vertical="center"/>
    </xf>
    <xf numFmtId="3" fontId="45" fillId="0" borderId="0" xfId="17" applyNumberFormat="1" applyFont="1" applyFill="1" applyAlignment="1">
      <alignment horizontal="right" vertical="center"/>
    </xf>
    <xf numFmtId="168" fontId="4" fillId="0" borderId="3" xfId="0" applyNumberFormat="1" applyFont="1" applyFill="1" applyBorder="1" applyAlignment="1">
      <alignment horizontal="center"/>
    </xf>
    <xf numFmtId="171" fontId="32" fillId="0" borderId="20" xfId="17" applyNumberFormat="1" applyFont="1" applyFill="1" applyBorder="1" applyAlignment="1">
      <alignment horizontal="right" vertical="center"/>
    </xf>
    <xf numFmtId="171" fontId="32" fillId="0" borderId="0" xfId="17" applyNumberFormat="1" applyFont="1" applyFill="1" applyBorder="1" applyAlignment="1">
      <alignment horizontal="right" vertical="center"/>
    </xf>
    <xf numFmtId="171" fontId="32" fillId="0" borderId="42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68" fontId="4" fillId="0" borderId="4" xfId="0" applyNumberFormat="1" applyFont="1" applyFill="1" applyBorder="1" applyAlignment="1">
      <alignment horizontal="center" vertical="center"/>
    </xf>
    <xf numFmtId="168" fontId="4" fillId="0" borderId="21" xfId="0" applyNumberFormat="1" applyFont="1" applyFill="1" applyBorder="1" applyAlignment="1">
      <alignment horizontal="center" vertical="center"/>
    </xf>
    <xf numFmtId="168" fontId="4" fillId="0" borderId="47" xfId="0" applyNumberFormat="1" applyFont="1" applyFill="1" applyBorder="1" applyAlignment="1">
      <alignment horizontal="center" vertical="center"/>
    </xf>
    <xf numFmtId="168" fontId="4" fillId="0" borderId="37" xfId="0" applyNumberFormat="1" applyFont="1" applyFill="1" applyBorder="1" applyAlignment="1">
      <alignment horizontal="center" vertical="center"/>
    </xf>
    <xf numFmtId="38" fontId="10" fillId="2" borderId="19" xfId="20" applyNumberFormat="1" applyFont="1" applyFill="1" applyBorder="1" applyAlignment="1">
      <alignment horizontal="right" vertical="center"/>
    </xf>
    <xf numFmtId="38" fontId="10" fillId="2" borderId="20" xfId="20" applyNumberFormat="1" applyFont="1" applyFill="1" applyBorder="1" applyAlignment="1">
      <alignment horizontal="right" vertical="center"/>
    </xf>
    <xf numFmtId="38" fontId="9" fillId="2" borderId="9" xfId="20" applyNumberFormat="1" applyFont="1" applyFill="1" applyBorder="1" applyAlignment="1">
      <alignment horizontal="right" vertical="center"/>
    </xf>
    <xf numFmtId="38" fontId="10" fillId="2" borderId="30" xfId="20" applyNumberFormat="1" applyFont="1" applyFill="1" applyBorder="1" applyAlignment="1">
      <alignment horizontal="right" vertical="center"/>
    </xf>
    <xf numFmtId="38" fontId="10" fillId="2" borderId="1" xfId="20" applyNumberFormat="1" applyFont="1" applyFill="1" applyBorder="1" applyAlignment="1">
      <alignment horizontal="right" vertical="center"/>
    </xf>
    <xf numFmtId="168" fontId="15" fillId="0" borderId="1" xfId="35" applyNumberFormat="1" applyFont="1" applyFill="1" applyBorder="1" applyAlignment="1">
      <alignment horizontal="right" vertical="center"/>
    </xf>
    <xf numFmtId="168" fontId="10" fillId="0" borderId="1" xfId="0" applyNumberFormat="1" applyFont="1" applyFill="1" applyBorder="1" applyAlignment="1">
      <alignment vertical="center"/>
    </xf>
    <xf numFmtId="168" fontId="10" fillId="0" borderId="19" xfId="0" applyNumberFormat="1" applyFont="1" applyFill="1" applyBorder="1" applyAlignment="1">
      <alignment vertical="center"/>
    </xf>
    <xf numFmtId="168" fontId="15" fillId="0" borderId="1" xfId="20" applyNumberFormat="1" applyFont="1" applyFill="1" applyBorder="1" applyAlignment="1">
      <alignment horizontal="right" vertical="center"/>
    </xf>
    <xf numFmtId="38" fontId="10" fillId="2" borderId="4" xfId="20" applyNumberFormat="1" applyFont="1" applyFill="1" applyBorder="1" applyAlignment="1">
      <alignment horizontal="right" vertical="center"/>
    </xf>
    <xf numFmtId="168" fontId="15" fillId="0" borderId="4" xfId="35" applyNumberFormat="1" applyFont="1" applyFill="1" applyBorder="1" applyAlignment="1">
      <alignment horizontal="right" vertical="center"/>
    </xf>
    <xf numFmtId="168" fontId="10" fillId="0" borderId="4" xfId="0" applyNumberFormat="1" applyFont="1" applyFill="1" applyBorder="1" applyAlignment="1">
      <alignment vertical="center"/>
    </xf>
    <xf numFmtId="168" fontId="10" fillId="0" borderId="21" xfId="0" applyNumberFormat="1" applyFont="1" applyFill="1" applyBorder="1" applyAlignment="1">
      <alignment vertical="center"/>
    </xf>
    <xf numFmtId="38" fontId="10" fillId="2" borderId="3" xfId="20" applyNumberFormat="1" applyFont="1" applyFill="1" applyBorder="1" applyAlignment="1">
      <alignment horizontal="right" vertical="center"/>
    </xf>
    <xf numFmtId="168" fontId="15" fillId="0" borderId="3" xfId="35" applyNumberFormat="1" applyFont="1" applyFill="1" applyBorder="1" applyAlignment="1">
      <alignment horizontal="right" vertical="center"/>
    </xf>
    <xf numFmtId="168" fontId="10" fillId="0" borderId="3" xfId="0" applyNumberFormat="1" applyFont="1" applyFill="1" applyBorder="1" applyAlignment="1">
      <alignment vertical="center"/>
    </xf>
    <xf numFmtId="168" fontId="10" fillId="0" borderId="20" xfId="0" applyNumberFormat="1" applyFont="1" applyFill="1" applyBorder="1" applyAlignment="1">
      <alignment vertical="center"/>
    </xf>
    <xf numFmtId="168" fontId="18" fillId="0" borderId="3" xfId="0" applyNumberFormat="1" applyFont="1" applyFill="1" applyBorder="1" applyAlignment="1">
      <alignment vertical="center"/>
    </xf>
    <xf numFmtId="168" fontId="18" fillId="0" borderId="20" xfId="0" applyNumberFormat="1" applyFont="1" applyFill="1" applyBorder="1" applyAlignment="1">
      <alignment vertical="center"/>
    </xf>
    <xf numFmtId="0" fontId="10" fillId="0" borderId="19" xfId="31" applyFont="1" applyFill="1" applyBorder="1" applyAlignment="1">
      <alignment horizontal="right" vertical="center"/>
      <protection/>
    </xf>
    <xf numFmtId="0" fontId="10" fillId="0" borderId="21" xfId="31" applyFont="1" applyFill="1" applyBorder="1" applyAlignment="1">
      <alignment horizontal="right" vertical="center"/>
      <protection/>
    </xf>
    <xf numFmtId="0" fontId="10" fillId="0" borderId="3" xfId="31" applyFont="1" applyFill="1" applyBorder="1" applyAlignment="1">
      <alignment horizontal="right" vertical="center"/>
      <protection/>
    </xf>
    <xf numFmtId="0" fontId="15" fillId="0" borderId="4" xfId="31" applyFont="1" applyFill="1" applyBorder="1" applyAlignment="1">
      <alignment horizontal="center" vertical="center" wrapText="1"/>
      <protection/>
    </xf>
    <xf numFmtId="0" fontId="10" fillId="0" borderId="49" xfId="0" applyFont="1" applyFill="1" applyBorder="1" applyAlignment="1">
      <alignment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vertical="center"/>
    </xf>
    <xf numFmtId="0" fontId="10" fillId="0" borderId="50" xfId="0" applyFont="1" applyFill="1" applyBorder="1" applyAlignment="1">
      <alignment horizontal="center" vertical="center"/>
    </xf>
    <xf numFmtId="3" fontId="4" fillId="3" borderId="0" xfId="17" applyNumberFormat="1" applyFont="1" applyFill="1" applyAlignment="1" quotePrefix="1">
      <alignment horizontal="right" vertical="center"/>
    </xf>
    <xf numFmtId="3" fontId="4" fillId="0" borderId="0" xfId="17" applyNumberFormat="1" applyFont="1" applyFill="1" applyAlignment="1" quotePrefix="1">
      <alignment horizontal="right" vertical="center"/>
    </xf>
    <xf numFmtId="3" fontId="4" fillId="3" borderId="22" xfId="17" applyNumberFormat="1" applyFont="1" applyFill="1" applyBorder="1" applyAlignment="1">
      <alignment horizontal="right" vertical="center"/>
    </xf>
    <xf numFmtId="171" fontId="32" fillId="0" borderId="8" xfId="35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/>
    </xf>
    <xf numFmtId="0" fontId="32" fillId="0" borderId="0" xfId="0" applyFont="1" applyFill="1" applyAlignment="1">
      <alignment vertical="center"/>
    </xf>
    <xf numFmtId="0" fontId="32" fillId="3" borderId="4" xfId="0" applyFont="1" applyFill="1" applyBorder="1" applyAlignment="1">
      <alignment horizontal="right" vertical="center"/>
    </xf>
    <xf numFmtId="168" fontId="32" fillId="0" borderId="2" xfId="0" applyNumberFormat="1" applyFont="1" applyFill="1" applyBorder="1" applyAlignment="1">
      <alignment horizontal="center" vertical="center"/>
    </xf>
    <xf numFmtId="3" fontId="4" fillId="3" borderId="0" xfId="17" applyNumberFormat="1" applyFont="1" applyFill="1" applyBorder="1" applyAlignment="1">
      <alignment horizontal="right" vertical="center"/>
    </xf>
    <xf numFmtId="168" fontId="4" fillId="3" borderId="17" xfId="35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right"/>
    </xf>
    <xf numFmtId="171" fontId="32" fillId="3" borderId="19" xfId="17" applyNumberFormat="1" applyFont="1" applyFill="1" applyBorder="1" applyAlignment="1">
      <alignment horizontal="right" vertical="center"/>
    </xf>
    <xf numFmtId="171" fontId="32" fillId="3" borderId="15" xfId="17" applyNumberFormat="1" applyFont="1" applyFill="1" applyBorder="1" applyAlignment="1">
      <alignment horizontal="right" vertical="center"/>
    </xf>
    <xf numFmtId="171" fontId="32" fillId="3" borderId="44" xfId="0" applyNumberFormat="1" applyFont="1" applyFill="1" applyBorder="1" applyAlignment="1">
      <alignment vertical="center"/>
    </xf>
    <xf numFmtId="171" fontId="32" fillId="3" borderId="21" xfId="17" applyNumberFormat="1" applyFont="1" applyFill="1" applyBorder="1" applyAlignment="1">
      <alignment horizontal="right" vertical="center"/>
    </xf>
    <xf numFmtId="171" fontId="32" fillId="3" borderId="45" xfId="17" applyNumberFormat="1" applyFont="1" applyFill="1" applyBorder="1" applyAlignment="1">
      <alignment horizontal="right" vertical="center"/>
    </xf>
    <xf numFmtId="171" fontId="32" fillId="3" borderId="37" xfId="0" applyNumberFormat="1" applyFont="1" applyFill="1" applyBorder="1" applyAlignment="1">
      <alignment vertical="center"/>
    </xf>
    <xf numFmtId="168" fontId="4" fillId="3" borderId="4" xfId="0" applyNumberFormat="1" applyFont="1" applyFill="1" applyBorder="1" applyAlignment="1">
      <alignment horizontal="center" vertical="center"/>
    </xf>
    <xf numFmtId="168" fontId="4" fillId="3" borderId="21" xfId="0" applyNumberFormat="1" applyFont="1" applyFill="1" applyBorder="1" applyAlignment="1">
      <alignment horizontal="center" vertical="center"/>
    </xf>
    <xf numFmtId="168" fontId="4" fillId="3" borderId="47" xfId="0" applyNumberFormat="1" applyFont="1" applyFill="1" applyBorder="1" applyAlignment="1">
      <alignment horizontal="center" vertical="center"/>
    </xf>
    <xf numFmtId="168" fontId="4" fillId="3" borderId="37" xfId="0" applyNumberFormat="1" applyFont="1" applyFill="1" applyBorder="1" applyAlignment="1">
      <alignment horizontal="center" vertical="center"/>
    </xf>
    <xf numFmtId="168" fontId="18" fillId="3" borderId="0" xfId="0" applyNumberFormat="1" applyFont="1" applyFill="1" applyAlignment="1">
      <alignment/>
    </xf>
    <xf numFmtId="3" fontId="32" fillId="3" borderId="18" xfId="34" applyNumberFormat="1" applyFont="1" applyFill="1" applyBorder="1" applyAlignment="1">
      <alignment horizontal="center" vertical="center" wrapText="1"/>
      <protection/>
    </xf>
    <xf numFmtId="168" fontId="37" fillId="3" borderId="23" xfId="34" applyNumberFormat="1" applyFont="1" applyFill="1" applyBorder="1" applyAlignment="1">
      <alignment horizontal="center" vertical="center" wrapText="1"/>
      <protection/>
    </xf>
    <xf numFmtId="3" fontId="31" fillId="3" borderId="18" xfId="34" applyNumberFormat="1" applyFont="1" applyFill="1" applyBorder="1" applyAlignment="1">
      <alignment horizontal="center" vertical="center" wrapText="1"/>
      <protection/>
    </xf>
    <xf numFmtId="168" fontId="32" fillId="3" borderId="1" xfId="34" applyNumberFormat="1" applyFont="1" applyFill="1" applyBorder="1" applyAlignment="1">
      <alignment horizontal="center" vertical="center" wrapText="1"/>
      <protection/>
    </xf>
    <xf numFmtId="171" fontId="32" fillId="0" borderId="8" xfId="17" applyNumberFormat="1" applyFont="1" applyFill="1" applyBorder="1" applyAlignment="1">
      <alignment horizontal="right" vertical="center"/>
    </xf>
    <xf numFmtId="0" fontId="10" fillId="2" borderId="15" xfId="0" applyFont="1" applyFill="1" applyBorder="1" applyAlignment="1">
      <alignment vertical="center"/>
    </xf>
    <xf numFmtId="168" fontId="32" fillId="3" borderId="3" xfId="35" applyNumberFormat="1" applyFont="1" applyFill="1" applyBorder="1" applyAlignment="1">
      <alignment horizontal="center" vertical="center"/>
    </xf>
    <xf numFmtId="171" fontId="32" fillId="3" borderId="8" xfId="35" applyNumberFormat="1" applyFont="1" applyFill="1" applyBorder="1" applyAlignment="1">
      <alignment horizontal="center" vertical="center"/>
    </xf>
    <xf numFmtId="171" fontId="32" fillId="0" borderId="8" xfId="17" applyNumberFormat="1" applyFont="1" applyFill="1" applyBorder="1" applyAlignment="1">
      <alignment vertical="center"/>
    </xf>
    <xf numFmtId="171" fontId="32" fillId="3" borderId="3" xfId="35" applyNumberFormat="1" applyFont="1" applyFill="1" applyBorder="1" applyAlignment="1">
      <alignment horizontal="center" vertical="center"/>
    </xf>
    <xf numFmtId="3" fontId="4" fillId="3" borderId="20" xfId="34" applyNumberFormat="1" applyFont="1" applyFill="1" applyBorder="1" applyAlignment="1">
      <alignment horizontal="center" vertical="center"/>
      <protection/>
    </xf>
    <xf numFmtId="168" fontId="6" fillId="0" borderId="51" xfId="35" applyNumberFormat="1" applyFont="1" applyFill="1" applyBorder="1" applyAlignment="1">
      <alignment horizontal="right" vertical="center"/>
    </xf>
    <xf numFmtId="3" fontId="4" fillId="3" borderId="52" xfId="22" applyNumberFormat="1" applyFont="1" applyFill="1" applyBorder="1" applyAlignment="1">
      <alignment horizontal="center" vertical="center"/>
    </xf>
    <xf numFmtId="168" fontId="4" fillId="3" borderId="3" xfId="0" applyNumberFormat="1" applyFont="1" applyFill="1" applyBorder="1" applyAlignment="1">
      <alignment horizontal="center"/>
    </xf>
    <xf numFmtId="3" fontId="4" fillId="3" borderId="8" xfId="0" applyNumberFormat="1" applyFont="1" applyFill="1" applyBorder="1" applyAlignment="1">
      <alignment horizontal="right"/>
    </xf>
    <xf numFmtId="0" fontId="4" fillId="2" borderId="1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2" fillId="0" borderId="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0" fontId="32" fillId="3" borderId="1" xfId="34" applyFont="1" applyFill="1" applyBorder="1" applyAlignment="1">
      <alignment horizontal="right" vertical="center"/>
      <protection/>
    </xf>
    <xf numFmtId="0" fontId="32" fillId="0" borderId="8" xfId="34" applyFont="1" applyFill="1" applyBorder="1" applyAlignment="1">
      <alignment horizontal="right" vertical="center"/>
      <protection/>
    </xf>
    <xf numFmtId="0" fontId="27" fillId="2" borderId="0" xfId="0" applyFont="1" applyFill="1" applyAlignment="1">
      <alignment vertical="center" wrapText="1"/>
    </xf>
    <xf numFmtId="0" fontId="32" fillId="3" borderId="8" xfId="34" applyFont="1" applyFill="1" applyBorder="1" applyAlignment="1">
      <alignment horizontal="right" vertical="center"/>
      <protection/>
    </xf>
    <xf numFmtId="0" fontId="32" fillId="0" borderId="8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4" fillId="0" borderId="8" xfId="34" applyFont="1" applyFill="1" applyBorder="1" applyAlignment="1">
      <alignment horizontal="right" vertical="center"/>
      <protection/>
    </xf>
    <xf numFmtId="0" fontId="4" fillId="3" borderId="8" xfId="34" applyFont="1" applyFill="1" applyBorder="1" applyAlignment="1">
      <alignment horizontal="right" vertical="center"/>
      <protection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34" applyFont="1" applyFill="1" applyBorder="1" applyAlignment="1">
      <alignment horizontal="center" vertical="center"/>
      <protection/>
    </xf>
    <xf numFmtId="0" fontId="4" fillId="0" borderId="1" xfId="34" applyFont="1" applyFill="1" applyBorder="1" applyAlignment="1">
      <alignment horizontal="right" vertical="center" wrapText="1"/>
      <protection/>
    </xf>
    <xf numFmtId="0" fontId="4" fillId="3" borderId="4" xfId="34" applyFont="1" applyFill="1" applyBorder="1" applyAlignment="1">
      <alignment horizontal="center" vertical="center" wrapText="1"/>
      <protection/>
    </xf>
    <xf numFmtId="0" fontId="4" fillId="3" borderId="1" xfId="34" applyFont="1" applyFill="1" applyBorder="1" applyAlignment="1">
      <alignment horizontal="right" vertical="center" wrapText="1"/>
      <protection/>
    </xf>
    <xf numFmtId="0" fontId="4" fillId="0" borderId="4" xfId="34" applyFont="1" applyFill="1" applyBorder="1" applyAlignment="1">
      <alignment horizontal="center" vertical="center" wrapText="1"/>
      <protection/>
    </xf>
    <xf numFmtId="0" fontId="14" fillId="2" borderId="0" xfId="0" applyFont="1" applyFill="1" applyAlignment="1">
      <alignment horizontal="right"/>
    </xf>
    <xf numFmtId="0" fontId="38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4" fillId="2" borderId="0" xfId="28" applyFont="1" applyFill="1" applyProtection="1">
      <alignment/>
      <protection/>
    </xf>
    <xf numFmtId="3" fontId="32" fillId="0" borderId="20" xfId="34" applyNumberFormat="1" applyFont="1" applyFill="1" applyBorder="1" applyAlignment="1">
      <alignment horizontal="center" vertical="center" wrapText="1"/>
      <protection/>
    </xf>
    <xf numFmtId="168" fontId="37" fillId="0" borderId="17" xfId="34" applyNumberFormat="1" applyFont="1" applyFill="1" applyBorder="1" applyAlignment="1">
      <alignment horizontal="center" vertical="center" wrapText="1"/>
      <protection/>
    </xf>
    <xf numFmtId="168" fontId="32" fillId="0" borderId="3" xfId="34" applyNumberFormat="1" applyFont="1" applyFill="1" applyBorder="1" applyAlignment="1">
      <alignment horizontal="center" vertical="center" wrapText="1"/>
      <protection/>
    </xf>
    <xf numFmtId="0" fontId="44" fillId="2" borderId="9" xfId="34" applyFont="1" applyFill="1" applyBorder="1" applyAlignment="1">
      <alignment horizontal="left" vertical="center"/>
      <protection/>
    </xf>
    <xf numFmtId="0" fontId="10" fillId="2" borderId="39" xfId="0" applyFont="1" applyFill="1" applyBorder="1" applyAlignment="1">
      <alignment vertical="center"/>
    </xf>
    <xf numFmtId="0" fontId="10" fillId="2" borderId="40" xfId="0" applyFont="1" applyFill="1" applyBorder="1" applyAlignment="1">
      <alignment vertical="center"/>
    </xf>
    <xf numFmtId="0" fontId="32" fillId="3" borderId="2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right" vertical="center"/>
    </xf>
    <xf numFmtId="0" fontId="32" fillId="3" borderId="4" xfId="0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right" vertical="center"/>
    </xf>
    <xf numFmtId="0" fontId="4" fillId="3" borderId="8" xfId="34" applyFont="1" applyFill="1" applyBorder="1" applyAlignment="1">
      <alignment vertical="center"/>
      <protection/>
    </xf>
    <xf numFmtId="0" fontId="4" fillId="3" borderId="8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3" borderId="2" xfId="34" applyFont="1" applyFill="1" applyBorder="1" applyAlignment="1">
      <alignment horizontal="center" vertical="center"/>
      <protection/>
    </xf>
    <xf numFmtId="3" fontId="4" fillId="3" borderId="45" xfId="17" applyNumberFormat="1" applyFont="1" applyFill="1" applyBorder="1" applyAlignment="1">
      <alignment horizontal="right" vertical="center"/>
    </xf>
    <xf numFmtId="168" fontId="4" fillId="3" borderId="46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41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168" fontId="10" fillId="0" borderId="15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horizontal="right" vertical="center"/>
    </xf>
    <xf numFmtId="3" fontId="4" fillId="3" borderId="44" xfId="0" applyNumberFormat="1" applyFont="1" applyFill="1" applyBorder="1" applyAlignment="1">
      <alignment horizontal="right" vertical="center"/>
    </xf>
    <xf numFmtId="3" fontId="4" fillId="3" borderId="43" xfId="0" applyNumberFormat="1" applyFont="1" applyFill="1" applyBorder="1" applyAlignment="1">
      <alignment horizontal="right" vertical="center"/>
    </xf>
    <xf numFmtId="3" fontId="4" fillId="3" borderId="19" xfId="0" applyNumberFormat="1" applyFont="1" applyFill="1" applyBorder="1" applyAlignment="1">
      <alignment horizontal="right" vertical="center"/>
    </xf>
    <xf numFmtId="1" fontId="4" fillId="0" borderId="3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1" fontId="4" fillId="0" borderId="1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8" fontId="46" fillId="0" borderId="3" xfId="0" applyNumberFormat="1" applyFont="1" applyFill="1" applyBorder="1" applyAlignment="1">
      <alignment vertical="center"/>
    </xf>
    <xf numFmtId="0" fontId="8" fillId="2" borderId="2" xfId="27" applyFont="1" applyFill="1" applyBorder="1" applyProtection="1">
      <alignment/>
      <protection/>
    </xf>
    <xf numFmtId="0" fontId="8" fillId="2" borderId="6" xfId="27" applyFont="1" applyFill="1" applyBorder="1" applyProtection="1">
      <alignment/>
      <protection/>
    </xf>
    <xf numFmtId="0" fontId="10" fillId="0" borderId="0" xfId="32" applyFont="1">
      <alignment/>
      <protection/>
    </xf>
    <xf numFmtId="0" fontId="10" fillId="0" borderId="53" xfId="26" applyFont="1" applyFill="1" applyBorder="1" applyAlignment="1">
      <alignment horizontal="center" vertical="center" wrapText="1"/>
      <protection/>
    </xf>
    <xf numFmtId="0" fontId="17" fillId="0" borderId="54" xfId="26" applyFont="1" applyBorder="1" applyAlignment="1">
      <alignment horizontal="center"/>
      <protection/>
    </xf>
    <xf numFmtId="0" fontId="17" fillId="0" borderId="54" xfId="26" applyFont="1" applyBorder="1" applyAlignment="1">
      <alignment horizontal="left" wrapText="1"/>
      <protection/>
    </xf>
    <xf numFmtId="38" fontId="10" fillId="0" borderId="55" xfId="32" applyNumberFormat="1" applyFont="1" applyBorder="1">
      <alignment/>
      <protection/>
    </xf>
    <xf numFmtId="0" fontId="10" fillId="0" borderId="55" xfId="32" applyFont="1" applyBorder="1">
      <alignment/>
      <protection/>
    </xf>
    <xf numFmtId="38" fontId="10" fillId="0" borderId="56" xfId="32" applyNumberFormat="1" applyFont="1" applyBorder="1">
      <alignment/>
      <protection/>
    </xf>
    <xf numFmtId="38" fontId="10" fillId="0" borderId="54" xfId="32" applyNumberFormat="1" applyFont="1" applyBorder="1">
      <alignment/>
      <protection/>
    </xf>
    <xf numFmtId="0" fontId="47" fillId="0" borderId="0" xfId="32">
      <alignment/>
      <protection/>
    </xf>
    <xf numFmtId="0" fontId="17" fillId="0" borderId="57" xfId="26" applyFont="1" applyBorder="1" applyAlignment="1">
      <alignment horizontal="center"/>
      <protection/>
    </xf>
    <xf numFmtId="0" fontId="17" fillId="0" borderId="58" xfId="26" applyFont="1" applyBorder="1" applyAlignment="1">
      <alignment horizontal="center" wrapText="1"/>
      <protection/>
    </xf>
    <xf numFmtId="0" fontId="10" fillId="0" borderId="59" xfId="32" applyFont="1" applyBorder="1">
      <alignment/>
      <protection/>
    </xf>
    <xf numFmtId="0" fontId="10" fillId="0" borderId="60" xfId="32" applyFont="1" applyBorder="1">
      <alignment/>
      <protection/>
    </xf>
    <xf numFmtId="0" fontId="10" fillId="0" borderId="61" xfId="32" applyFont="1" applyBorder="1">
      <alignment/>
      <protection/>
    </xf>
    <xf numFmtId="0" fontId="10" fillId="0" borderId="62" xfId="32" applyFont="1" applyBorder="1">
      <alignment/>
      <protection/>
    </xf>
    <xf numFmtId="0" fontId="10" fillId="0" borderId="63" xfId="32" applyFont="1" applyBorder="1">
      <alignment/>
      <protection/>
    </xf>
    <xf numFmtId="0" fontId="10" fillId="0" borderId="64" xfId="26" applyFont="1" applyFill="1" applyBorder="1" applyAlignment="1">
      <alignment horizontal="center" vertical="center" wrapText="1"/>
      <protection/>
    </xf>
    <xf numFmtId="38" fontId="10" fillId="0" borderId="65" xfId="32" applyNumberFormat="1" applyFont="1" applyBorder="1">
      <alignment/>
      <protection/>
    </xf>
    <xf numFmtId="38" fontId="10" fillId="0" borderId="66" xfId="32" applyNumberFormat="1" applyFont="1" applyBorder="1">
      <alignment/>
      <protection/>
    </xf>
    <xf numFmtId="38" fontId="10" fillId="0" borderId="67" xfId="32" applyNumberFormat="1" applyFont="1" applyBorder="1">
      <alignment/>
      <protection/>
    </xf>
    <xf numFmtId="0" fontId="7" fillId="2" borderId="2" xfId="0" applyFont="1" applyFill="1" applyBorder="1" applyAlignment="1" applyProtection="1">
      <alignment/>
      <protection/>
    </xf>
    <xf numFmtId="0" fontId="8" fillId="2" borderId="5" xfId="27" applyFont="1" applyFill="1" applyBorder="1" applyProtection="1">
      <alignment/>
      <protection/>
    </xf>
    <xf numFmtId="0" fontId="8" fillId="2" borderId="3" xfId="27" applyFont="1" applyFill="1" applyBorder="1" applyProtection="1">
      <alignment/>
      <protection/>
    </xf>
    <xf numFmtId="0" fontId="7" fillId="2" borderId="4" xfId="27" applyFont="1" applyFill="1" applyBorder="1" applyProtection="1">
      <alignment/>
      <protection/>
    </xf>
    <xf numFmtId="0" fontId="8" fillId="2" borderId="1" xfId="27" applyFont="1" applyFill="1" applyBorder="1" applyProtection="1">
      <alignment/>
      <protection/>
    </xf>
    <xf numFmtId="0" fontId="8" fillId="2" borderId="4" xfId="27" applyFont="1" applyFill="1" applyBorder="1" applyProtection="1">
      <alignment/>
      <protection/>
    </xf>
    <xf numFmtId="0" fontId="8" fillId="2" borderId="7" xfId="27" applyFont="1" applyFill="1" applyBorder="1" applyProtection="1">
      <alignment/>
      <protection/>
    </xf>
    <xf numFmtId="0" fontId="7" fillId="2" borderId="3" xfId="27" applyFont="1" applyFill="1" applyBorder="1" applyProtection="1">
      <alignment/>
      <protection/>
    </xf>
    <xf numFmtId="0" fontId="8" fillId="0" borderId="5" xfId="27" applyFont="1" applyFill="1" applyBorder="1" applyAlignment="1" applyProtection="1" quotePrefix="1">
      <alignment horizontal="center" vertical="center" wrapText="1"/>
      <protection/>
    </xf>
    <xf numFmtId="0" fontId="8" fillId="0" borderId="5" xfId="27" applyFont="1" applyFill="1" applyBorder="1" applyAlignment="1" applyProtection="1">
      <alignment horizontal="center" vertical="center" wrapText="1"/>
      <protection/>
    </xf>
    <xf numFmtId="0" fontId="8" fillId="0" borderId="5" xfId="27" applyFont="1" applyFill="1" applyBorder="1" applyProtection="1">
      <alignment/>
      <protection/>
    </xf>
    <xf numFmtId="0" fontId="8" fillId="0" borderId="3" xfId="27" applyFont="1" applyFill="1" applyBorder="1" applyProtection="1">
      <alignment/>
      <protection/>
    </xf>
    <xf numFmtId="0" fontId="8" fillId="0" borderId="6" xfId="27" applyFont="1" applyFill="1" applyBorder="1" applyProtection="1">
      <alignment/>
      <protection/>
    </xf>
    <xf numFmtId="0" fontId="7" fillId="0" borderId="4" xfId="27" applyFont="1" applyFill="1" applyBorder="1" applyProtection="1">
      <alignment/>
      <protection/>
    </xf>
    <xf numFmtId="0" fontId="8" fillId="0" borderId="2" xfId="27" applyFont="1" applyFill="1" applyBorder="1" applyProtection="1">
      <alignment/>
      <protection/>
    </xf>
    <xf numFmtId="0" fontId="8" fillId="0" borderId="1" xfId="27" applyFont="1" applyFill="1" applyBorder="1" applyProtection="1">
      <alignment/>
      <protection/>
    </xf>
    <xf numFmtId="0" fontId="8" fillId="0" borderId="7" xfId="27" applyFont="1" applyFill="1" applyBorder="1" applyProtection="1">
      <alignment/>
      <protection/>
    </xf>
    <xf numFmtId="0" fontId="8" fillId="0" borderId="2" xfId="27" applyFont="1" applyFill="1" applyBorder="1" applyAlignment="1" applyProtection="1">
      <alignment wrapText="1"/>
      <protection/>
    </xf>
    <xf numFmtId="0" fontId="8" fillId="0" borderId="6" xfId="27" applyFont="1" applyFill="1" applyBorder="1" applyAlignment="1" applyProtection="1">
      <alignment wrapText="1"/>
      <protection/>
    </xf>
    <xf numFmtId="0" fontId="7" fillId="0" borderId="3" xfId="27" applyFont="1" applyFill="1" applyBorder="1" applyProtection="1">
      <alignment/>
      <protection/>
    </xf>
    <xf numFmtId="0" fontId="7" fillId="0" borderId="5" xfId="27" applyFont="1" applyFill="1" applyBorder="1" applyAlignment="1" applyProtection="1">
      <alignment horizontal="right"/>
      <protection/>
    </xf>
    <xf numFmtId="3" fontId="10" fillId="2" borderId="0" xfId="0" applyNumberFormat="1" applyFont="1" applyFill="1" applyAlignment="1">
      <alignment vertical="center"/>
    </xf>
    <xf numFmtId="38" fontId="10" fillId="2" borderId="5" xfId="20" applyNumberFormat="1" applyFont="1" applyFill="1" applyBorder="1" applyAlignment="1">
      <alignment horizontal="right" vertical="center"/>
    </xf>
    <xf numFmtId="0" fontId="31" fillId="2" borderId="40" xfId="31" applyFont="1" applyFill="1" applyBorder="1" applyAlignment="1">
      <alignment horizontal="center" vertical="center" wrapText="1"/>
      <protection/>
    </xf>
    <xf numFmtId="0" fontId="11" fillId="2" borderId="0" xfId="25" applyFont="1" applyFill="1" applyAlignment="1">
      <alignment horizontal="center"/>
      <protection/>
    </xf>
    <xf numFmtId="0" fontId="12" fillId="2" borderId="0" xfId="25" applyFont="1" applyFill="1" applyAlignment="1">
      <alignment horizontal="center"/>
      <protection/>
    </xf>
    <xf numFmtId="0" fontId="12" fillId="2" borderId="0" xfId="0" applyFont="1" applyFill="1" applyAlignment="1">
      <alignment horizontal="center"/>
    </xf>
    <xf numFmtId="0" fontId="27" fillId="2" borderId="5" xfId="29" applyFont="1" applyFill="1" applyBorder="1" applyAlignment="1">
      <alignment horizontal="center" vertical="center" wrapText="1"/>
      <protection/>
    </xf>
    <xf numFmtId="0" fontId="27" fillId="2" borderId="9" xfId="29" applyFont="1" applyFill="1" applyBorder="1" applyAlignment="1">
      <alignment horizontal="center" vertical="center" wrapText="1"/>
      <protection/>
    </xf>
    <xf numFmtId="0" fontId="38" fillId="2" borderId="9" xfId="29" applyFont="1" applyFill="1" applyBorder="1" applyAlignment="1">
      <alignment horizontal="center" vertical="center" wrapText="1"/>
      <protection/>
    </xf>
    <xf numFmtId="0" fontId="38" fillId="2" borderId="39" xfId="29" applyFont="1" applyFill="1" applyBorder="1" applyAlignment="1">
      <alignment horizontal="center" vertical="center" wrapText="1"/>
      <protection/>
    </xf>
    <xf numFmtId="0" fontId="38" fillId="2" borderId="40" xfId="29" applyFont="1" applyFill="1" applyBorder="1" applyAlignment="1">
      <alignment horizontal="center" vertical="center" wrapText="1"/>
      <protection/>
    </xf>
    <xf numFmtId="0" fontId="6" fillId="2" borderId="5" xfId="29" applyFont="1" applyFill="1" applyBorder="1" applyAlignment="1">
      <alignment horizontal="center" vertical="center" wrapText="1"/>
      <protection/>
    </xf>
    <xf numFmtId="0" fontId="32" fillId="2" borderId="9" xfId="31" applyFont="1" applyFill="1" applyBorder="1" applyAlignment="1">
      <alignment horizontal="center" vertical="center" wrapText="1"/>
      <protection/>
    </xf>
    <xf numFmtId="0" fontId="32" fillId="2" borderId="39" xfId="31" applyFont="1" applyFill="1" applyBorder="1" applyAlignment="1">
      <alignment horizontal="center" vertical="center" wrapText="1"/>
      <protection/>
    </xf>
    <xf numFmtId="0" fontId="31" fillId="2" borderId="9" xfId="31" applyFont="1" applyFill="1" applyBorder="1" applyAlignment="1">
      <alignment horizontal="center" vertical="center" wrapText="1"/>
      <protection/>
    </xf>
    <xf numFmtId="167" fontId="32" fillId="2" borderId="9" xfId="31" applyNumberFormat="1" applyFont="1" applyFill="1" applyBorder="1" applyAlignment="1">
      <alignment horizontal="center" vertical="center"/>
      <protection/>
    </xf>
    <xf numFmtId="167" fontId="32" fillId="2" borderId="40" xfId="31" applyNumberFormat="1" applyFont="1" applyFill="1" applyBorder="1" applyAlignment="1">
      <alignment horizontal="center" vertical="center"/>
      <protection/>
    </xf>
    <xf numFmtId="167" fontId="32" fillId="2" borderId="39" xfId="31" applyNumberFormat="1" applyFont="1" applyFill="1" applyBorder="1" applyAlignment="1">
      <alignment horizontal="center" vertical="center"/>
      <protection/>
    </xf>
    <xf numFmtId="0" fontId="32" fillId="2" borderId="40" xfId="31" applyFont="1" applyFill="1" applyBorder="1" applyAlignment="1">
      <alignment horizontal="center" vertical="center" wrapText="1"/>
      <protection/>
    </xf>
    <xf numFmtId="0" fontId="32" fillId="2" borderId="9" xfId="33" applyFont="1" applyFill="1" applyBorder="1" applyAlignment="1">
      <alignment horizontal="center" vertical="center"/>
      <protection/>
    </xf>
    <xf numFmtId="0" fontId="32" fillId="2" borderId="40" xfId="33" applyFont="1" applyFill="1" applyBorder="1" applyAlignment="1">
      <alignment horizontal="center" vertical="center"/>
      <protection/>
    </xf>
    <xf numFmtId="0" fontId="31" fillId="2" borderId="9" xfId="33" applyFont="1" applyFill="1" applyBorder="1" applyAlignment="1">
      <alignment horizontal="center" vertical="center"/>
      <protection/>
    </xf>
    <xf numFmtId="0" fontId="31" fillId="2" borderId="40" xfId="33" applyFont="1" applyFill="1" applyBorder="1" applyAlignment="1">
      <alignment horizontal="center" vertical="center"/>
      <protection/>
    </xf>
    <xf numFmtId="0" fontId="14" fillId="0" borderId="9" xfId="30" applyFont="1" applyFill="1" applyBorder="1" applyAlignment="1">
      <alignment horizontal="center" vertical="center" wrapText="1"/>
      <protection/>
    </xf>
    <xf numFmtId="0" fontId="14" fillId="0" borderId="40" xfId="30" applyFont="1" applyFill="1" applyBorder="1" applyAlignment="1">
      <alignment horizontal="center" vertical="center" wrapText="1"/>
      <protection/>
    </xf>
    <xf numFmtId="0" fontId="4" fillId="0" borderId="39" xfId="30" applyFont="1" applyFill="1" applyBorder="1" applyAlignment="1">
      <alignment horizontal="center" vertical="center" wrapText="1"/>
      <protection/>
    </xf>
    <xf numFmtId="0" fontId="4" fillId="0" borderId="40" xfId="30" applyFont="1" applyFill="1" applyBorder="1" applyAlignment="1">
      <alignment horizontal="center" vertical="center" wrapText="1"/>
      <protection/>
    </xf>
    <xf numFmtId="0" fontId="4" fillId="0" borderId="9" xfId="30" applyFont="1" applyFill="1" applyBorder="1" applyAlignment="1">
      <alignment horizontal="center" vertical="center" wrapText="1"/>
      <protection/>
    </xf>
    <xf numFmtId="0" fontId="31" fillId="0" borderId="9" xfId="30" applyFont="1" applyFill="1" applyBorder="1" applyAlignment="1">
      <alignment horizontal="center" vertical="center" wrapText="1"/>
      <protection/>
    </xf>
    <xf numFmtId="0" fontId="31" fillId="0" borderId="40" xfId="30" applyFont="1" applyFill="1" applyBorder="1" applyAlignment="1">
      <alignment horizontal="center" vertical="center" wrapText="1"/>
      <protection/>
    </xf>
    <xf numFmtId="0" fontId="32" fillId="0" borderId="9" xfId="30" applyFont="1" applyFill="1" applyBorder="1" applyAlignment="1">
      <alignment horizontal="center" vertical="center" wrapText="1"/>
      <protection/>
    </xf>
    <xf numFmtId="0" fontId="32" fillId="0" borderId="40" xfId="30" applyFont="1" applyFill="1" applyBorder="1" applyAlignment="1">
      <alignment horizontal="center" vertical="center" wrapText="1"/>
      <protection/>
    </xf>
    <xf numFmtId="0" fontId="32" fillId="0" borderId="39" xfId="30" applyFont="1" applyFill="1" applyBorder="1" applyAlignment="1">
      <alignment horizontal="center" vertical="center" wrapText="1"/>
      <protection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38" fillId="0" borderId="0" xfId="0" applyFont="1" applyFill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/>
    </xf>
    <xf numFmtId="0" fontId="31" fillId="2" borderId="9" xfId="0" applyFont="1" applyFill="1" applyBorder="1" applyAlignment="1">
      <alignment horizontal="center" vertical="center"/>
    </xf>
    <xf numFmtId="0" fontId="31" fillId="2" borderId="39" xfId="0" applyFont="1" applyFill="1" applyBorder="1" applyAlignment="1">
      <alignment horizontal="center" vertical="center"/>
    </xf>
    <xf numFmtId="0" fontId="31" fillId="2" borderId="40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68" xfId="31" applyFont="1" applyFill="1" applyBorder="1" applyAlignment="1">
      <alignment horizontal="center" vertical="center" wrapText="1"/>
      <protection/>
    </xf>
    <xf numFmtId="0" fontId="10" fillId="0" borderId="69" xfId="31" applyFont="1" applyFill="1" applyBorder="1" applyAlignment="1">
      <alignment horizontal="center" vertical="center" wrapText="1"/>
      <protection/>
    </xf>
    <xf numFmtId="0" fontId="0" fillId="0" borderId="70" xfId="0" applyBorder="1" applyAlignment="1">
      <alignment horizontal="center" vertical="center" wrapText="1"/>
    </xf>
    <xf numFmtId="0" fontId="10" fillId="0" borderId="71" xfId="31" applyFont="1" applyFill="1" applyBorder="1" applyAlignment="1">
      <alignment horizontal="center" vertical="center" wrapText="1"/>
      <protection/>
    </xf>
    <xf numFmtId="0" fontId="10" fillId="0" borderId="1" xfId="31" applyFont="1" applyFill="1" applyBorder="1" applyAlignment="1">
      <alignment horizontal="center" vertical="center" wrapText="1"/>
      <protection/>
    </xf>
    <xf numFmtId="0" fontId="10" fillId="0" borderId="19" xfId="31" applyFont="1" applyFill="1" applyBorder="1" applyAlignment="1">
      <alignment horizontal="center" vertical="center" wrapText="1"/>
      <protection/>
    </xf>
    <xf numFmtId="0" fontId="10" fillId="0" borderId="72" xfId="31" applyFont="1" applyFill="1" applyBorder="1" applyAlignment="1">
      <alignment horizontal="center" vertical="center" wrapText="1"/>
      <protection/>
    </xf>
    <xf numFmtId="0" fontId="9" fillId="0" borderId="71" xfId="31" applyFont="1" applyFill="1" applyBorder="1" applyAlignment="1">
      <alignment horizontal="center" vertical="center" wrapText="1"/>
      <protection/>
    </xf>
    <xf numFmtId="0" fontId="9" fillId="0" borderId="1" xfId="31" applyFont="1" applyFill="1" applyBorder="1" applyAlignment="1">
      <alignment horizontal="center" vertical="center" wrapText="1"/>
      <protection/>
    </xf>
    <xf numFmtId="0" fontId="9" fillId="0" borderId="72" xfId="31" applyFont="1" applyFill="1" applyBorder="1" applyAlignment="1">
      <alignment horizontal="center" vertical="center" wrapText="1"/>
      <protection/>
    </xf>
    <xf numFmtId="0" fontId="9" fillId="2" borderId="14" xfId="31" applyFont="1" applyFill="1" applyBorder="1" applyAlignment="1">
      <alignment horizontal="center" vertical="center" wrapText="1"/>
      <protection/>
    </xf>
    <xf numFmtId="0" fontId="9" fillId="2" borderId="5" xfId="31" applyFont="1" applyFill="1" applyBorder="1" applyAlignment="1">
      <alignment horizontal="center" vertical="center" wrapText="1"/>
      <protection/>
    </xf>
    <xf numFmtId="0" fontId="9" fillId="2" borderId="12" xfId="31" applyFont="1" applyFill="1" applyBorder="1" applyAlignment="1">
      <alignment horizontal="center" vertical="center" wrapText="1"/>
      <protection/>
    </xf>
    <xf numFmtId="0" fontId="10" fillId="2" borderId="40" xfId="31" applyFont="1" applyFill="1" applyBorder="1" applyAlignment="1">
      <alignment horizontal="center" vertical="center" wrapText="1"/>
      <protection/>
    </xf>
    <xf numFmtId="0" fontId="10" fillId="2" borderId="5" xfId="31" applyFont="1" applyFill="1" applyBorder="1" applyAlignment="1">
      <alignment horizontal="center" vertical="center" wrapText="1"/>
      <protection/>
    </xf>
    <xf numFmtId="0" fontId="10" fillId="2" borderId="9" xfId="31" applyFont="1" applyFill="1" applyBorder="1" applyAlignment="1">
      <alignment horizontal="center" vertical="center" wrapText="1"/>
      <protection/>
    </xf>
    <xf numFmtId="0" fontId="10" fillId="2" borderId="14" xfId="31" applyFont="1" applyFill="1" applyBorder="1" applyAlignment="1">
      <alignment horizontal="center" vertical="center" wrapText="1"/>
      <protection/>
    </xf>
    <xf numFmtId="0" fontId="10" fillId="2" borderId="12" xfId="31" applyFont="1" applyFill="1" applyBorder="1" applyAlignment="1">
      <alignment horizontal="center" vertical="center" wrapText="1"/>
      <protection/>
    </xf>
  </cellXfs>
  <cellStyles count="22">
    <cellStyle name="Normal" xfId="0"/>
    <cellStyle name="Hyperlink" xfId="15"/>
    <cellStyle name="Followed Hyperlink" xfId="16"/>
    <cellStyle name="Comma" xfId="17"/>
    <cellStyle name="Comma [0]" xfId="18"/>
    <cellStyle name="Milliers_T1" xfId="19"/>
    <cellStyle name="Milliers_T2" xfId="20"/>
    <cellStyle name="Milliers_T3" xfId="21"/>
    <cellStyle name="Milliers_T7" xfId="22"/>
    <cellStyle name="Currency" xfId="23"/>
    <cellStyle name="Currency [0]" xfId="24"/>
    <cellStyle name="Normal_Feuil1" xfId="25"/>
    <cellStyle name="Normal_Feuil1_T2bis" xfId="26"/>
    <cellStyle name="Normal_maquette_trim_bordeaux" xfId="27"/>
    <cellStyle name="Normal_maquette_trim_outremer" xfId="28"/>
    <cellStyle name="Normal_T1" xfId="29"/>
    <cellStyle name="Normal_T12_13" xfId="30"/>
    <cellStyle name="Normal_T2" xfId="31"/>
    <cellStyle name="Normal_T2bis" xfId="32"/>
    <cellStyle name="Normal_T3" xfId="33"/>
    <cellStyle name="Normal_T7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externalLink" Target="externalLinks/externalLink6.xml" /><Relationship Id="rId40" Type="http://schemas.openxmlformats.org/officeDocument/2006/relationships/externalLink" Target="externalLinks/externalLink7.xml" /><Relationship Id="rId41" Type="http://schemas.openxmlformats.org/officeDocument/2006/relationships/externalLink" Target="externalLinks/externalLink8.xml" /><Relationship Id="rId42" Type="http://schemas.openxmlformats.org/officeDocument/2006/relationships/externalLink" Target="externalLinks/externalLink9.xml" /><Relationship Id="rId43" Type="http://schemas.openxmlformats.org/officeDocument/2006/relationships/externalLink" Target="externalLinks/externalLink10.xml" /><Relationship Id="rId44" Type="http://schemas.openxmlformats.org/officeDocument/2006/relationships/externalLink" Target="externalLinks/externalLink11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400050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0764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quette_trim_bordeaux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maquette_trim_outremer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usion_toutes_D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quette_trim_dij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aquette_trim_lil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aquette_trim_ly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aquette_trim_marseill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aquette_trim_par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aquette_trim_renn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aquette_trim_strasbour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aquette_trim_toulo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_de_garde"/>
      <sheetName val="MAH_agen"/>
      <sheetName val="MAH_angouleme"/>
      <sheetName val="MAH_bayonne"/>
      <sheetName val="MAH_bdx_gradignan"/>
      <sheetName val="MAH_gueret"/>
      <sheetName val="MAH_limoges"/>
      <sheetName val="qCDH_montmarsan"/>
      <sheetName val="qMAH_montmarsan"/>
      <sheetName val="qCSL_montmarsan"/>
      <sheetName val="MAH_niort"/>
      <sheetName val="MAH_pau"/>
      <sheetName val="MAH_perigueux"/>
      <sheetName val="MAH_poitiers"/>
      <sheetName val="MAH_rochefort"/>
      <sheetName val="MAH_saintes"/>
      <sheetName val="MAH_tulle"/>
      <sheetName val="CD_bedenac"/>
      <sheetName val="CD_eysses"/>
      <sheetName val="CD_mauzac"/>
      <sheetName val="CD_neuvic"/>
      <sheetName val="CD_uzerche"/>
      <sheetName val="qMAH_poitiers-vivonne"/>
      <sheetName val="qCDH_poitiers-vivonne"/>
      <sheetName val="qCSL_poitiers-vivonne"/>
      <sheetName val="MC_stmartin"/>
      <sheetName val="MAF_agen"/>
      <sheetName val="MAF_angouleme"/>
      <sheetName val="PSEF_bayonne"/>
      <sheetName val="MAF_bdx_gradignan"/>
      <sheetName val="PSEF_gueret"/>
      <sheetName val="MAF_limoges"/>
      <sheetName val="PSEF_montmarsan"/>
      <sheetName val="PSEF_niort"/>
      <sheetName val="MAF_pau"/>
      <sheetName val="PSEF_perigueux"/>
      <sheetName val="MAF_poitiers"/>
      <sheetName val="PSEF_rochefort"/>
      <sheetName val="MAF_saintes"/>
      <sheetName val="qMAF_poitiers-vivonne"/>
      <sheetName val="qCDF_poitiers-vivonne"/>
      <sheetName val="PSEF_tulle"/>
      <sheetName val="bordeaux_hommes"/>
      <sheetName val="bordeaux_femmes"/>
      <sheetName val="recap_bordeaux"/>
    </sheetNames>
    <sheetDataSet>
      <sheetData sheetId="42">
        <row r="12">
          <cell r="K12">
            <v>849</v>
          </cell>
        </row>
        <row r="43">
          <cell r="K43">
            <v>3917</v>
          </cell>
        </row>
        <row r="44">
          <cell r="K44">
            <v>0</v>
          </cell>
        </row>
      </sheetData>
      <sheetData sheetId="43">
        <row r="12">
          <cell r="K12">
            <v>43</v>
          </cell>
        </row>
        <row r="43">
          <cell r="K43">
            <v>86</v>
          </cell>
        </row>
        <row r="44">
          <cell r="K44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ge_de_garde"/>
      <sheetName val="MAH_basse_terre"/>
      <sheetName val="PSEF_basse_terre"/>
      <sheetName val="MAH_majicavo"/>
      <sheetName val="MAF_majicavo"/>
      <sheetName val="MAH_mata_utu"/>
      <sheetName val="PSEF_mata_utu"/>
      <sheetName val="qMAH_st_denis"/>
      <sheetName val="qMAF_st_denis"/>
      <sheetName val="qCDF_st_denis"/>
      <sheetName val="MAH_st_pierre"/>
      <sheetName val="PSEF_st_pierre"/>
      <sheetName val="MAH_taiohae"/>
      <sheetName val="PSEF_taiohae"/>
      <sheetName val="MAH_uturoa"/>
      <sheetName val="PSEF_uturoa"/>
      <sheetName val="QCDH_baie_mahault"/>
      <sheetName val="QCDF_baie_mahault"/>
      <sheetName val="QMAH_baie_mahault"/>
      <sheetName val="QMAF_baie_mahault"/>
      <sheetName val="QCDH_ducos"/>
      <sheetName val="QCDF_ducos"/>
      <sheetName val="QMAH_ducos"/>
      <sheetName val="QMAF_ducos"/>
      <sheetName val="QMC_ducos"/>
      <sheetName val="QMAH_remire_montjoly"/>
      <sheetName val="QMAF_remire_montjoly"/>
      <sheetName val="QCDH_remire_montjoly"/>
      <sheetName val="QCDF_remire_montjoly"/>
      <sheetName val="QMC_remire_montjoly"/>
      <sheetName val="QMAH_faaa"/>
      <sheetName val="QMAF_faaa"/>
      <sheetName val="QCDH_faaa"/>
      <sheetName val="QCDF_faaa"/>
      <sheetName val="CD_le_port"/>
      <sheetName val="   "/>
      <sheetName val="QMAH_noumea"/>
      <sheetName val="QMAF_noumea"/>
      <sheetName val="QCDH_noumea"/>
      <sheetName val="QCDF_noumea"/>
      <sheetName val="QMC_noumea"/>
      <sheetName val="QMAH_st_pierre_miquelon"/>
      <sheetName val="PSEF_st_pierre_miquelon"/>
      <sheetName val="QCD_st_pierre_miquelon"/>
      <sheetName val="outremer_hommes"/>
      <sheetName val="outremer_femmes"/>
      <sheetName val="recap_outremer"/>
    </sheetNames>
    <sheetDataSet>
      <sheetData sheetId="44">
        <row r="12">
          <cell r="K12">
            <v>995</v>
          </cell>
        </row>
        <row r="43">
          <cell r="K43">
            <v>3378</v>
          </cell>
        </row>
        <row r="44">
          <cell r="K44">
            <v>0</v>
          </cell>
        </row>
      </sheetData>
      <sheetData sheetId="45">
        <row r="7">
          <cell r="N7">
            <v>0</v>
          </cell>
          <cell r="O7">
            <v>0</v>
          </cell>
          <cell r="P7">
            <v>1</v>
          </cell>
          <cell r="Q7">
            <v>2</v>
          </cell>
          <cell r="R7">
            <v>2</v>
          </cell>
          <cell r="S7">
            <v>9</v>
          </cell>
          <cell r="T7">
            <v>7</v>
          </cell>
          <cell r="U7">
            <v>5</v>
          </cell>
          <cell r="V7">
            <v>0</v>
          </cell>
        </row>
        <row r="8">
          <cell r="B8">
            <v>0</v>
          </cell>
          <cell r="C8">
            <v>1</v>
          </cell>
          <cell r="D8">
            <v>2</v>
          </cell>
          <cell r="E8">
            <v>9</v>
          </cell>
          <cell r="F8">
            <v>7</v>
          </cell>
          <cell r="G8">
            <v>5</v>
          </cell>
          <cell r="H8">
            <v>5</v>
          </cell>
          <cell r="I8">
            <v>6</v>
          </cell>
          <cell r="J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3</v>
          </cell>
          <cell r="T9">
            <v>2</v>
          </cell>
          <cell r="U9">
            <v>0</v>
          </cell>
          <cell r="V9">
            <v>0</v>
          </cell>
        </row>
        <row r="10">
          <cell r="B10">
            <v>0</v>
          </cell>
          <cell r="C10">
            <v>0</v>
          </cell>
          <cell r="D10">
            <v>1</v>
          </cell>
          <cell r="E10">
            <v>0</v>
          </cell>
          <cell r="F10">
            <v>0</v>
          </cell>
          <cell r="G10">
            <v>1</v>
          </cell>
          <cell r="H10">
            <v>0</v>
          </cell>
          <cell r="I10">
            <v>1</v>
          </cell>
          <cell r="J10">
            <v>0</v>
          </cell>
          <cell r="N10">
            <v>0</v>
          </cell>
          <cell r="O10">
            <v>0</v>
          </cell>
          <cell r="P10">
            <v>0</v>
          </cell>
          <cell r="Q10">
            <v>1</v>
          </cell>
          <cell r="R10">
            <v>1</v>
          </cell>
          <cell r="S10">
            <v>3</v>
          </cell>
          <cell r="T10">
            <v>3</v>
          </cell>
          <cell r="U10">
            <v>2</v>
          </cell>
          <cell r="V10">
            <v>2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1</v>
          </cell>
          <cell r="G11">
            <v>1</v>
          </cell>
          <cell r="H11">
            <v>0</v>
          </cell>
          <cell r="I11">
            <v>1</v>
          </cell>
          <cell r="J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R11">
            <v>1</v>
          </cell>
          <cell r="S11">
            <v>6</v>
          </cell>
          <cell r="T11">
            <v>5</v>
          </cell>
          <cell r="U11">
            <v>2</v>
          </cell>
          <cell r="V11">
            <v>2</v>
          </cell>
        </row>
        <row r="12">
          <cell r="B12">
            <v>0</v>
          </cell>
          <cell r="C12">
            <v>1</v>
          </cell>
          <cell r="D12">
            <v>3</v>
          </cell>
          <cell r="E12">
            <v>10</v>
          </cell>
          <cell r="F12">
            <v>8</v>
          </cell>
          <cell r="G12">
            <v>7</v>
          </cell>
          <cell r="H12">
            <v>5</v>
          </cell>
          <cell r="I12">
            <v>8</v>
          </cell>
          <cell r="J12">
            <v>0</v>
          </cell>
          <cell r="K12">
            <v>42</v>
          </cell>
        </row>
        <row r="13"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</v>
          </cell>
          <cell r="T13">
            <v>1</v>
          </cell>
          <cell r="U13">
            <v>0</v>
          </cell>
          <cell r="V13">
            <v>0</v>
          </cell>
        </row>
        <row r="14"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2</v>
          </cell>
          <cell r="S14">
            <v>3</v>
          </cell>
          <cell r="T14">
            <v>0</v>
          </cell>
          <cell r="U14">
            <v>1</v>
          </cell>
          <cell r="V14">
            <v>0</v>
          </cell>
        </row>
        <row r="15">
          <cell r="N15">
            <v>0</v>
          </cell>
          <cell r="O15">
            <v>0</v>
          </cell>
          <cell r="P15">
            <v>1</v>
          </cell>
          <cell r="Q15">
            <v>0</v>
          </cell>
          <cell r="R15">
            <v>2</v>
          </cell>
          <cell r="S15">
            <v>5</v>
          </cell>
          <cell r="T15">
            <v>1</v>
          </cell>
          <cell r="U15">
            <v>1</v>
          </cell>
          <cell r="V15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3</v>
          </cell>
          <cell r="H17">
            <v>1</v>
          </cell>
          <cell r="I17">
            <v>1</v>
          </cell>
          <cell r="J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2</v>
          </cell>
          <cell r="V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</v>
          </cell>
          <cell r="F18">
            <v>2</v>
          </cell>
          <cell r="G18">
            <v>6</v>
          </cell>
          <cell r="H18">
            <v>1</v>
          </cell>
          <cell r="I18">
            <v>0</v>
          </cell>
          <cell r="J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B19">
            <v>0</v>
          </cell>
          <cell r="C19">
            <v>0</v>
          </cell>
          <cell r="D19">
            <v>1</v>
          </cell>
          <cell r="E19">
            <v>1</v>
          </cell>
          <cell r="F19">
            <v>6</v>
          </cell>
          <cell r="G19">
            <v>6</v>
          </cell>
          <cell r="H19">
            <v>9</v>
          </cell>
          <cell r="I19">
            <v>5</v>
          </cell>
          <cell r="J19">
            <v>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2</v>
          </cell>
          <cell r="V19">
            <v>0</v>
          </cell>
        </row>
        <row r="20">
          <cell r="B20">
            <v>0</v>
          </cell>
          <cell r="C20">
            <v>0</v>
          </cell>
          <cell r="D20">
            <v>1</v>
          </cell>
          <cell r="E20">
            <v>2</v>
          </cell>
          <cell r="F20">
            <v>2</v>
          </cell>
          <cell r="G20">
            <v>8</v>
          </cell>
          <cell r="H20">
            <v>3</v>
          </cell>
          <cell r="I20">
            <v>3</v>
          </cell>
          <cell r="J20">
            <v>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1</v>
          </cell>
          <cell r="G21">
            <v>2</v>
          </cell>
          <cell r="H21">
            <v>1</v>
          </cell>
          <cell r="I21">
            <v>3</v>
          </cell>
          <cell r="J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1</v>
          </cell>
          <cell r="H22">
            <v>0</v>
          </cell>
          <cell r="I22">
            <v>0</v>
          </cell>
          <cell r="J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B24">
            <v>0</v>
          </cell>
          <cell r="C24">
            <v>0</v>
          </cell>
          <cell r="D24">
            <v>2</v>
          </cell>
          <cell r="E24">
            <v>6</v>
          </cell>
          <cell r="F24">
            <v>11</v>
          </cell>
          <cell r="G24">
            <v>26</v>
          </cell>
          <cell r="H24">
            <v>15</v>
          </cell>
          <cell r="I24">
            <v>12</v>
          </cell>
          <cell r="J24">
            <v>2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5"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2</v>
          </cell>
          <cell r="S26">
            <v>2</v>
          </cell>
          <cell r="T26">
            <v>1</v>
          </cell>
          <cell r="U26">
            <v>0</v>
          </cell>
          <cell r="V26">
            <v>0</v>
          </cell>
        </row>
        <row r="27"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2</v>
          </cell>
          <cell r="S27">
            <v>8</v>
          </cell>
          <cell r="T27">
            <v>5</v>
          </cell>
          <cell r="U27">
            <v>3</v>
          </cell>
          <cell r="V27">
            <v>1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0</v>
          </cell>
          <cell r="V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1</v>
          </cell>
          <cell r="F29">
            <v>1</v>
          </cell>
          <cell r="G29">
            <v>2</v>
          </cell>
          <cell r="H29">
            <v>2</v>
          </cell>
          <cell r="I29">
            <v>1</v>
          </cell>
          <cell r="J29">
            <v>1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</v>
          </cell>
          <cell r="S29">
            <v>9</v>
          </cell>
          <cell r="T29">
            <v>5</v>
          </cell>
          <cell r="U29">
            <v>3</v>
          </cell>
          <cell r="V29">
            <v>1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3</v>
          </cell>
          <cell r="H30">
            <v>2</v>
          </cell>
          <cell r="I30">
            <v>0</v>
          </cell>
          <cell r="J30">
            <v>0</v>
          </cell>
          <cell r="N30">
            <v>0</v>
          </cell>
          <cell r="O30">
            <v>0</v>
          </cell>
          <cell r="P30">
            <v>0</v>
          </cell>
          <cell r="Q30">
            <v>3</v>
          </cell>
          <cell r="R30">
            <v>2</v>
          </cell>
          <cell r="S30">
            <v>2</v>
          </cell>
          <cell r="T30">
            <v>0</v>
          </cell>
          <cell r="U30">
            <v>0</v>
          </cell>
          <cell r="V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2</v>
          </cell>
          <cell r="H31">
            <v>2</v>
          </cell>
          <cell r="I31">
            <v>0</v>
          </cell>
          <cell r="J31">
            <v>1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N32">
            <v>0</v>
          </cell>
          <cell r="O32">
            <v>0</v>
          </cell>
          <cell r="P32">
            <v>0</v>
          </cell>
          <cell r="Q32">
            <v>1</v>
          </cell>
          <cell r="R32">
            <v>1</v>
          </cell>
          <cell r="S32">
            <v>0</v>
          </cell>
          <cell r="T32">
            <v>1</v>
          </cell>
          <cell r="U32">
            <v>0</v>
          </cell>
          <cell r="V32">
            <v>1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1</v>
          </cell>
          <cell r="F33">
            <v>1</v>
          </cell>
          <cell r="G33">
            <v>7</v>
          </cell>
          <cell r="H33">
            <v>6</v>
          </cell>
          <cell r="I33">
            <v>1</v>
          </cell>
          <cell r="J33">
            <v>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1</v>
          </cell>
          <cell r="U34">
            <v>0</v>
          </cell>
          <cell r="V34">
            <v>0</v>
          </cell>
        </row>
        <row r="35">
          <cell r="N35">
            <v>0</v>
          </cell>
          <cell r="O35">
            <v>0</v>
          </cell>
          <cell r="P35">
            <v>0</v>
          </cell>
          <cell r="Q35">
            <v>1</v>
          </cell>
          <cell r="R35">
            <v>1</v>
          </cell>
          <cell r="S35">
            <v>1</v>
          </cell>
          <cell r="T35">
            <v>2</v>
          </cell>
          <cell r="U35">
            <v>0</v>
          </cell>
          <cell r="V35">
            <v>1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</v>
          </cell>
          <cell r="H36">
            <v>0</v>
          </cell>
          <cell r="I36">
            <v>0</v>
          </cell>
          <cell r="J36">
            <v>0</v>
          </cell>
          <cell r="N36">
            <v>0</v>
          </cell>
          <cell r="O36">
            <v>0</v>
          </cell>
          <cell r="P36">
            <v>2</v>
          </cell>
          <cell r="Q36">
            <v>7</v>
          </cell>
          <cell r="R36">
            <v>12</v>
          </cell>
          <cell r="S36">
            <v>34</v>
          </cell>
          <cell r="T36">
            <v>21</v>
          </cell>
          <cell r="U36">
            <v>13</v>
          </cell>
          <cell r="V36">
            <v>4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1</v>
          </cell>
          <cell r="H41">
            <v>0</v>
          </cell>
          <cell r="I41">
            <v>0</v>
          </cell>
          <cell r="J41">
            <v>0</v>
          </cell>
        </row>
        <row r="43">
          <cell r="B43">
            <v>0</v>
          </cell>
          <cell r="C43">
            <v>0</v>
          </cell>
          <cell r="D43">
            <v>2</v>
          </cell>
          <cell r="E43">
            <v>7</v>
          </cell>
          <cell r="F43">
            <v>12</v>
          </cell>
          <cell r="G43">
            <v>34</v>
          </cell>
          <cell r="H43">
            <v>21</v>
          </cell>
          <cell r="I43">
            <v>13</v>
          </cell>
          <cell r="J43">
            <v>4</v>
          </cell>
          <cell r="K43">
            <v>93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>
            <v>0</v>
          </cell>
          <cell r="C45">
            <v>1</v>
          </cell>
          <cell r="D45">
            <v>5</v>
          </cell>
          <cell r="E45">
            <v>17</v>
          </cell>
          <cell r="F45">
            <v>20</v>
          </cell>
          <cell r="G45">
            <v>41</v>
          </cell>
          <cell r="H45">
            <v>26</v>
          </cell>
          <cell r="I45">
            <v>21</v>
          </cell>
          <cell r="J45">
            <v>4</v>
          </cell>
        </row>
      </sheetData>
      <sheetData sheetId="46">
        <row r="7">
          <cell r="N7">
            <v>0</v>
          </cell>
          <cell r="O7">
            <v>0</v>
          </cell>
          <cell r="P7">
            <v>8</v>
          </cell>
          <cell r="Q7">
            <v>52</v>
          </cell>
          <cell r="R7">
            <v>72</v>
          </cell>
          <cell r="S7">
            <v>155</v>
          </cell>
          <cell r="T7">
            <v>66</v>
          </cell>
          <cell r="U7">
            <v>28</v>
          </cell>
          <cell r="V7">
            <v>5</v>
          </cell>
        </row>
        <row r="8">
          <cell r="B8">
            <v>4</v>
          </cell>
          <cell r="C8">
            <v>21</v>
          </cell>
          <cell r="D8">
            <v>104</v>
          </cell>
          <cell r="E8">
            <v>127</v>
          </cell>
          <cell r="F8">
            <v>125</v>
          </cell>
          <cell r="G8">
            <v>158</v>
          </cell>
          <cell r="H8">
            <v>99</v>
          </cell>
          <cell r="I8">
            <v>54</v>
          </cell>
          <cell r="J8">
            <v>17</v>
          </cell>
        </row>
        <row r="9">
          <cell r="B9">
            <v>0</v>
          </cell>
          <cell r="C9">
            <v>6</v>
          </cell>
          <cell r="D9">
            <v>13</v>
          </cell>
          <cell r="E9">
            <v>17</v>
          </cell>
          <cell r="F9">
            <v>25</v>
          </cell>
          <cell r="G9">
            <v>33</v>
          </cell>
          <cell r="H9">
            <v>28</v>
          </cell>
          <cell r="I9">
            <v>5</v>
          </cell>
          <cell r="J9">
            <v>8</v>
          </cell>
          <cell r="N9">
            <v>0</v>
          </cell>
          <cell r="O9">
            <v>0</v>
          </cell>
          <cell r="P9">
            <v>1</v>
          </cell>
          <cell r="Q9">
            <v>1</v>
          </cell>
          <cell r="R9">
            <v>1</v>
          </cell>
          <cell r="S9">
            <v>4</v>
          </cell>
          <cell r="T9">
            <v>3</v>
          </cell>
          <cell r="U9">
            <v>1</v>
          </cell>
          <cell r="V9">
            <v>0</v>
          </cell>
        </row>
        <row r="10">
          <cell r="B10">
            <v>0</v>
          </cell>
          <cell r="C10">
            <v>0</v>
          </cell>
          <cell r="D10">
            <v>30</v>
          </cell>
          <cell r="E10">
            <v>10</v>
          </cell>
          <cell r="F10">
            <v>18</v>
          </cell>
          <cell r="G10">
            <v>24</v>
          </cell>
          <cell r="H10">
            <v>11</v>
          </cell>
          <cell r="I10">
            <v>2</v>
          </cell>
          <cell r="J10">
            <v>0</v>
          </cell>
          <cell r="N10">
            <v>0</v>
          </cell>
          <cell r="O10">
            <v>0</v>
          </cell>
          <cell r="P10">
            <v>7</v>
          </cell>
          <cell r="Q10">
            <v>21</v>
          </cell>
          <cell r="R10">
            <v>37</v>
          </cell>
          <cell r="S10">
            <v>51</v>
          </cell>
          <cell r="T10">
            <v>55</v>
          </cell>
          <cell r="U10">
            <v>31</v>
          </cell>
          <cell r="V10">
            <v>16</v>
          </cell>
        </row>
        <row r="11">
          <cell r="B11">
            <v>0</v>
          </cell>
          <cell r="C11">
            <v>0</v>
          </cell>
          <cell r="D11">
            <v>4</v>
          </cell>
          <cell r="E11">
            <v>14</v>
          </cell>
          <cell r="F11">
            <v>12</v>
          </cell>
          <cell r="G11">
            <v>34</v>
          </cell>
          <cell r="H11">
            <v>12</v>
          </cell>
          <cell r="I11">
            <v>16</v>
          </cell>
          <cell r="J11">
            <v>6</v>
          </cell>
          <cell r="N11">
            <v>0</v>
          </cell>
          <cell r="O11">
            <v>0</v>
          </cell>
          <cell r="P11">
            <v>8</v>
          </cell>
          <cell r="Q11">
            <v>22</v>
          </cell>
          <cell r="R11">
            <v>38</v>
          </cell>
          <cell r="S11">
            <v>55</v>
          </cell>
          <cell r="T11">
            <v>58</v>
          </cell>
          <cell r="U11">
            <v>32</v>
          </cell>
          <cell r="V11">
            <v>16</v>
          </cell>
        </row>
        <row r="12">
          <cell r="B12">
            <v>4</v>
          </cell>
          <cell r="C12">
            <v>27</v>
          </cell>
          <cell r="D12">
            <v>151</v>
          </cell>
          <cell r="E12">
            <v>168</v>
          </cell>
          <cell r="F12">
            <v>180</v>
          </cell>
          <cell r="G12">
            <v>249</v>
          </cell>
          <cell r="H12">
            <v>150</v>
          </cell>
          <cell r="I12">
            <v>77</v>
          </cell>
          <cell r="J12">
            <v>31</v>
          </cell>
        </row>
        <row r="13">
          <cell r="N13">
            <v>0</v>
          </cell>
          <cell r="O13">
            <v>0</v>
          </cell>
          <cell r="P13">
            <v>3</v>
          </cell>
          <cell r="Q13">
            <v>5</v>
          </cell>
          <cell r="R13">
            <v>3</v>
          </cell>
          <cell r="S13">
            <v>12</v>
          </cell>
          <cell r="T13">
            <v>5</v>
          </cell>
          <cell r="U13">
            <v>3</v>
          </cell>
          <cell r="V13">
            <v>0</v>
          </cell>
        </row>
        <row r="14">
          <cell r="N14">
            <v>2</v>
          </cell>
          <cell r="O14">
            <v>7</v>
          </cell>
          <cell r="P14">
            <v>97</v>
          </cell>
          <cell r="Q14">
            <v>187</v>
          </cell>
          <cell r="R14">
            <v>212</v>
          </cell>
          <cell r="S14">
            <v>212</v>
          </cell>
          <cell r="T14">
            <v>85</v>
          </cell>
          <cell r="U14">
            <v>34</v>
          </cell>
          <cell r="V14">
            <v>5</v>
          </cell>
        </row>
        <row r="15">
          <cell r="N15">
            <v>2</v>
          </cell>
          <cell r="O15">
            <v>7</v>
          </cell>
          <cell r="P15">
            <v>100</v>
          </cell>
          <cell r="Q15">
            <v>192</v>
          </cell>
          <cell r="R15">
            <v>215</v>
          </cell>
          <cell r="S15">
            <v>224</v>
          </cell>
          <cell r="T15">
            <v>90</v>
          </cell>
          <cell r="U15">
            <v>37</v>
          </cell>
          <cell r="V15">
            <v>5</v>
          </cell>
        </row>
        <row r="17">
          <cell r="B17">
            <v>0</v>
          </cell>
          <cell r="C17">
            <v>8</v>
          </cell>
          <cell r="D17">
            <v>34</v>
          </cell>
          <cell r="E17">
            <v>64</v>
          </cell>
          <cell r="F17">
            <v>53</v>
          </cell>
          <cell r="G17">
            <v>93</v>
          </cell>
          <cell r="H17">
            <v>32</v>
          </cell>
          <cell r="I17">
            <v>6</v>
          </cell>
          <cell r="J17">
            <v>1</v>
          </cell>
          <cell r="N17">
            <v>0</v>
          </cell>
          <cell r="O17">
            <v>2</v>
          </cell>
          <cell r="P17">
            <v>12</v>
          </cell>
          <cell r="Q17">
            <v>15</v>
          </cell>
          <cell r="R17">
            <v>30</v>
          </cell>
          <cell r="S17">
            <v>88</v>
          </cell>
          <cell r="T17">
            <v>129</v>
          </cell>
          <cell r="U17">
            <v>90</v>
          </cell>
          <cell r="V17">
            <v>52</v>
          </cell>
        </row>
        <row r="18">
          <cell r="B18">
            <v>1</v>
          </cell>
          <cell r="C18">
            <v>5</v>
          </cell>
          <cell r="D18">
            <v>63</v>
          </cell>
          <cell r="E18">
            <v>115</v>
          </cell>
          <cell r="F18">
            <v>94</v>
          </cell>
          <cell r="G18">
            <v>129</v>
          </cell>
          <cell r="H18">
            <v>65</v>
          </cell>
          <cell r="I18">
            <v>30</v>
          </cell>
          <cell r="J18">
            <v>5</v>
          </cell>
          <cell r="N18">
            <v>1</v>
          </cell>
          <cell r="O18">
            <v>1</v>
          </cell>
          <cell r="P18">
            <v>6</v>
          </cell>
          <cell r="Q18">
            <v>25</v>
          </cell>
          <cell r="R18">
            <v>47</v>
          </cell>
          <cell r="S18">
            <v>60</v>
          </cell>
          <cell r="T18">
            <v>32</v>
          </cell>
          <cell r="U18">
            <v>19</v>
          </cell>
          <cell r="V18">
            <v>12</v>
          </cell>
        </row>
        <row r="19">
          <cell r="B19">
            <v>3</v>
          </cell>
          <cell r="C19">
            <v>7</v>
          </cell>
          <cell r="D19">
            <v>150</v>
          </cell>
          <cell r="E19">
            <v>260</v>
          </cell>
          <cell r="F19">
            <v>272</v>
          </cell>
          <cell r="G19">
            <v>308</v>
          </cell>
          <cell r="H19">
            <v>174</v>
          </cell>
          <cell r="I19">
            <v>50</v>
          </cell>
          <cell r="J19">
            <v>8</v>
          </cell>
          <cell r="N19">
            <v>1</v>
          </cell>
          <cell r="O19">
            <v>3</v>
          </cell>
          <cell r="P19">
            <v>18</v>
          </cell>
          <cell r="Q19">
            <v>40</v>
          </cell>
          <cell r="R19">
            <v>77</v>
          </cell>
          <cell r="S19">
            <v>148</v>
          </cell>
          <cell r="T19">
            <v>161</v>
          </cell>
          <cell r="U19">
            <v>109</v>
          </cell>
          <cell r="V19">
            <v>64</v>
          </cell>
        </row>
        <row r="20">
          <cell r="B20">
            <v>0</v>
          </cell>
          <cell r="C20">
            <v>1</v>
          </cell>
          <cell r="D20">
            <v>60</v>
          </cell>
          <cell r="E20">
            <v>122</v>
          </cell>
          <cell r="F20">
            <v>133</v>
          </cell>
          <cell r="G20">
            <v>135</v>
          </cell>
          <cell r="H20">
            <v>59</v>
          </cell>
          <cell r="I20">
            <v>28</v>
          </cell>
          <cell r="J20">
            <v>11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0</v>
          </cell>
          <cell r="U20">
            <v>0</v>
          </cell>
          <cell r="V20">
            <v>0</v>
          </cell>
        </row>
        <row r="21">
          <cell r="B21">
            <v>0</v>
          </cell>
          <cell r="C21">
            <v>0</v>
          </cell>
          <cell r="D21">
            <v>7</v>
          </cell>
          <cell r="E21">
            <v>21</v>
          </cell>
          <cell r="F21">
            <v>38</v>
          </cell>
          <cell r="G21">
            <v>57</v>
          </cell>
          <cell r="H21">
            <v>34</v>
          </cell>
          <cell r="I21">
            <v>21</v>
          </cell>
          <cell r="J21">
            <v>6</v>
          </cell>
        </row>
        <row r="22">
          <cell r="B22">
            <v>0</v>
          </cell>
          <cell r="C22">
            <v>0</v>
          </cell>
          <cell r="D22">
            <v>3</v>
          </cell>
          <cell r="E22">
            <v>15</v>
          </cell>
          <cell r="F22">
            <v>30</v>
          </cell>
          <cell r="G22">
            <v>47</v>
          </cell>
          <cell r="H22">
            <v>31</v>
          </cell>
          <cell r="I22">
            <v>20</v>
          </cell>
          <cell r="J22">
            <v>12</v>
          </cell>
          <cell r="N22">
            <v>0</v>
          </cell>
          <cell r="O22">
            <v>0</v>
          </cell>
          <cell r="P22">
            <v>1</v>
          </cell>
          <cell r="Q22">
            <v>1</v>
          </cell>
          <cell r="R22">
            <v>6</v>
          </cell>
          <cell r="S22">
            <v>5</v>
          </cell>
          <cell r="T22">
            <v>4</v>
          </cell>
          <cell r="U22">
            <v>1</v>
          </cell>
          <cell r="V22">
            <v>3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3</v>
          </cell>
          <cell r="F23">
            <v>5</v>
          </cell>
          <cell r="G23">
            <v>10</v>
          </cell>
          <cell r="H23">
            <v>12</v>
          </cell>
          <cell r="I23">
            <v>6</v>
          </cell>
          <cell r="J23">
            <v>0</v>
          </cell>
          <cell r="N23">
            <v>0</v>
          </cell>
          <cell r="O23">
            <v>0</v>
          </cell>
          <cell r="P23">
            <v>0</v>
          </cell>
          <cell r="Q23">
            <v>2</v>
          </cell>
          <cell r="R23">
            <v>3</v>
          </cell>
          <cell r="S23">
            <v>10</v>
          </cell>
          <cell r="T23">
            <v>6</v>
          </cell>
          <cell r="U23">
            <v>0</v>
          </cell>
          <cell r="V23">
            <v>0</v>
          </cell>
        </row>
        <row r="24">
          <cell r="B24">
            <v>4</v>
          </cell>
          <cell r="C24">
            <v>21</v>
          </cell>
          <cell r="D24">
            <v>317</v>
          </cell>
          <cell r="E24">
            <v>600</v>
          </cell>
          <cell r="F24">
            <v>625</v>
          </cell>
          <cell r="G24">
            <v>779</v>
          </cell>
          <cell r="H24">
            <v>407</v>
          </cell>
          <cell r="I24">
            <v>161</v>
          </cell>
          <cell r="J24">
            <v>43</v>
          </cell>
          <cell r="N24">
            <v>0</v>
          </cell>
          <cell r="O24">
            <v>0</v>
          </cell>
          <cell r="P24">
            <v>7</v>
          </cell>
          <cell r="Q24">
            <v>10</v>
          </cell>
          <cell r="R24">
            <v>10</v>
          </cell>
          <cell r="S24">
            <v>14</v>
          </cell>
          <cell r="T24">
            <v>9</v>
          </cell>
          <cell r="U24">
            <v>2</v>
          </cell>
          <cell r="V24">
            <v>2</v>
          </cell>
        </row>
        <row r="25">
          <cell r="N25">
            <v>0</v>
          </cell>
          <cell r="O25">
            <v>0</v>
          </cell>
          <cell r="P25">
            <v>8</v>
          </cell>
          <cell r="Q25">
            <v>13</v>
          </cell>
          <cell r="R25">
            <v>19</v>
          </cell>
          <cell r="S25">
            <v>29</v>
          </cell>
          <cell r="T25">
            <v>19</v>
          </cell>
          <cell r="U25">
            <v>3</v>
          </cell>
          <cell r="V25">
            <v>5</v>
          </cell>
        </row>
        <row r="26">
          <cell r="N26">
            <v>0</v>
          </cell>
          <cell r="O26">
            <v>5</v>
          </cell>
          <cell r="P26">
            <v>58</v>
          </cell>
          <cell r="Q26">
            <v>141</v>
          </cell>
          <cell r="R26">
            <v>109</v>
          </cell>
          <cell r="S26">
            <v>67</v>
          </cell>
          <cell r="T26">
            <v>20</v>
          </cell>
          <cell r="U26">
            <v>7</v>
          </cell>
          <cell r="V26">
            <v>0</v>
          </cell>
        </row>
        <row r="27">
          <cell r="N27">
            <v>1</v>
          </cell>
          <cell r="O27">
            <v>0</v>
          </cell>
          <cell r="P27">
            <v>8</v>
          </cell>
          <cell r="Q27">
            <v>29</v>
          </cell>
          <cell r="R27">
            <v>35</v>
          </cell>
          <cell r="S27">
            <v>38</v>
          </cell>
          <cell r="T27">
            <v>38</v>
          </cell>
          <cell r="U27">
            <v>7</v>
          </cell>
          <cell r="V27">
            <v>4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1</v>
          </cell>
          <cell r="F28">
            <v>3</v>
          </cell>
          <cell r="G28">
            <v>3</v>
          </cell>
          <cell r="H28">
            <v>6</v>
          </cell>
          <cell r="I28">
            <v>1</v>
          </cell>
          <cell r="J28">
            <v>1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  <cell r="R28">
            <v>0</v>
          </cell>
          <cell r="S28">
            <v>3</v>
          </cell>
          <cell r="T28">
            <v>3</v>
          </cell>
          <cell r="U28">
            <v>2</v>
          </cell>
          <cell r="V28">
            <v>0</v>
          </cell>
        </row>
        <row r="29">
          <cell r="B29">
            <v>0</v>
          </cell>
          <cell r="C29">
            <v>0</v>
          </cell>
          <cell r="D29">
            <v>6</v>
          </cell>
          <cell r="E29">
            <v>18</v>
          </cell>
          <cell r="F29">
            <v>37</v>
          </cell>
          <cell r="G29">
            <v>60</v>
          </cell>
          <cell r="H29">
            <v>60</v>
          </cell>
          <cell r="I29">
            <v>38</v>
          </cell>
          <cell r="J29">
            <v>16</v>
          </cell>
          <cell r="N29">
            <v>1</v>
          </cell>
          <cell r="O29">
            <v>0</v>
          </cell>
          <cell r="P29">
            <v>8</v>
          </cell>
          <cell r="Q29">
            <v>30</v>
          </cell>
          <cell r="R29">
            <v>35</v>
          </cell>
          <cell r="S29">
            <v>41</v>
          </cell>
          <cell r="T29">
            <v>41</v>
          </cell>
          <cell r="U29">
            <v>9</v>
          </cell>
          <cell r="V29">
            <v>4</v>
          </cell>
        </row>
        <row r="30">
          <cell r="B30">
            <v>0</v>
          </cell>
          <cell r="C30">
            <v>0</v>
          </cell>
          <cell r="D30">
            <v>1</v>
          </cell>
          <cell r="E30">
            <v>6</v>
          </cell>
          <cell r="F30">
            <v>12</v>
          </cell>
          <cell r="G30">
            <v>37</v>
          </cell>
          <cell r="H30">
            <v>43</v>
          </cell>
          <cell r="I30">
            <v>32</v>
          </cell>
          <cell r="J30">
            <v>21</v>
          </cell>
          <cell r="N30">
            <v>0</v>
          </cell>
          <cell r="O30">
            <v>4</v>
          </cell>
          <cell r="P30">
            <v>48</v>
          </cell>
          <cell r="Q30">
            <v>73</v>
          </cell>
          <cell r="R30">
            <v>64</v>
          </cell>
          <cell r="S30">
            <v>64</v>
          </cell>
          <cell r="T30">
            <v>25</v>
          </cell>
          <cell r="U30">
            <v>8</v>
          </cell>
          <cell r="V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5</v>
          </cell>
          <cell r="F31">
            <v>5</v>
          </cell>
          <cell r="G31">
            <v>14</v>
          </cell>
          <cell r="H31">
            <v>25</v>
          </cell>
          <cell r="I31">
            <v>22</v>
          </cell>
          <cell r="J31">
            <v>15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1</v>
          </cell>
          <cell r="F32">
            <v>0</v>
          </cell>
          <cell r="G32">
            <v>0</v>
          </cell>
          <cell r="H32">
            <v>1</v>
          </cell>
          <cell r="I32">
            <v>5</v>
          </cell>
          <cell r="J32">
            <v>6</v>
          </cell>
          <cell r="N32">
            <v>0</v>
          </cell>
          <cell r="O32">
            <v>0</v>
          </cell>
          <cell r="P32">
            <v>62</v>
          </cell>
          <cell r="Q32">
            <v>53</v>
          </cell>
          <cell r="R32">
            <v>32</v>
          </cell>
          <cell r="S32">
            <v>51</v>
          </cell>
          <cell r="T32">
            <v>21</v>
          </cell>
          <cell r="U32">
            <v>5</v>
          </cell>
          <cell r="V32">
            <v>2</v>
          </cell>
        </row>
        <row r="33">
          <cell r="B33">
            <v>0</v>
          </cell>
          <cell r="C33">
            <v>0</v>
          </cell>
          <cell r="D33">
            <v>7</v>
          </cell>
          <cell r="E33">
            <v>31</v>
          </cell>
          <cell r="F33">
            <v>57</v>
          </cell>
          <cell r="G33">
            <v>114</v>
          </cell>
          <cell r="H33">
            <v>135</v>
          </cell>
          <cell r="I33">
            <v>98</v>
          </cell>
          <cell r="J33">
            <v>59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N34">
            <v>0</v>
          </cell>
          <cell r="O34">
            <v>2</v>
          </cell>
          <cell r="P34">
            <v>6</v>
          </cell>
          <cell r="Q34">
            <v>19</v>
          </cell>
          <cell r="R34">
            <v>24</v>
          </cell>
          <cell r="S34">
            <v>61</v>
          </cell>
          <cell r="T34">
            <v>41</v>
          </cell>
          <cell r="U34">
            <v>24</v>
          </cell>
          <cell r="V34">
            <v>1</v>
          </cell>
        </row>
        <row r="35">
          <cell r="N35">
            <v>0</v>
          </cell>
          <cell r="O35">
            <v>2</v>
          </cell>
          <cell r="P35">
            <v>68</v>
          </cell>
          <cell r="Q35">
            <v>72</v>
          </cell>
          <cell r="R35">
            <v>56</v>
          </cell>
          <cell r="S35">
            <v>112</v>
          </cell>
          <cell r="T35">
            <v>62</v>
          </cell>
          <cell r="U35">
            <v>29</v>
          </cell>
          <cell r="V35">
            <v>3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4</v>
          </cell>
          <cell r="F36">
            <v>1</v>
          </cell>
          <cell r="G36">
            <v>3</v>
          </cell>
          <cell r="H36">
            <v>0</v>
          </cell>
          <cell r="I36">
            <v>2</v>
          </cell>
          <cell r="J36">
            <v>0</v>
          </cell>
          <cell r="N36">
            <v>4</v>
          </cell>
          <cell r="O36">
            <v>21</v>
          </cell>
          <cell r="P36">
            <v>324</v>
          </cell>
          <cell r="Q36">
            <v>635</v>
          </cell>
          <cell r="R36">
            <v>685</v>
          </cell>
          <cell r="S36">
            <v>896</v>
          </cell>
          <cell r="T36">
            <v>542</v>
          </cell>
          <cell r="U36">
            <v>262</v>
          </cell>
          <cell r="V36">
            <v>102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2</v>
          </cell>
          <cell r="G37">
            <v>0</v>
          </cell>
          <cell r="H37">
            <v>0</v>
          </cell>
          <cell r="I37">
            <v>1</v>
          </cell>
          <cell r="J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4</v>
          </cell>
          <cell r="F41">
            <v>3</v>
          </cell>
          <cell r="G41">
            <v>3</v>
          </cell>
          <cell r="H41">
            <v>0</v>
          </cell>
          <cell r="I41">
            <v>3</v>
          </cell>
          <cell r="J41">
            <v>0</v>
          </cell>
        </row>
        <row r="43">
          <cell r="B43">
            <v>4</v>
          </cell>
          <cell r="C43">
            <v>21</v>
          </cell>
          <cell r="D43">
            <v>324</v>
          </cell>
          <cell r="E43">
            <v>635</v>
          </cell>
          <cell r="F43">
            <v>685</v>
          </cell>
          <cell r="G43">
            <v>896</v>
          </cell>
          <cell r="H43">
            <v>542</v>
          </cell>
          <cell r="I43">
            <v>262</v>
          </cell>
          <cell r="J43">
            <v>102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B45">
            <v>8</v>
          </cell>
          <cell r="C45">
            <v>48</v>
          </cell>
          <cell r="D45">
            <v>475</v>
          </cell>
          <cell r="E45">
            <v>803</v>
          </cell>
          <cell r="F45">
            <v>865</v>
          </cell>
          <cell r="G45">
            <v>1145</v>
          </cell>
          <cell r="H45">
            <v>692</v>
          </cell>
          <cell r="I45">
            <v>339</v>
          </cell>
          <cell r="J45">
            <v>133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ommes"/>
      <sheetName val="femmes"/>
      <sheetName val="ensemble"/>
      <sheetName val="rééquilibrage"/>
      <sheetName val="archive"/>
    </sheetNames>
    <sheetDataSet>
      <sheetData sheetId="0">
        <row r="8">
          <cell r="AJ8">
            <v>1559</v>
          </cell>
        </row>
        <row r="28">
          <cell r="AV28">
            <v>646</v>
          </cell>
        </row>
        <row r="34">
          <cell r="AM34">
            <v>1790</v>
          </cell>
        </row>
        <row r="45">
          <cell r="K45">
            <v>64712</v>
          </cell>
        </row>
        <row r="46">
          <cell r="Z46">
            <v>1337</v>
          </cell>
        </row>
        <row r="47">
          <cell r="Z47">
            <v>6344</v>
          </cell>
        </row>
        <row r="48">
          <cell r="Z48">
            <v>47297</v>
          </cell>
        </row>
        <row r="49">
          <cell r="Z49">
            <v>9734</v>
          </cell>
        </row>
        <row r="55">
          <cell r="AG55">
            <v>2709</v>
          </cell>
        </row>
        <row r="56">
          <cell r="AG56">
            <v>1042</v>
          </cell>
        </row>
        <row r="57">
          <cell r="AG57">
            <v>160</v>
          </cell>
        </row>
        <row r="58">
          <cell r="AG58">
            <v>1946</v>
          </cell>
        </row>
        <row r="59">
          <cell r="AG59">
            <v>1020</v>
          </cell>
        </row>
        <row r="60">
          <cell r="AG60">
            <v>577</v>
          </cell>
        </row>
        <row r="61">
          <cell r="AG61">
            <v>8</v>
          </cell>
        </row>
      </sheetData>
      <sheetData sheetId="1">
        <row r="7">
          <cell r="N7">
            <v>0</v>
          </cell>
          <cell r="O7">
            <v>0</v>
          </cell>
          <cell r="P7">
            <v>8</v>
          </cell>
          <cell r="Q7">
            <v>34</v>
          </cell>
          <cell r="R7">
            <v>55</v>
          </cell>
          <cell r="S7">
            <v>81</v>
          </cell>
          <cell r="T7">
            <v>35</v>
          </cell>
          <cell r="U7">
            <v>18</v>
          </cell>
          <cell r="V7">
            <v>3</v>
          </cell>
          <cell r="W7">
            <v>234</v>
          </cell>
        </row>
        <row r="8">
          <cell r="B8">
            <v>1</v>
          </cell>
          <cell r="C8">
            <v>9</v>
          </cell>
          <cell r="D8">
            <v>29</v>
          </cell>
          <cell r="E8">
            <v>80</v>
          </cell>
          <cell r="F8">
            <v>99</v>
          </cell>
          <cell r="G8">
            <v>128</v>
          </cell>
          <cell r="H8">
            <v>102</v>
          </cell>
          <cell r="I8">
            <v>53</v>
          </cell>
          <cell r="J8">
            <v>9</v>
          </cell>
          <cell r="K8">
            <v>510</v>
          </cell>
          <cell r="AJ8">
            <v>34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9</v>
          </cell>
          <cell r="F9">
            <v>10</v>
          </cell>
          <cell r="G9">
            <v>11</v>
          </cell>
          <cell r="H9">
            <v>14</v>
          </cell>
          <cell r="I9">
            <v>3</v>
          </cell>
          <cell r="J9">
            <v>4</v>
          </cell>
          <cell r="K9">
            <v>51</v>
          </cell>
          <cell r="N9">
            <v>0</v>
          </cell>
          <cell r="O9">
            <v>0</v>
          </cell>
          <cell r="P9">
            <v>0</v>
          </cell>
          <cell r="Q9">
            <v>3</v>
          </cell>
          <cell r="R9">
            <v>6</v>
          </cell>
          <cell r="S9">
            <v>26</v>
          </cell>
          <cell r="T9">
            <v>18</v>
          </cell>
          <cell r="U9">
            <v>5</v>
          </cell>
          <cell r="V9">
            <v>3</v>
          </cell>
          <cell r="W9">
            <v>61</v>
          </cell>
        </row>
        <row r="10">
          <cell r="B10">
            <v>0</v>
          </cell>
          <cell r="C10">
            <v>0</v>
          </cell>
          <cell r="D10">
            <v>14</v>
          </cell>
          <cell r="E10">
            <v>9</v>
          </cell>
          <cell r="F10">
            <v>6</v>
          </cell>
          <cell r="G10">
            <v>21</v>
          </cell>
          <cell r="H10">
            <v>10</v>
          </cell>
          <cell r="I10">
            <v>4</v>
          </cell>
          <cell r="J10">
            <v>0</v>
          </cell>
          <cell r="K10">
            <v>64</v>
          </cell>
          <cell r="N10">
            <v>0</v>
          </cell>
          <cell r="O10">
            <v>1</v>
          </cell>
          <cell r="P10">
            <v>3</v>
          </cell>
          <cell r="Q10">
            <v>9</v>
          </cell>
          <cell r="R10">
            <v>18</v>
          </cell>
          <cell r="S10">
            <v>45</v>
          </cell>
          <cell r="T10">
            <v>51</v>
          </cell>
          <cell r="U10">
            <v>55</v>
          </cell>
          <cell r="V10">
            <v>17</v>
          </cell>
          <cell r="W10">
            <v>199</v>
          </cell>
        </row>
        <row r="11">
          <cell r="B11">
            <v>0</v>
          </cell>
          <cell r="C11">
            <v>1</v>
          </cell>
          <cell r="D11">
            <v>1</v>
          </cell>
          <cell r="E11">
            <v>7</v>
          </cell>
          <cell r="F11">
            <v>11</v>
          </cell>
          <cell r="G11">
            <v>23</v>
          </cell>
          <cell r="H11">
            <v>14</v>
          </cell>
          <cell r="I11">
            <v>13</v>
          </cell>
          <cell r="J11">
            <v>2</v>
          </cell>
          <cell r="K11">
            <v>72</v>
          </cell>
          <cell r="N11">
            <v>0</v>
          </cell>
          <cell r="O11">
            <v>1</v>
          </cell>
          <cell r="P11">
            <v>3</v>
          </cell>
          <cell r="Q11">
            <v>12</v>
          </cell>
          <cell r="R11">
            <v>24</v>
          </cell>
          <cell r="S11">
            <v>71</v>
          </cell>
          <cell r="T11">
            <v>69</v>
          </cell>
          <cell r="U11">
            <v>60</v>
          </cell>
          <cell r="V11">
            <v>20</v>
          </cell>
          <cell r="W11">
            <v>260</v>
          </cell>
        </row>
        <row r="12">
          <cell r="B12">
            <v>1</v>
          </cell>
          <cell r="C12">
            <v>10</v>
          </cell>
          <cell r="D12">
            <v>44</v>
          </cell>
          <cell r="E12">
            <v>105</v>
          </cell>
          <cell r="F12">
            <v>126</v>
          </cell>
          <cell r="G12">
            <v>183</v>
          </cell>
          <cell r="H12">
            <v>140</v>
          </cell>
          <cell r="I12">
            <v>73</v>
          </cell>
          <cell r="J12">
            <v>15</v>
          </cell>
          <cell r="K12">
            <v>697</v>
          </cell>
        </row>
        <row r="13">
          <cell r="N13">
            <v>0</v>
          </cell>
          <cell r="O13">
            <v>0</v>
          </cell>
          <cell r="P13">
            <v>2</v>
          </cell>
          <cell r="Q13">
            <v>3</v>
          </cell>
          <cell r="R13">
            <v>8</v>
          </cell>
          <cell r="S13">
            <v>13</v>
          </cell>
          <cell r="T13">
            <v>16</v>
          </cell>
          <cell r="U13">
            <v>1</v>
          </cell>
          <cell r="V13">
            <v>1</v>
          </cell>
          <cell r="W13">
            <v>44</v>
          </cell>
        </row>
        <row r="14">
          <cell r="N14">
            <v>0</v>
          </cell>
          <cell r="O14">
            <v>1</v>
          </cell>
          <cell r="P14">
            <v>21</v>
          </cell>
          <cell r="Q14">
            <v>52</v>
          </cell>
          <cell r="R14">
            <v>46</v>
          </cell>
          <cell r="S14">
            <v>60</v>
          </cell>
          <cell r="T14">
            <v>38</v>
          </cell>
          <cell r="U14">
            <v>13</v>
          </cell>
          <cell r="V14">
            <v>5</v>
          </cell>
          <cell r="W14">
            <v>236</v>
          </cell>
        </row>
        <row r="15">
          <cell r="N15">
            <v>0</v>
          </cell>
          <cell r="O15">
            <v>1</v>
          </cell>
          <cell r="P15">
            <v>23</v>
          </cell>
          <cell r="Q15">
            <v>55</v>
          </cell>
          <cell r="R15">
            <v>54</v>
          </cell>
          <cell r="S15">
            <v>73</v>
          </cell>
          <cell r="T15">
            <v>54</v>
          </cell>
          <cell r="U15">
            <v>14</v>
          </cell>
          <cell r="V15">
            <v>6</v>
          </cell>
          <cell r="W15">
            <v>280</v>
          </cell>
        </row>
        <row r="17">
          <cell r="B17">
            <v>2</v>
          </cell>
          <cell r="C17">
            <v>2</v>
          </cell>
          <cell r="D17">
            <v>19</v>
          </cell>
          <cell r="E17">
            <v>42</v>
          </cell>
          <cell r="F17">
            <v>57</v>
          </cell>
          <cell r="G17">
            <v>77</v>
          </cell>
          <cell r="H17">
            <v>43</v>
          </cell>
          <cell r="I17">
            <v>24</v>
          </cell>
          <cell r="J17">
            <v>1</v>
          </cell>
          <cell r="K17">
            <v>267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3</v>
          </cell>
          <cell r="S17">
            <v>17</v>
          </cell>
          <cell r="T17">
            <v>33</v>
          </cell>
          <cell r="U17">
            <v>15</v>
          </cell>
          <cell r="V17">
            <v>3</v>
          </cell>
          <cell r="W17">
            <v>72</v>
          </cell>
        </row>
        <row r="18">
          <cell r="B18">
            <v>0</v>
          </cell>
          <cell r="C18">
            <v>0</v>
          </cell>
          <cell r="D18">
            <v>18</v>
          </cell>
          <cell r="E18">
            <v>38</v>
          </cell>
          <cell r="F18">
            <v>65</v>
          </cell>
          <cell r="G18">
            <v>88</v>
          </cell>
          <cell r="H18">
            <v>57</v>
          </cell>
          <cell r="I18">
            <v>14</v>
          </cell>
          <cell r="J18">
            <v>7</v>
          </cell>
          <cell r="K18">
            <v>287</v>
          </cell>
          <cell r="N18">
            <v>0</v>
          </cell>
          <cell r="O18">
            <v>0</v>
          </cell>
          <cell r="P18">
            <v>2</v>
          </cell>
          <cell r="Q18">
            <v>1</v>
          </cell>
          <cell r="R18">
            <v>5</v>
          </cell>
          <cell r="S18">
            <v>9</v>
          </cell>
          <cell r="T18">
            <v>6</v>
          </cell>
          <cell r="U18">
            <v>4</v>
          </cell>
          <cell r="V18">
            <v>0</v>
          </cell>
          <cell r="W18">
            <v>27</v>
          </cell>
        </row>
        <row r="19">
          <cell r="B19">
            <v>0</v>
          </cell>
          <cell r="C19">
            <v>1</v>
          </cell>
          <cell r="D19">
            <v>19</v>
          </cell>
          <cell r="E19">
            <v>64</v>
          </cell>
          <cell r="F19">
            <v>82</v>
          </cell>
          <cell r="G19">
            <v>123</v>
          </cell>
          <cell r="H19">
            <v>79</v>
          </cell>
          <cell r="I19">
            <v>39</v>
          </cell>
          <cell r="J19">
            <v>5</v>
          </cell>
          <cell r="K19">
            <v>412</v>
          </cell>
          <cell r="N19">
            <v>0</v>
          </cell>
          <cell r="O19">
            <v>0</v>
          </cell>
          <cell r="P19">
            <v>2</v>
          </cell>
          <cell r="Q19">
            <v>2</v>
          </cell>
          <cell r="R19">
            <v>8</v>
          </cell>
          <cell r="S19">
            <v>26</v>
          </cell>
          <cell r="T19">
            <v>39</v>
          </cell>
          <cell r="U19">
            <v>19</v>
          </cell>
          <cell r="V19">
            <v>3</v>
          </cell>
          <cell r="W19">
            <v>99</v>
          </cell>
        </row>
        <row r="20">
          <cell r="B20">
            <v>0</v>
          </cell>
          <cell r="C20">
            <v>0</v>
          </cell>
          <cell r="D20">
            <v>6</v>
          </cell>
          <cell r="E20">
            <v>15</v>
          </cell>
          <cell r="F20">
            <v>20</v>
          </cell>
          <cell r="G20">
            <v>39</v>
          </cell>
          <cell r="H20">
            <v>23</v>
          </cell>
          <cell r="I20">
            <v>13</v>
          </cell>
          <cell r="J20">
            <v>5</v>
          </cell>
          <cell r="K20">
            <v>121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2</v>
          </cell>
          <cell r="S20">
            <v>5</v>
          </cell>
          <cell r="T20">
            <v>0</v>
          </cell>
          <cell r="U20">
            <v>3</v>
          </cell>
          <cell r="V20">
            <v>0</v>
          </cell>
          <cell r="W20">
            <v>11</v>
          </cell>
        </row>
        <row r="21">
          <cell r="B21">
            <v>0</v>
          </cell>
          <cell r="C21">
            <v>1</v>
          </cell>
          <cell r="D21">
            <v>0</v>
          </cell>
          <cell r="E21">
            <v>6</v>
          </cell>
          <cell r="F21">
            <v>9</v>
          </cell>
          <cell r="G21">
            <v>14</v>
          </cell>
          <cell r="H21">
            <v>13</v>
          </cell>
          <cell r="I21">
            <v>9</v>
          </cell>
          <cell r="J21">
            <v>2</v>
          </cell>
          <cell r="K21">
            <v>54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3</v>
          </cell>
          <cell r="F22">
            <v>5</v>
          </cell>
          <cell r="G22">
            <v>17</v>
          </cell>
          <cell r="H22">
            <v>15</v>
          </cell>
          <cell r="I22">
            <v>15</v>
          </cell>
          <cell r="J22">
            <v>6</v>
          </cell>
          <cell r="K22">
            <v>61</v>
          </cell>
          <cell r="N22">
            <v>0</v>
          </cell>
          <cell r="O22">
            <v>0</v>
          </cell>
          <cell r="P22">
            <v>0</v>
          </cell>
          <cell r="Q22">
            <v>2</v>
          </cell>
          <cell r="R22">
            <v>2</v>
          </cell>
          <cell r="S22">
            <v>11</v>
          </cell>
          <cell r="T22">
            <v>4</v>
          </cell>
          <cell r="U22">
            <v>1</v>
          </cell>
          <cell r="V22">
            <v>1</v>
          </cell>
          <cell r="W22">
            <v>21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1</v>
          </cell>
          <cell r="F23">
            <v>1</v>
          </cell>
          <cell r="G23">
            <v>10</v>
          </cell>
          <cell r="H23">
            <v>12</v>
          </cell>
          <cell r="I23">
            <v>6</v>
          </cell>
          <cell r="J23">
            <v>3</v>
          </cell>
          <cell r="K23">
            <v>33</v>
          </cell>
          <cell r="N23">
            <v>0</v>
          </cell>
          <cell r="O23">
            <v>0</v>
          </cell>
          <cell r="P23">
            <v>0</v>
          </cell>
          <cell r="Q23">
            <v>2</v>
          </cell>
          <cell r="R23">
            <v>5</v>
          </cell>
          <cell r="S23">
            <v>5</v>
          </cell>
          <cell r="T23">
            <v>5</v>
          </cell>
          <cell r="U23">
            <v>2</v>
          </cell>
          <cell r="V23">
            <v>1</v>
          </cell>
          <cell r="W23">
            <v>20</v>
          </cell>
        </row>
        <row r="24">
          <cell r="B24">
            <v>2</v>
          </cell>
          <cell r="C24">
            <v>4</v>
          </cell>
          <cell r="D24">
            <v>62</v>
          </cell>
          <cell r="E24">
            <v>169</v>
          </cell>
          <cell r="F24">
            <v>239</v>
          </cell>
          <cell r="G24">
            <v>368</v>
          </cell>
          <cell r="H24">
            <v>242</v>
          </cell>
          <cell r="I24">
            <v>120</v>
          </cell>
          <cell r="J24">
            <v>29</v>
          </cell>
          <cell r="K24">
            <v>1235</v>
          </cell>
          <cell r="N24">
            <v>0</v>
          </cell>
          <cell r="O24">
            <v>0</v>
          </cell>
          <cell r="P24">
            <v>3</v>
          </cell>
          <cell r="Q24">
            <v>4</v>
          </cell>
          <cell r="R24">
            <v>5</v>
          </cell>
          <cell r="S24">
            <v>10</v>
          </cell>
          <cell r="T24">
            <v>6</v>
          </cell>
          <cell r="U24">
            <v>7</v>
          </cell>
          <cell r="V24">
            <v>2</v>
          </cell>
          <cell r="W24">
            <v>37</v>
          </cell>
        </row>
        <row r="25">
          <cell r="N25">
            <v>0</v>
          </cell>
          <cell r="O25">
            <v>0</v>
          </cell>
          <cell r="P25">
            <v>3</v>
          </cell>
          <cell r="Q25">
            <v>8</v>
          </cell>
          <cell r="R25">
            <v>12</v>
          </cell>
          <cell r="S25">
            <v>26</v>
          </cell>
          <cell r="T25">
            <v>15</v>
          </cell>
          <cell r="U25">
            <v>10</v>
          </cell>
          <cell r="V25">
            <v>4</v>
          </cell>
          <cell r="W25">
            <v>78</v>
          </cell>
        </row>
        <row r="26">
          <cell r="N26">
            <v>0</v>
          </cell>
          <cell r="O26">
            <v>1</v>
          </cell>
          <cell r="P26">
            <v>12</v>
          </cell>
          <cell r="Q26">
            <v>19</v>
          </cell>
          <cell r="R26">
            <v>20</v>
          </cell>
          <cell r="S26">
            <v>32</v>
          </cell>
          <cell r="T26">
            <v>21</v>
          </cell>
          <cell r="U26">
            <v>11</v>
          </cell>
          <cell r="V26">
            <v>4</v>
          </cell>
          <cell r="W26">
            <v>120</v>
          </cell>
        </row>
        <row r="27">
          <cell r="N27">
            <v>0</v>
          </cell>
          <cell r="O27">
            <v>1</v>
          </cell>
          <cell r="P27">
            <v>1</v>
          </cell>
          <cell r="Q27">
            <v>8</v>
          </cell>
          <cell r="R27">
            <v>42</v>
          </cell>
          <cell r="S27">
            <v>67</v>
          </cell>
          <cell r="T27">
            <v>42</v>
          </cell>
          <cell r="U27">
            <v>21</v>
          </cell>
          <cell r="V27">
            <v>6</v>
          </cell>
          <cell r="W27">
            <v>188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2</v>
          </cell>
          <cell r="F28">
            <v>1</v>
          </cell>
          <cell r="G28">
            <v>1</v>
          </cell>
          <cell r="H28">
            <v>3</v>
          </cell>
          <cell r="I28">
            <v>1</v>
          </cell>
          <cell r="J28">
            <v>0</v>
          </cell>
          <cell r="K28">
            <v>8</v>
          </cell>
          <cell r="N28">
            <v>0</v>
          </cell>
          <cell r="O28">
            <v>0</v>
          </cell>
          <cell r="P28">
            <v>0</v>
          </cell>
          <cell r="Q28">
            <v>2</v>
          </cell>
          <cell r="R28">
            <v>2</v>
          </cell>
          <cell r="S28">
            <v>6</v>
          </cell>
          <cell r="T28">
            <v>5</v>
          </cell>
          <cell r="U28">
            <v>2</v>
          </cell>
          <cell r="V28">
            <v>0</v>
          </cell>
          <cell r="W28">
            <v>17</v>
          </cell>
          <cell r="AV28">
            <v>10</v>
          </cell>
        </row>
        <row r="29">
          <cell r="B29">
            <v>0</v>
          </cell>
          <cell r="C29">
            <v>0</v>
          </cell>
          <cell r="D29">
            <v>1</v>
          </cell>
          <cell r="E29">
            <v>8</v>
          </cell>
          <cell r="F29">
            <v>14</v>
          </cell>
          <cell r="G29">
            <v>32</v>
          </cell>
          <cell r="H29">
            <v>28</v>
          </cell>
          <cell r="I29">
            <v>17</v>
          </cell>
          <cell r="J29">
            <v>4</v>
          </cell>
          <cell r="K29">
            <v>104</v>
          </cell>
          <cell r="N29">
            <v>0</v>
          </cell>
          <cell r="O29">
            <v>1</v>
          </cell>
          <cell r="P29">
            <v>1</v>
          </cell>
          <cell r="Q29">
            <v>10</v>
          </cell>
          <cell r="R29">
            <v>44</v>
          </cell>
          <cell r="S29">
            <v>73</v>
          </cell>
          <cell r="T29">
            <v>47</v>
          </cell>
          <cell r="U29">
            <v>23</v>
          </cell>
          <cell r="V29">
            <v>6</v>
          </cell>
          <cell r="W29">
            <v>205</v>
          </cell>
        </row>
        <row r="30">
          <cell r="B30">
            <v>0</v>
          </cell>
          <cell r="C30">
            <v>0</v>
          </cell>
          <cell r="D30">
            <v>1</v>
          </cell>
          <cell r="E30">
            <v>3</v>
          </cell>
          <cell r="F30">
            <v>11</v>
          </cell>
          <cell r="G30">
            <v>42</v>
          </cell>
          <cell r="H30">
            <v>38</v>
          </cell>
          <cell r="I30">
            <v>17</v>
          </cell>
          <cell r="J30">
            <v>8</v>
          </cell>
          <cell r="K30">
            <v>120</v>
          </cell>
          <cell r="N30">
            <v>2</v>
          </cell>
          <cell r="O30">
            <v>0</v>
          </cell>
          <cell r="P30">
            <v>7</v>
          </cell>
          <cell r="Q30">
            <v>26</v>
          </cell>
          <cell r="R30">
            <v>24</v>
          </cell>
          <cell r="S30">
            <v>25</v>
          </cell>
          <cell r="T30">
            <v>17</v>
          </cell>
          <cell r="U30">
            <v>5</v>
          </cell>
          <cell r="V30">
            <v>2</v>
          </cell>
          <cell r="W30">
            <v>108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2</v>
          </cell>
          <cell r="F31">
            <v>4</v>
          </cell>
          <cell r="G31">
            <v>21</v>
          </cell>
          <cell r="H31">
            <v>31</v>
          </cell>
          <cell r="I31">
            <v>23</v>
          </cell>
          <cell r="J31">
            <v>5</v>
          </cell>
          <cell r="K31">
            <v>86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1</v>
          </cell>
          <cell r="H32">
            <v>2</v>
          </cell>
          <cell r="I32">
            <v>4</v>
          </cell>
          <cell r="J32">
            <v>3</v>
          </cell>
          <cell r="K32">
            <v>10</v>
          </cell>
          <cell r="N32">
            <v>0</v>
          </cell>
          <cell r="O32">
            <v>0</v>
          </cell>
          <cell r="P32">
            <v>0</v>
          </cell>
          <cell r="Q32">
            <v>1</v>
          </cell>
          <cell r="R32">
            <v>4</v>
          </cell>
          <cell r="S32">
            <v>1</v>
          </cell>
          <cell r="T32">
            <v>2</v>
          </cell>
          <cell r="U32">
            <v>0</v>
          </cell>
          <cell r="V32">
            <v>1</v>
          </cell>
          <cell r="W32">
            <v>9</v>
          </cell>
        </row>
        <row r="33">
          <cell r="B33">
            <v>0</v>
          </cell>
          <cell r="C33">
            <v>0</v>
          </cell>
          <cell r="D33">
            <v>2</v>
          </cell>
          <cell r="E33">
            <v>15</v>
          </cell>
          <cell r="F33">
            <v>30</v>
          </cell>
          <cell r="G33">
            <v>97</v>
          </cell>
          <cell r="H33">
            <v>102</v>
          </cell>
          <cell r="I33">
            <v>62</v>
          </cell>
          <cell r="J33">
            <v>20</v>
          </cell>
          <cell r="K33">
            <v>328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N34">
            <v>0</v>
          </cell>
          <cell r="O34">
            <v>0</v>
          </cell>
          <cell r="P34">
            <v>5</v>
          </cell>
          <cell r="Q34">
            <v>16</v>
          </cell>
          <cell r="R34">
            <v>22</v>
          </cell>
          <cell r="S34">
            <v>53</v>
          </cell>
          <cell r="T34">
            <v>46</v>
          </cell>
          <cell r="U34">
            <v>19</v>
          </cell>
          <cell r="V34">
            <v>1</v>
          </cell>
          <cell r="W34">
            <v>162</v>
          </cell>
          <cell r="AM34">
            <v>17</v>
          </cell>
        </row>
        <row r="35">
          <cell r="N35">
            <v>0</v>
          </cell>
          <cell r="O35">
            <v>0</v>
          </cell>
          <cell r="P35">
            <v>5</v>
          </cell>
          <cell r="Q35">
            <v>17</v>
          </cell>
          <cell r="R35">
            <v>26</v>
          </cell>
          <cell r="S35">
            <v>54</v>
          </cell>
          <cell r="T35">
            <v>48</v>
          </cell>
          <cell r="U35">
            <v>19</v>
          </cell>
          <cell r="V35">
            <v>2</v>
          </cell>
          <cell r="W35">
            <v>171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</v>
          </cell>
          <cell r="H36">
            <v>1</v>
          </cell>
          <cell r="I36">
            <v>0</v>
          </cell>
          <cell r="J36">
            <v>1</v>
          </cell>
          <cell r="K36">
            <v>3</v>
          </cell>
          <cell r="N36">
            <v>2</v>
          </cell>
          <cell r="O36">
            <v>4</v>
          </cell>
          <cell r="P36">
            <v>64</v>
          </cell>
          <cell r="Q36">
            <v>184</v>
          </cell>
          <cell r="R36">
            <v>269</v>
          </cell>
          <cell r="S36">
            <v>466</v>
          </cell>
          <cell r="T36">
            <v>345</v>
          </cell>
          <cell r="U36">
            <v>182</v>
          </cell>
          <cell r="V36">
            <v>50</v>
          </cell>
          <cell r="W36">
            <v>1566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1</v>
          </cell>
          <cell r="H41">
            <v>1</v>
          </cell>
          <cell r="I41">
            <v>0</v>
          </cell>
          <cell r="J41">
            <v>1</v>
          </cell>
          <cell r="K41">
            <v>3</v>
          </cell>
        </row>
        <row r="43">
          <cell r="B43">
            <v>2</v>
          </cell>
          <cell r="C43">
            <v>4</v>
          </cell>
          <cell r="D43">
            <v>64</v>
          </cell>
          <cell r="E43">
            <v>184</v>
          </cell>
          <cell r="F43">
            <v>269</v>
          </cell>
          <cell r="G43">
            <v>466</v>
          </cell>
          <cell r="H43">
            <v>345</v>
          </cell>
          <cell r="I43">
            <v>182</v>
          </cell>
          <cell r="J43">
            <v>50</v>
          </cell>
          <cell r="K43">
            <v>1566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>
            <v>3</v>
          </cell>
          <cell r="C45">
            <v>14</v>
          </cell>
          <cell r="D45">
            <v>108</v>
          </cell>
          <cell r="E45">
            <v>289</v>
          </cell>
          <cell r="F45">
            <v>395</v>
          </cell>
          <cell r="G45">
            <v>649</v>
          </cell>
          <cell r="H45">
            <v>485</v>
          </cell>
          <cell r="I45">
            <v>255</v>
          </cell>
          <cell r="J45">
            <v>65</v>
          </cell>
          <cell r="K45">
            <v>2263</v>
          </cell>
        </row>
        <row r="46">
          <cell r="Z46">
            <v>47</v>
          </cell>
        </row>
        <row r="47">
          <cell r="Z47">
            <v>211</v>
          </cell>
        </row>
        <row r="48">
          <cell r="Z48">
            <v>1504</v>
          </cell>
        </row>
        <row r="49">
          <cell r="Z49">
            <v>501</v>
          </cell>
        </row>
        <row r="54">
          <cell r="AG54">
            <v>1777</v>
          </cell>
        </row>
        <row r="55">
          <cell r="AG55">
            <v>178</v>
          </cell>
        </row>
        <row r="56">
          <cell r="AG56">
            <v>45</v>
          </cell>
        </row>
        <row r="57">
          <cell r="AG57">
            <v>16</v>
          </cell>
        </row>
        <row r="58">
          <cell r="AG58">
            <v>80</v>
          </cell>
        </row>
        <row r="59">
          <cell r="AG59">
            <v>82</v>
          </cell>
        </row>
        <row r="60">
          <cell r="AG60">
            <v>24</v>
          </cell>
        </row>
        <row r="61">
          <cell r="AG61">
            <v>0</v>
          </cell>
        </row>
        <row r="62">
          <cell r="AG62">
            <v>61</v>
          </cell>
        </row>
      </sheetData>
      <sheetData sheetId="2">
        <row r="7">
          <cell r="N7">
            <v>3</v>
          </cell>
          <cell r="O7">
            <v>26</v>
          </cell>
          <cell r="P7">
            <v>330</v>
          </cell>
          <cell r="Q7">
            <v>1266</v>
          </cell>
          <cell r="R7">
            <v>1967</v>
          </cell>
          <cell r="S7">
            <v>2305</v>
          </cell>
          <cell r="T7">
            <v>845</v>
          </cell>
          <cell r="U7">
            <v>308</v>
          </cell>
          <cell r="V7">
            <v>111</v>
          </cell>
          <cell r="W7">
            <v>7161</v>
          </cell>
        </row>
        <row r="8">
          <cell r="B8">
            <v>30</v>
          </cell>
          <cell r="C8">
            <v>280</v>
          </cell>
          <cell r="D8">
            <v>1211</v>
          </cell>
          <cell r="E8">
            <v>1898</v>
          </cell>
          <cell r="F8">
            <v>2168</v>
          </cell>
          <cell r="G8">
            <v>2704</v>
          </cell>
          <cell r="H8">
            <v>1467</v>
          </cell>
          <cell r="I8">
            <v>761</v>
          </cell>
          <cell r="J8">
            <v>309</v>
          </cell>
          <cell r="K8">
            <v>10828</v>
          </cell>
        </row>
        <row r="9">
          <cell r="B9">
            <v>3</v>
          </cell>
          <cell r="C9">
            <v>28</v>
          </cell>
          <cell r="D9">
            <v>106</v>
          </cell>
          <cell r="E9">
            <v>247</v>
          </cell>
          <cell r="F9">
            <v>309</v>
          </cell>
          <cell r="G9">
            <v>375</v>
          </cell>
          <cell r="H9">
            <v>255</v>
          </cell>
          <cell r="I9">
            <v>135</v>
          </cell>
          <cell r="J9">
            <v>67</v>
          </cell>
          <cell r="K9">
            <v>1525</v>
          </cell>
          <cell r="N9">
            <v>0</v>
          </cell>
          <cell r="O9">
            <v>1</v>
          </cell>
          <cell r="P9">
            <v>10</v>
          </cell>
          <cell r="Q9">
            <v>17</v>
          </cell>
          <cell r="R9">
            <v>36</v>
          </cell>
          <cell r="S9">
            <v>87</v>
          </cell>
          <cell r="T9">
            <v>80</v>
          </cell>
          <cell r="U9">
            <v>59</v>
          </cell>
          <cell r="V9">
            <v>31</v>
          </cell>
          <cell r="W9">
            <v>321</v>
          </cell>
        </row>
        <row r="10">
          <cell r="B10">
            <v>2</v>
          </cell>
          <cell r="C10">
            <v>15</v>
          </cell>
          <cell r="D10">
            <v>285</v>
          </cell>
          <cell r="E10">
            <v>370</v>
          </cell>
          <cell r="F10">
            <v>401</v>
          </cell>
          <cell r="G10">
            <v>475</v>
          </cell>
          <cell r="H10">
            <v>224</v>
          </cell>
          <cell r="I10">
            <v>71</v>
          </cell>
          <cell r="J10">
            <v>26</v>
          </cell>
          <cell r="K10">
            <v>1869</v>
          </cell>
          <cell r="N10">
            <v>0</v>
          </cell>
          <cell r="O10">
            <v>4</v>
          </cell>
          <cell r="P10">
            <v>25</v>
          </cell>
          <cell r="Q10">
            <v>181</v>
          </cell>
          <cell r="R10">
            <v>364</v>
          </cell>
          <cell r="S10">
            <v>860</v>
          </cell>
          <cell r="T10">
            <v>823</v>
          </cell>
          <cell r="U10">
            <v>580</v>
          </cell>
          <cell r="V10">
            <v>268</v>
          </cell>
          <cell r="W10">
            <v>3105</v>
          </cell>
        </row>
        <row r="11">
          <cell r="B11">
            <v>2</v>
          </cell>
          <cell r="C11">
            <v>19</v>
          </cell>
          <cell r="D11">
            <v>64</v>
          </cell>
          <cell r="E11">
            <v>192</v>
          </cell>
          <cell r="F11">
            <v>267</v>
          </cell>
          <cell r="G11">
            <v>407</v>
          </cell>
          <cell r="H11">
            <v>290</v>
          </cell>
          <cell r="I11">
            <v>169</v>
          </cell>
          <cell r="J11">
            <v>70</v>
          </cell>
          <cell r="K11">
            <v>1480</v>
          </cell>
          <cell r="N11">
            <v>0</v>
          </cell>
          <cell r="O11">
            <v>5</v>
          </cell>
          <cell r="P11">
            <v>35</v>
          </cell>
          <cell r="Q11">
            <v>198</v>
          </cell>
          <cell r="R11">
            <v>400</v>
          </cell>
          <cell r="S11">
            <v>947</v>
          </cell>
          <cell r="T11">
            <v>903</v>
          </cell>
          <cell r="U11">
            <v>639</v>
          </cell>
          <cell r="V11">
            <v>299</v>
          </cell>
          <cell r="W11">
            <v>3426</v>
          </cell>
        </row>
        <row r="12">
          <cell r="B12">
            <v>37</v>
          </cell>
          <cell r="C12">
            <v>342</v>
          </cell>
          <cell r="D12">
            <v>1666</v>
          </cell>
          <cell r="E12">
            <v>2707</v>
          </cell>
          <cell r="F12">
            <v>3145</v>
          </cell>
          <cell r="G12">
            <v>3961</v>
          </cell>
          <cell r="H12">
            <v>2236</v>
          </cell>
          <cell r="I12">
            <v>1136</v>
          </cell>
          <cell r="J12">
            <v>472</v>
          </cell>
          <cell r="K12">
            <v>15702</v>
          </cell>
        </row>
        <row r="13">
          <cell r="N13">
            <v>2</v>
          </cell>
          <cell r="O13">
            <v>6</v>
          </cell>
          <cell r="P13">
            <v>33</v>
          </cell>
          <cell r="Q13">
            <v>59</v>
          </cell>
          <cell r="R13">
            <v>98</v>
          </cell>
          <cell r="S13">
            <v>156</v>
          </cell>
          <cell r="T13">
            <v>100</v>
          </cell>
          <cell r="U13">
            <v>22</v>
          </cell>
          <cell r="V13">
            <v>8</v>
          </cell>
          <cell r="W13">
            <v>484</v>
          </cell>
        </row>
        <row r="14">
          <cell r="N14">
            <v>8</v>
          </cell>
          <cell r="O14">
            <v>117</v>
          </cell>
          <cell r="P14">
            <v>1197</v>
          </cell>
          <cell r="Q14">
            <v>3044</v>
          </cell>
          <cell r="R14">
            <v>2916</v>
          </cell>
          <cell r="S14">
            <v>3248</v>
          </cell>
          <cell r="T14">
            <v>1544</v>
          </cell>
          <cell r="U14">
            <v>463</v>
          </cell>
          <cell r="V14">
            <v>97</v>
          </cell>
          <cell r="W14">
            <v>12634</v>
          </cell>
        </row>
        <row r="15">
          <cell r="N15">
            <v>10</v>
          </cell>
          <cell r="O15">
            <v>123</v>
          </cell>
          <cell r="P15">
            <v>1230</v>
          </cell>
          <cell r="Q15">
            <v>3103</v>
          </cell>
          <cell r="R15">
            <v>3014</v>
          </cell>
          <cell r="S15">
            <v>3404</v>
          </cell>
          <cell r="T15">
            <v>1644</v>
          </cell>
          <cell r="U15">
            <v>485</v>
          </cell>
          <cell r="V15">
            <v>105</v>
          </cell>
          <cell r="W15">
            <v>13118</v>
          </cell>
        </row>
        <row r="17">
          <cell r="B17">
            <v>20</v>
          </cell>
          <cell r="C17">
            <v>152</v>
          </cell>
          <cell r="D17">
            <v>867</v>
          </cell>
          <cell r="E17">
            <v>2051</v>
          </cell>
          <cell r="F17">
            <v>1885</v>
          </cell>
          <cell r="G17">
            <v>2091</v>
          </cell>
          <cell r="H17">
            <v>1143</v>
          </cell>
          <cell r="I17">
            <v>420</v>
          </cell>
          <cell r="J17">
            <v>97</v>
          </cell>
          <cell r="K17">
            <v>8726</v>
          </cell>
          <cell r="N17">
            <v>2</v>
          </cell>
          <cell r="O17">
            <v>15</v>
          </cell>
          <cell r="P17">
            <v>77</v>
          </cell>
          <cell r="Q17">
            <v>193</v>
          </cell>
          <cell r="R17">
            <v>274</v>
          </cell>
          <cell r="S17">
            <v>742</v>
          </cell>
          <cell r="T17">
            <v>1361</v>
          </cell>
          <cell r="U17">
            <v>1239</v>
          </cell>
          <cell r="V17">
            <v>863</v>
          </cell>
          <cell r="W17">
            <v>4766</v>
          </cell>
        </row>
        <row r="18">
          <cell r="B18">
            <v>4</v>
          </cell>
          <cell r="C18">
            <v>68</v>
          </cell>
          <cell r="D18">
            <v>850</v>
          </cell>
          <cell r="E18">
            <v>1971</v>
          </cell>
          <cell r="F18">
            <v>1965</v>
          </cell>
          <cell r="G18">
            <v>2312</v>
          </cell>
          <cell r="H18">
            <v>1145</v>
          </cell>
          <cell r="I18">
            <v>388</v>
          </cell>
          <cell r="J18">
            <v>106</v>
          </cell>
          <cell r="K18">
            <v>8809</v>
          </cell>
          <cell r="N18">
            <v>1</v>
          </cell>
          <cell r="O18">
            <v>7</v>
          </cell>
          <cell r="P18">
            <v>71</v>
          </cell>
          <cell r="Q18">
            <v>304</v>
          </cell>
          <cell r="R18">
            <v>524</v>
          </cell>
          <cell r="S18">
            <v>903</v>
          </cell>
          <cell r="T18">
            <v>588</v>
          </cell>
          <cell r="U18">
            <v>314</v>
          </cell>
          <cell r="V18">
            <v>153</v>
          </cell>
          <cell r="W18">
            <v>2865</v>
          </cell>
        </row>
        <row r="19">
          <cell r="B19">
            <v>3</v>
          </cell>
          <cell r="C19">
            <v>58</v>
          </cell>
          <cell r="D19">
            <v>1277</v>
          </cell>
          <cell r="E19">
            <v>3129</v>
          </cell>
          <cell r="F19">
            <v>3432</v>
          </cell>
          <cell r="G19">
            <v>3953</v>
          </cell>
          <cell r="H19">
            <v>2065</v>
          </cell>
          <cell r="I19">
            <v>652</v>
          </cell>
          <cell r="J19">
            <v>211</v>
          </cell>
          <cell r="K19">
            <v>14780</v>
          </cell>
          <cell r="N19">
            <v>3</v>
          </cell>
          <cell r="O19">
            <v>22</v>
          </cell>
          <cell r="P19">
            <v>148</v>
          </cell>
          <cell r="Q19">
            <v>497</v>
          </cell>
          <cell r="R19">
            <v>798</v>
          </cell>
          <cell r="S19">
            <v>1645</v>
          </cell>
          <cell r="T19">
            <v>1949</v>
          </cell>
          <cell r="U19">
            <v>1553</v>
          </cell>
          <cell r="V19">
            <v>1016</v>
          </cell>
          <cell r="W19">
            <v>7631</v>
          </cell>
        </row>
        <row r="20">
          <cell r="B20">
            <v>0</v>
          </cell>
          <cell r="C20">
            <v>3</v>
          </cell>
          <cell r="D20">
            <v>261</v>
          </cell>
          <cell r="E20">
            <v>1038</v>
          </cell>
          <cell r="F20">
            <v>1434</v>
          </cell>
          <cell r="G20">
            <v>1657</v>
          </cell>
          <cell r="H20">
            <v>829</v>
          </cell>
          <cell r="I20">
            <v>344</v>
          </cell>
          <cell r="J20">
            <v>143</v>
          </cell>
          <cell r="K20">
            <v>5709</v>
          </cell>
          <cell r="N20">
            <v>0</v>
          </cell>
          <cell r="O20">
            <v>0</v>
          </cell>
          <cell r="P20">
            <v>1</v>
          </cell>
          <cell r="Q20">
            <v>8</v>
          </cell>
          <cell r="R20">
            <v>8</v>
          </cell>
          <cell r="S20">
            <v>31</v>
          </cell>
          <cell r="T20">
            <v>16</v>
          </cell>
          <cell r="U20">
            <v>13</v>
          </cell>
          <cell r="V20">
            <v>1</v>
          </cell>
          <cell r="W20">
            <v>78</v>
          </cell>
        </row>
        <row r="21">
          <cell r="B21">
            <v>0</v>
          </cell>
          <cell r="C21">
            <v>3</v>
          </cell>
          <cell r="D21">
            <v>51</v>
          </cell>
          <cell r="E21">
            <v>270</v>
          </cell>
          <cell r="F21">
            <v>490</v>
          </cell>
          <cell r="G21">
            <v>746</v>
          </cell>
          <cell r="H21">
            <v>482</v>
          </cell>
          <cell r="I21">
            <v>254</v>
          </cell>
          <cell r="J21">
            <v>139</v>
          </cell>
          <cell r="K21">
            <v>2435</v>
          </cell>
        </row>
        <row r="22">
          <cell r="B22">
            <v>0</v>
          </cell>
          <cell r="C22">
            <v>1</v>
          </cell>
          <cell r="D22">
            <v>22</v>
          </cell>
          <cell r="E22">
            <v>192</v>
          </cell>
          <cell r="F22">
            <v>345</v>
          </cell>
          <cell r="G22">
            <v>605</v>
          </cell>
          <cell r="H22">
            <v>441</v>
          </cell>
          <cell r="I22">
            <v>320</v>
          </cell>
          <cell r="J22">
            <v>183</v>
          </cell>
          <cell r="K22">
            <v>2109</v>
          </cell>
          <cell r="N22">
            <v>0</v>
          </cell>
          <cell r="O22">
            <v>0</v>
          </cell>
          <cell r="P22">
            <v>4</v>
          </cell>
          <cell r="Q22">
            <v>15</v>
          </cell>
          <cell r="R22">
            <v>27</v>
          </cell>
          <cell r="S22">
            <v>52</v>
          </cell>
          <cell r="T22">
            <v>59</v>
          </cell>
          <cell r="U22">
            <v>28</v>
          </cell>
          <cell r="V22">
            <v>17</v>
          </cell>
          <cell r="W22">
            <v>202</v>
          </cell>
        </row>
        <row r="23">
          <cell r="B23">
            <v>0</v>
          </cell>
          <cell r="C23">
            <v>0</v>
          </cell>
          <cell r="D23">
            <v>2</v>
          </cell>
          <cell r="E23">
            <v>26</v>
          </cell>
          <cell r="F23">
            <v>80</v>
          </cell>
          <cell r="G23">
            <v>214</v>
          </cell>
          <cell r="H23">
            <v>234</v>
          </cell>
          <cell r="I23">
            <v>144</v>
          </cell>
          <cell r="J23">
            <v>88</v>
          </cell>
          <cell r="K23">
            <v>788</v>
          </cell>
          <cell r="N23">
            <v>0</v>
          </cell>
          <cell r="O23">
            <v>1</v>
          </cell>
          <cell r="P23">
            <v>23</v>
          </cell>
          <cell r="Q23">
            <v>114</v>
          </cell>
          <cell r="R23">
            <v>217</v>
          </cell>
          <cell r="S23">
            <v>367</v>
          </cell>
          <cell r="T23">
            <v>276</v>
          </cell>
          <cell r="U23">
            <v>113</v>
          </cell>
          <cell r="V23">
            <v>24</v>
          </cell>
          <cell r="W23">
            <v>1135</v>
          </cell>
        </row>
        <row r="24">
          <cell r="B24">
            <v>27</v>
          </cell>
          <cell r="C24">
            <v>285</v>
          </cell>
          <cell r="D24">
            <v>3330</v>
          </cell>
          <cell r="E24">
            <v>8677</v>
          </cell>
          <cell r="F24">
            <v>9631</v>
          </cell>
          <cell r="G24">
            <v>11578</v>
          </cell>
          <cell r="H24">
            <v>6339</v>
          </cell>
          <cell r="I24">
            <v>2522</v>
          </cell>
          <cell r="J24">
            <v>967</v>
          </cell>
          <cell r="K24">
            <v>43356</v>
          </cell>
          <cell r="N24">
            <v>0</v>
          </cell>
          <cell r="O24">
            <v>7</v>
          </cell>
          <cell r="P24">
            <v>98</v>
          </cell>
          <cell r="Q24">
            <v>241</v>
          </cell>
          <cell r="R24">
            <v>264</v>
          </cell>
          <cell r="S24">
            <v>411</v>
          </cell>
          <cell r="T24">
            <v>271</v>
          </cell>
          <cell r="U24">
            <v>124</v>
          </cell>
          <cell r="V24">
            <v>34</v>
          </cell>
          <cell r="W24">
            <v>1450</v>
          </cell>
        </row>
        <row r="25">
          <cell r="N25">
            <v>0</v>
          </cell>
          <cell r="O25">
            <v>8</v>
          </cell>
          <cell r="P25">
            <v>125</v>
          </cell>
          <cell r="Q25">
            <v>370</v>
          </cell>
          <cell r="R25">
            <v>508</v>
          </cell>
          <cell r="S25">
            <v>830</v>
          </cell>
          <cell r="T25">
            <v>606</v>
          </cell>
          <cell r="U25">
            <v>265</v>
          </cell>
          <cell r="V25">
            <v>75</v>
          </cell>
          <cell r="W25">
            <v>2787</v>
          </cell>
        </row>
        <row r="26">
          <cell r="N26">
            <v>0</v>
          </cell>
          <cell r="O26">
            <v>47</v>
          </cell>
          <cell r="P26">
            <v>578</v>
          </cell>
          <cell r="Q26">
            <v>1459</v>
          </cell>
          <cell r="R26">
            <v>1332</v>
          </cell>
          <cell r="S26">
            <v>1275</v>
          </cell>
          <cell r="T26">
            <v>600</v>
          </cell>
          <cell r="U26">
            <v>168</v>
          </cell>
          <cell r="V26">
            <v>48</v>
          </cell>
          <cell r="W26">
            <v>5507</v>
          </cell>
        </row>
        <row r="27">
          <cell r="N27">
            <v>1</v>
          </cell>
          <cell r="O27">
            <v>7</v>
          </cell>
          <cell r="P27">
            <v>207</v>
          </cell>
          <cell r="Q27">
            <v>643</v>
          </cell>
          <cell r="R27">
            <v>857</v>
          </cell>
          <cell r="S27">
            <v>1000</v>
          </cell>
          <cell r="T27">
            <v>607</v>
          </cell>
          <cell r="U27">
            <v>259</v>
          </cell>
          <cell r="V27">
            <v>118</v>
          </cell>
          <cell r="W27">
            <v>3699</v>
          </cell>
        </row>
        <row r="28">
          <cell r="B28">
            <v>0</v>
          </cell>
          <cell r="C28">
            <v>0</v>
          </cell>
          <cell r="D28">
            <v>5</v>
          </cell>
          <cell r="E28">
            <v>14</v>
          </cell>
          <cell r="F28">
            <v>27</v>
          </cell>
          <cell r="G28">
            <v>27</v>
          </cell>
          <cell r="H28">
            <v>35</v>
          </cell>
          <cell r="I28">
            <v>18</v>
          </cell>
          <cell r="J28">
            <v>10</v>
          </cell>
          <cell r="K28">
            <v>136</v>
          </cell>
          <cell r="N28">
            <v>0</v>
          </cell>
          <cell r="O28">
            <v>0</v>
          </cell>
          <cell r="P28">
            <v>3</v>
          </cell>
          <cell r="Q28">
            <v>23</v>
          </cell>
          <cell r="R28">
            <v>42</v>
          </cell>
          <cell r="S28">
            <v>75</v>
          </cell>
          <cell r="T28">
            <v>65</v>
          </cell>
          <cell r="U28">
            <v>26</v>
          </cell>
          <cell r="V28">
            <v>5</v>
          </cell>
          <cell r="W28">
            <v>239</v>
          </cell>
        </row>
        <row r="29">
          <cell r="B29">
            <v>0</v>
          </cell>
          <cell r="C29">
            <v>1</v>
          </cell>
          <cell r="D29">
            <v>14</v>
          </cell>
          <cell r="E29">
            <v>153</v>
          </cell>
          <cell r="F29">
            <v>368</v>
          </cell>
          <cell r="G29">
            <v>815</v>
          </cell>
          <cell r="H29">
            <v>814</v>
          </cell>
          <cell r="I29">
            <v>590</v>
          </cell>
          <cell r="J29">
            <v>309</v>
          </cell>
          <cell r="K29">
            <v>3064</v>
          </cell>
          <cell r="N29">
            <v>1</v>
          </cell>
          <cell r="O29">
            <v>7</v>
          </cell>
          <cell r="P29">
            <v>210</v>
          </cell>
          <cell r="Q29">
            <v>666</v>
          </cell>
          <cell r="R29">
            <v>899</v>
          </cell>
          <cell r="S29">
            <v>1075</v>
          </cell>
          <cell r="T29">
            <v>672</v>
          </cell>
          <cell r="U29">
            <v>285</v>
          </cell>
          <cell r="V29">
            <v>123</v>
          </cell>
          <cell r="W29">
            <v>3938</v>
          </cell>
        </row>
        <row r="30">
          <cell r="B30">
            <v>0</v>
          </cell>
          <cell r="C30">
            <v>0</v>
          </cell>
          <cell r="D30">
            <v>3</v>
          </cell>
          <cell r="E30">
            <v>60</v>
          </cell>
          <cell r="F30">
            <v>232</v>
          </cell>
          <cell r="G30">
            <v>606</v>
          </cell>
          <cell r="H30">
            <v>660</v>
          </cell>
          <cell r="I30">
            <v>499</v>
          </cell>
          <cell r="J30">
            <v>305</v>
          </cell>
          <cell r="K30">
            <v>2365</v>
          </cell>
          <cell r="N30">
            <v>9</v>
          </cell>
          <cell r="O30">
            <v>35</v>
          </cell>
          <cell r="P30">
            <v>472</v>
          </cell>
          <cell r="Q30">
            <v>863</v>
          </cell>
          <cell r="R30">
            <v>792</v>
          </cell>
          <cell r="S30">
            <v>935</v>
          </cell>
          <cell r="T30">
            <v>497</v>
          </cell>
          <cell r="U30">
            <v>100</v>
          </cell>
          <cell r="V30">
            <v>21</v>
          </cell>
          <cell r="W30">
            <v>3724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31</v>
          </cell>
          <cell r="F31">
            <v>134</v>
          </cell>
          <cell r="G31">
            <v>492</v>
          </cell>
          <cell r="H31">
            <v>525</v>
          </cell>
          <cell r="I31">
            <v>398</v>
          </cell>
          <cell r="J31">
            <v>209</v>
          </cell>
          <cell r="K31">
            <v>1789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2</v>
          </cell>
          <cell r="F32">
            <v>10</v>
          </cell>
          <cell r="G32">
            <v>57</v>
          </cell>
          <cell r="H32">
            <v>155</v>
          </cell>
          <cell r="I32">
            <v>174</v>
          </cell>
          <cell r="J32">
            <v>104</v>
          </cell>
          <cell r="K32">
            <v>502</v>
          </cell>
          <cell r="N32">
            <v>0</v>
          </cell>
          <cell r="O32">
            <v>1</v>
          </cell>
          <cell r="P32">
            <v>85</v>
          </cell>
          <cell r="Q32">
            <v>108</v>
          </cell>
          <cell r="R32">
            <v>112</v>
          </cell>
          <cell r="S32">
            <v>165</v>
          </cell>
          <cell r="T32">
            <v>74</v>
          </cell>
          <cell r="U32">
            <v>30</v>
          </cell>
          <cell r="V32">
            <v>6</v>
          </cell>
          <cell r="W32">
            <v>581</v>
          </cell>
        </row>
        <row r="33">
          <cell r="B33">
            <v>0</v>
          </cell>
          <cell r="C33">
            <v>1</v>
          </cell>
          <cell r="D33">
            <v>22</v>
          </cell>
          <cell r="E33">
            <v>260</v>
          </cell>
          <cell r="F33">
            <v>771</v>
          </cell>
          <cell r="G33">
            <v>1997</v>
          </cell>
          <cell r="H33">
            <v>2189</v>
          </cell>
          <cell r="I33">
            <v>1679</v>
          </cell>
          <cell r="J33">
            <v>937</v>
          </cell>
          <cell r="K33">
            <v>7856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3</v>
          </cell>
          <cell r="T33">
            <v>3</v>
          </cell>
          <cell r="U33">
            <v>0</v>
          </cell>
          <cell r="V33">
            <v>0</v>
          </cell>
          <cell r="W33">
            <v>6</v>
          </cell>
        </row>
        <row r="34">
          <cell r="N34">
            <v>1</v>
          </cell>
          <cell r="O34">
            <v>12</v>
          </cell>
          <cell r="P34">
            <v>138</v>
          </cell>
          <cell r="Q34">
            <v>406</v>
          </cell>
          <cell r="R34">
            <v>583</v>
          </cell>
          <cell r="S34">
            <v>973</v>
          </cell>
          <cell r="T34">
            <v>735</v>
          </cell>
          <cell r="U34">
            <v>361</v>
          </cell>
          <cell r="V34">
            <v>106</v>
          </cell>
          <cell r="W34">
            <v>3315</v>
          </cell>
        </row>
        <row r="35">
          <cell r="N35">
            <v>1</v>
          </cell>
          <cell r="O35">
            <v>13</v>
          </cell>
          <cell r="P35">
            <v>223</v>
          </cell>
          <cell r="Q35">
            <v>514</v>
          </cell>
          <cell r="R35">
            <v>695</v>
          </cell>
          <cell r="S35">
            <v>1141</v>
          </cell>
          <cell r="T35">
            <v>812</v>
          </cell>
          <cell r="U35">
            <v>391</v>
          </cell>
          <cell r="V35">
            <v>112</v>
          </cell>
          <cell r="W35">
            <v>3902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7</v>
          </cell>
          <cell r="F36">
            <v>6</v>
          </cell>
          <cell r="G36">
            <v>13</v>
          </cell>
          <cell r="H36">
            <v>12</v>
          </cell>
          <cell r="I36">
            <v>4</v>
          </cell>
          <cell r="J36">
            <v>7</v>
          </cell>
          <cell r="K36">
            <v>49</v>
          </cell>
          <cell r="N36">
            <v>27</v>
          </cell>
          <cell r="O36">
            <v>286</v>
          </cell>
          <cell r="P36">
            <v>3352</v>
          </cell>
          <cell r="Q36">
            <v>8944</v>
          </cell>
          <cell r="R36">
            <v>10413</v>
          </cell>
          <cell r="S36">
            <v>13588</v>
          </cell>
          <cell r="T36">
            <v>8544</v>
          </cell>
          <cell r="U36">
            <v>4207</v>
          </cell>
          <cell r="V36">
            <v>1911</v>
          </cell>
          <cell r="W36">
            <v>51272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5</v>
          </cell>
          <cell r="G37">
            <v>0</v>
          </cell>
          <cell r="H37">
            <v>3</v>
          </cell>
          <cell r="I37">
            <v>1</v>
          </cell>
          <cell r="J37">
            <v>0</v>
          </cell>
          <cell r="K37">
            <v>9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1</v>
          </cell>
          <cell r="I38">
            <v>1</v>
          </cell>
          <cell r="J38">
            <v>0</v>
          </cell>
          <cell r="K38">
            <v>2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7</v>
          </cell>
          <cell r="F41">
            <v>11</v>
          </cell>
          <cell r="G41">
            <v>13</v>
          </cell>
          <cell r="H41">
            <v>16</v>
          </cell>
          <cell r="I41">
            <v>6</v>
          </cell>
          <cell r="J41">
            <v>7</v>
          </cell>
          <cell r="K41">
            <v>60</v>
          </cell>
        </row>
        <row r="43">
          <cell r="B43">
            <v>27</v>
          </cell>
          <cell r="C43">
            <v>286</v>
          </cell>
          <cell r="D43">
            <v>3352</v>
          </cell>
          <cell r="E43">
            <v>8944</v>
          </cell>
          <cell r="F43">
            <v>10413</v>
          </cell>
          <cell r="G43">
            <v>13588</v>
          </cell>
          <cell r="H43">
            <v>8544</v>
          </cell>
          <cell r="I43">
            <v>4207</v>
          </cell>
          <cell r="J43">
            <v>1911</v>
          </cell>
          <cell r="K43">
            <v>51272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0</v>
          </cell>
          <cell r="K44">
            <v>1</v>
          </cell>
        </row>
        <row r="45">
          <cell r="B45">
            <v>64</v>
          </cell>
          <cell r="C45">
            <v>628</v>
          </cell>
          <cell r="D45">
            <v>5018</v>
          </cell>
          <cell r="E45">
            <v>11651</v>
          </cell>
          <cell r="F45">
            <v>13558</v>
          </cell>
          <cell r="G45">
            <v>17550</v>
          </cell>
          <cell r="H45">
            <v>10780</v>
          </cell>
          <cell r="I45">
            <v>5343</v>
          </cell>
          <cell r="J45">
            <v>2383</v>
          </cell>
        </row>
        <row r="54">
          <cell r="AG54">
            <v>55032</v>
          </cell>
        </row>
        <row r="55">
          <cell r="AG55">
            <v>2887</v>
          </cell>
        </row>
        <row r="56">
          <cell r="AG56">
            <v>1087</v>
          </cell>
        </row>
        <row r="57">
          <cell r="AG57">
            <v>176</v>
          </cell>
        </row>
        <row r="58">
          <cell r="AG58">
            <v>2026</v>
          </cell>
        </row>
        <row r="59">
          <cell r="AG59">
            <v>1102</v>
          </cell>
        </row>
        <row r="60">
          <cell r="AG60">
            <v>601</v>
          </cell>
        </row>
        <row r="61">
          <cell r="AG61">
            <v>8</v>
          </cell>
        </row>
        <row r="62">
          <cell r="AG62">
            <v>4056</v>
          </cell>
        </row>
      </sheetData>
      <sheetData sheetId="4">
        <row r="8">
          <cell r="B8">
            <v>6345</v>
          </cell>
          <cell r="C8">
            <v>325</v>
          </cell>
        </row>
        <row r="9">
          <cell r="B9">
            <v>5109</v>
          </cell>
          <cell r="C9">
            <v>173</v>
          </cell>
        </row>
        <row r="10">
          <cell r="B10">
            <v>8</v>
          </cell>
          <cell r="C10">
            <v>0</v>
          </cell>
        </row>
        <row r="13">
          <cell r="B13">
            <v>5029</v>
          </cell>
          <cell r="C13">
            <v>141</v>
          </cell>
        </row>
        <row r="14">
          <cell r="B14">
            <v>1847</v>
          </cell>
          <cell r="C14">
            <v>53</v>
          </cell>
        </row>
        <row r="15">
          <cell r="B15">
            <v>1089</v>
          </cell>
          <cell r="C15">
            <v>24</v>
          </cell>
        </row>
        <row r="16">
          <cell r="B16">
            <v>101</v>
          </cell>
          <cell r="C16">
            <v>5</v>
          </cell>
        </row>
        <row r="17">
          <cell r="B17">
            <v>32</v>
          </cell>
          <cell r="C17">
            <v>2</v>
          </cell>
        </row>
        <row r="18">
          <cell r="B18">
            <v>20</v>
          </cell>
          <cell r="C18">
            <v>1</v>
          </cell>
        </row>
        <row r="19">
          <cell r="B19">
            <v>7</v>
          </cell>
          <cell r="C19">
            <v>0</v>
          </cell>
        </row>
        <row r="22">
          <cell r="B22">
            <v>2</v>
          </cell>
          <cell r="C22">
            <v>0</v>
          </cell>
        </row>
        <row r="23">
          <cell r="B23">
            <v>6</v>
          </cell>
          <cell r="C23">
            <v>0</v>
          </cell>
        </row>
        <row r="24">
          <cell r="B24">
            <v>2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6">
          <cell r="B26">
            <v>0</v>
          </cell>
          <cell r="C26">
            <v>0</v>
          </cell>
          <cell r="E26">
            <v>19720</v>
          </cell>
          <cell r="F26">
            <v>802</v>
          </cell>
        </row>
        <row r="28">
          <cell r="B28">
            <v>2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1</v>
          </cell>
        </row>
        <row r="34">
          <cell r="B34">
            <v>104</v>
          </cell>
          <cell r="C34">
            <v>2</v>
          </cell>
        </row>
        <row r="35">
          <cell r="B35">
            <v>140</v>
          </cell>
          <cell r="C35">
            <v>2</v>
          </cell>
        </row>
        <row r="38">
          <cell r="B38">
            <v>19843</v>
          </cell>
          <cell r="C38">
            <v>729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 de garde"/>
      <sheetName val="MAH_charleville"/>
      <sheetName val="PSEF_charleville"/>
      <sheetName val="MAH_chartres"/>
      <sheetName val="PSEF_chartres"/>
      <sheetName val="CD_chateaudun"/>
      <sheetName val="MAH_orleans"/>
      <sheetName val="MAF_orleans"/>
      <sheetName val="CSL_montargis"/>
      <sheetName val="PSEF_montargis"/>
      <sheetName val="MAH_blois"/>
      <sheetName val="PSEF_blois"/>
      <sheetName val="MA_tours"/>
      <sheetName val="PSEF_tours"/>
      <sheetName val="MAH_bourges"/>
      <sheetName val="MAF_bourges"/>
      <sheetName val="QMA_chateauroux"/>
      <sheetName val="PSEF_chateauroux"/>
      <sheetName val="QCD_chateauroux"/>
      <sheetName val="MC_st_maur"/>
      <sheetName val="MAH_troyes"/>
      <sheetName val="PSEF_troyes"/>
      <sheetName val="MAH_dijon"/>
      <sheetName val="MAF_dijon"/>
      <sheetName val="MAH_lons"/>
      <sheetName val="PSEF_lons"/>
      <sheetName val="MAH_chalons"/>
      <sheetName val="MAF_chalons"/>
      <sheetName val="MAH_reims"/>
      <sheetName val="PSEF_reims"/>
      <sheetName val="MAH_chaumont"/>
      <sheetName val="PSEF_chaumont"/>
      <sheetName val="MAH_nevers"/>
      <sheetName val="PSEF_nevers"/>
      <sheetName val="MAH_auxerre"/>
      <sheetName val="PSEF_auxerre"/>
      <sheetName val="CD_villenauxe"/>
      <sheetName val="QCD_clairvaux"/>
      <sheetName val="MC_clairvaux"/>
      <sheetName val="QMA_varennes"/>
      <sheetName val="QCD_varennes"/>
      <sheetName val="CDH_joux"/>
      <sheetName val="CDF_joux"/>
      <sheetName val="dijon_hommes"/>
      <sheetName val="dijon_femmes"/>
      <sheetName val="recap_dijon"/>
    </sheetNames>
    <sheetDataSet>
      <sheetData sheetId="43">
        <row r="12">
          <cell r="K12">
            <v>885</v>
          </cell>
        </row>
        <row r="43">
          <cell r="K43">
            <v>4285</v>
          </cell>
        </row>
        <row r="44">
          <cell r="K44">
            <v>1</v>
          </cell>
        </row>
      </sheetData>
      <sheetData sheetId="44">
        <row r="12">
          <cell r="K12">
            <v>42</v>
          </cell>
        </row>
        <row r="43">
          <cell r="K43">
            <v>132</v>
          </cell>
        </row>
        <row r="44">
          <cell r="K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e_de_garde"/>
      <sheetName val="MAH_amiens"/>
      <sheetName val="MAF_amiens"/>
      <sheetName val="MAH_arras"/>
      <sheetName val="PSEF_arras"/>
      <sheetName val="MAH_beauvais"/>
      <sheetName val="MAF_beauvais"/>
      <sheetName val="MAH_bethune"/>
      <sheetName val="PSEF_bethune"/>
      <sheetName val="MAH_compiegne"/>
      <sheetName val="PSEF_compiegne"/>
      <sheetName val="MAH_douai"/>
      <sheetName val="PSEF_douai"/>
      <sheetName val="MAH_dunkerke"/>
      <sheetName val="PSEF_dunkerke"/>
      <sheetName val="MAH_evreux"/>
      <sheetName val="PSEF_evreux"/>
      <sheetName val="qMAH_lehavre"/>
      <sheetName val="qCDH_lehavre"/>
      <sheetName val="qCSLH_lehavre"/>
      <sheetName val="PSEF_lehavre"/>
      <sheetName val="qMAH_lille_loos_sequedin"/>
      <sheetName val="qMAF_lille_loos_sequedin"/>
      <sheetName val="MAH_rouen"/>
      <sheetName val="MAF_rouen"/>
      <sheetName val="MAH_valenciennes"/>
      <sheetName val="MAF_valenciennes"/>
      <sheetName val="qCSLH_Lille_Loos_Sequedin"/>
      <sheetName val="qCSLF_Lille_Loos_Sequedin"/>
      <sheetName val="QCD_chateauthierry"/>
      <sheetName val="QMC_chateauthierry"/>
      <sheetName val="QCD_maubeuge"/>
      <sheetName val="QMA_maubeuge"/>
      <sheetName val="PSEF_maubeuge"/>
      <sheetName val="QCD_longuenesse"/>
      <sheetName val="QMA_longuenesse"/>
      <sheetName val="PSEF_longuenesse"/>
      <sheetName val="QCD_laon"/>
      <sheetName val="QMAH_laon"/>
      <sheetName val="QMAF_laon"/>
      <sheetName val="qCD_lille_loos_sequedin"/>
      <sheetName val="qMC_lille_loos_sequedin"/>
      <sheetName val="QCD_liancourt"/>
      <sheetName val="QMA_liancourt"/>
      <sheetName val="PSEF_liancourt"/>
      <sheetName val="CD_valdereuil"/>
      <sheetName val="CDH_bapaume"/>
      <sheetName val="CDF_bapaume"/>
      <sheetName val="EPMH_quievrechain"/>
      <sheetName val="EPMF_quievrechain"/>
      <sheetName val="lille_hommes"/>
      <sheetName val="lille_femmes"/>
      <sheetName val="recap_lille"/>
      <sheetName val="MAH_lehavre"/>
    </sheetNames>
    <sheetDataSet>
      <sheetData sheetId="50">
        <row r="12">
          <cell r="K12">
            <v>1519</v>
          </cell>
        </row>
        <row r="43">
          <cell r="K43">
            <v>8200</v>
          </cell>
        </row>
        <row r="44">
          <cell r="K44">
            <v>0</v>
          </cell>
        </row>
      </sheetData>
      <sheetData sheetId="51">
        <row r="12">
          <cell r="K12">
            <v>59</v>
          </cell>
        </row>
        <row r="43">
          <cell r="K43">
            <v>275</v>
          </cell>
        </row>
        <row r="44">
          <cell r="K4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e_de_garde"/>
      <sheetName val="MAH_aurillac"/>
      <sheetName val="MAH_bonneville"/>
      <sheetName val="QMAH_bourg_bresse"/>
      <sheetName val="QCDH_bourg_bresse"/>
      <sheetName val="MAH_chambery"/>
      <sheetName val="MAH_clermont"/>
      <sheetName val="MAH_grenoble"/>
      <sheetName val="MAH_le_puy"/>
      <sheetName val="MAH_lyon_corbas"/>
      <sheetName val="MAH_montucon"/>
      <sheetName val="MAH_privas"/>
      <sheetName val="MAH_riom"/>
      <sheetName val="MAH_st_etienne"/>
      <sheetName val="MAH_valence"/>
      <sheetName val="MAH_villefranche"/>
      <sheetName val="QMA_aiton"/>
      <sheetName val="QCD_aiton"/>
      <sheetName val="QMA_moulins_yzeure"/>
      <sheetName val="QMC_moulins_yzeure"/>
      <sheetName val="QMA_st_quentin_fall"/>
      <sheetName val="QCD_st_quentin_fall"/>
      <sheetName val="CD_riom"/>
      <sheetName val="CSLH_grenoble"/>
      <sheetName val="CSLH_lyon"/>
      <sheetName val="EMPH_rhone"/>
      <sheetName val="CDH_roanne"/>
      <sheetName val="PSEF_aurillac"/>
      <sheetName val="MAF_bonneville"/>
      <sheetName val="PSEF_bourg_bresse"/>
      <sheetName val="MAF_chambery"/>
      <sheetName val="PSEF_clermont"/>
      <sheetName val="PSEF_grenoble"/>
      <sheetName val="PSEF_le_puy"/>
      <sheetName val="MAF_lyon_corbas"/>
      <sheetName val="PSEF_montlucon"/>
      <sheetName val="PSEF_privas"/>
      <sheetName val="MAF_riom"/>
      <sheetName val="MAF_st_etienne"/>
      <sheetName val="MAF_valence"/>
      <sheetName val="PSEF_villefranche"/>
      <sheetName val="PSEF_aiton"/>
      <sheetName val="PSEF_moulins_yzeure"/>
      <sheetName val="PSEF_st_quentin_fall"/>
      <sheetName val="CSLF_grenoble"/>
      <sheetName val="CSLF_lyon"/>
      <sheetName val="EPMF_rhone"/>
      <sheetName val="CDF_roanne"/>
      <sheetName val="lyon_hommes"/>
      <sheetName val="lyon_femmes"/>
      <sheetName val="recap_lyon"/>
    </sheetNames>
    <sheetDataSet>
      <sheetData sheetId="48">
        <row r="12">
          <cell r="K12">
            <v>1236</v>
          </cell>
        </row>
        <row r="43">
          <cell r="K43">
            <v>4465</v>
          </cell>
        </row>
        <row r="44">
          <cell r="K44">
            <v>0</v>
          </cell>
        </row>
      </sheetData>
      <sheetData sheetId="49">
        <row r="12">
          <cell r="K12">
            <v>61</v>
          </cell>
        </row>
        <row r="43">
          <cell r="K43">
            <v>155</v>
          </cell>
        </row>
        <row r="44">
          <cell r="K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e_de_garde"/>
      <sheetName val="MAH_aix_luynes"/>
      <sheetName val="PSEF_aix_luynes"/>
      <sheetName val="MAH_ajaccio"/>
      <sheetName val="PSEF_ajaccio"/>
      <sheetName val="MAH_digne"/>
      <sheetName val="PSEF_digne"/>
      <sheetName val="MAH_gap"/>
      <sheetName val="MAF_gap"/>
      <sheetName val="MAH_grasse"/>
      <sheetName val="PSEF_grasse"/>
      <sheetName val="MAH_nice"/>
      <sheetName val="MAF_nice"/>
      <sheetName val="QMA_avignon_pontet"/>
      <sheetName val="PSEF_avignon_pontet"/>
      <sheetName val="QCD_avignon_pontet"/>
      <sheetName val="QCD_borgo"/>
      <sheetName val="QMAH_borgo"/>
      <sheetName val="QMAF_borgo"/>
      <sheetName val="QMAH_draguignan"/>
      <sheetName val="QMAF_draguignan"/>
      <sheetName val="QCD_draguignan"/>
      <sheetName val="QCDF_marseille"/>
      <sheetName val="QMAH_marseille"/>
      <sheetName val="QMAF_marseille"/>
      <sheetName val="QCPA_marseille"/>
      <sheetName val="QMA_toulon_farlede"/>
      <sheetName val="PSEF_toulon_farlede"/>
      <sheetName val="QCD_toulon_farlede"/>
      <sheetName val="QMA_toulon_st_roch"/>
      <sheetName val="PSEF_toulon_st_roch"/>
      <sheetName val=" "/>
      <sheetName val="MC_arles"/>
      <sheetName val="CD_casabianda"/>
      <sheetName val="CD_salon_provence"/>
      <sheetName val="CD_tarascon"/>
      <sheetName val="EPM_marseille"/>
      <sheetName val="EPMF_marseille"/>
      <sheetName val="marseille_hommes"/>
      <sheetName val="marseille_femmes"/>
      <sheetName val="recap_marseille"/>
    </sheetNames>
    <sheetDataSet>
      <sheetData sheetId="38">
        <row r="12">
          <cell r="K12">
            <v>1896</v>
          </cell>
        </row>
        <row r="43">
          <cell r="K43">
            <v>5790</v>
          </cell>
        </row>
        <row r="44">
          <cell r="K44">
            <v>0</v>
          </cell>
        </row>
      </sheetData>
      <sheetData sheetId="39">
        <row r="12">
          <cell r="K12">
            <v>62</v>
          </cell>
        </row>
        <row r="43">
          <cell r="K43">
            <v>131</v>
          </cell>
        </row>
        <row r="44">
          <cell r="K4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e_de_garde"/>
      <sheetName val="MAH_bois_darcy"/>
      <sheetName val="PSEF_bois_darcy"/>
      <sheetName val="MAH_fleury"/>
      <sheetName val="MAF_fleury"/>
      <sheetName val="qMAH_fresnes"/>
      <sheetName val="qMAF_fresnes"/>
      <sheetName val="MAH_nanterre"/>
      <sheetName val="PSEF_nanterre"/>
      <sheetName val="MAH_osny"/>
      <sheetName val="PSEF_osny"/>
      <sheetName val="MAH_paris_sante"/>
      <sheetName val="PSEF_paris_sante"/>
      <sheetName val="MAH_versailles"/>
      <sheetName val="MAF_versailles"/>
      <sheetName val="MAH_villepinte"/>
      <sheetName val="PSEF_villepinte"/>
      <sheetName val="CSLH_corbeil"/>
      <sheetName val="CSLF_corbeil"/>
      <sheetName val="CSL_gagny"/>
      <sheetName val="PSEF_gagny"/>
      <sheetName val="CSL_melun"/>
      <sheetName val="PSEF_melun"/>
      <sheetName val="qCPAH_fresnes"/>
      <sheetName val="qCPAF_fresnes"/>
      <sheetName val="QMA_meaux_chauconin"/>
      <sheetName val="PSEF_meaux_chauconin"/>
      <sheetName val="QCD_meaux_chauconin"/>
      <sheetName val="QCPA_meaux_chauconin"/>
      <sheetName val="CD_melun"/>
      <sheetName val="MC_poissy"/>
      <sheetName val="EPMH_porcheville"/>
      <sheetName val="EPMF_porcheville"/>
      <sheetName val="paris_hommes"/>
      <sheetName val="paris_femmes"/>
      <sheetName val="recap_paris"/>
      <sheetName val="MAH_fresnes"/>
      <sheetName val="MAF_fresnes"/>
      <sheetName val="CPA_villejuif"/>
      <sheetName val="PSEF_villejuif"/>
      <sheetName val="MAH_blois"/>
      <sheetName val="PSEF_blois"/>
      <sheetName val="MAH_bourges"/>
      <sheetName val="MAF_bourges"/>
      <sheetName val="MAH_chartres"/>
      <sheetName val="PSEF_chartres"/>
      <sheetName val="MAH_orleans"/>
      <sheetName val="MAF_orleans"/>
      <sheetName val="MAH_tours"/>
      <sheetName val="PSEF_tours"/>
      <sheetName val="CSL_montargis"/>
      <sheetName val="PSEF_montargis"/>
    </sheetNames>
    <sheetDataSet>
      <sheetData sheetId="33">
        <row r="12">
          <cell r="K12">
            <v>4121</v>
          </cell>
        </row>
        <row r="43">
          <cell r="K43">
            <v>7671</v>
          </cell>
        </row>
        <row r="44">
          <cell r="K44">
            <v>0</v>
          </cell>
        </row>
      </sheetData>
      <sheetData sheetId="34">
        <row r="12">
          <cell r="K12">
            <v>203</v>
          </cell>
        </row>
        <row r="43">
          <cell r="K43">
            <v>212</v>
          </cell>
        </row>
        <row r="44">
          <cell r="K4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e_de_garde"/>
      <sheetName val="MAH_alencon"/>
      <sheetName val="PSEF_alencon"/>
      <sheetName val="MAH_angers"/>
      <sheetName val="PSEF_angers"/>
      <sheetName val="MAH_brest"/>
      <sheetName val="MAF_brest"/>
      <sheetName val="MAH_caen"/>
      <sheetName val="MAF_caen"/>
      <sheetName val="MAH_cherbourg"/>
      <sheetName val="PSEF_cherbourg"/>
      <sheetName val="MAH_coutances"/>
      <sheetName val="PSEF_coutances"/>
      <sheetName val="MAH_fontenay_lecomte"/>
      <sheetName val="PSEF_fontenay_lecomte"/>
      <sheetName val="MAH_roche_yon"/>
      <sheetName val="PSEF_roche_yon"/>
      <sheetName val="MAH_laval"/>
      <sheetName val="PSEF_laval"/>
      <sheetName val="MAH_le_mans_croisettes"/>
      <sheetName val="PSEF_le_mans_croisettes"/>
      <sheetName val="MAH_rennes"/>
      <sheetName val="PSEF_rennes"/>
      <sheetName val="MAH_st_brieuc"/>
      <sheetName val="PSEF_st_brieuc"/>
      <sheetName val="MAH_st_malo"/>
      <sheetName val="PSEF_st_malo"/>
      <sheetName val="MAH_vannes"/>
      <sheetName val="PSEF_vannes"/>
      <sheetName val="QCD_caen"/>
      <sheetName val="QMA_caen"/>
      <sheetName val="PSEF_caen"/>
      <sheetName val="QCD_lorient"/>
      <sheetName val="QMA_lorient"/>
      <sheetName val="PSEF_lorient"/>
      <sheetName val="QCD_nantes"/>
      <sheetName val="QMAH_nantes"/>
      <sheetName val="QMAF_nantes"/>
      <sheetName val="QCDF_rennes"/>
      <sheetName val="QMAF_rennes"/>
      <sheetName val="CD_argentan"/>
      <sheetName val="PSEF_argentan"/>
      <sheetName val="EPMH_orvault"/>
      <sheetName val="EPMF_orvault"/>
      <sheetName val="QMA_rennes_vezin"/>
      <sheetName val="QCD_rennes_vezin"/>
      <sheetName val="QCSL_rennes_vezin"/>
      <sheetName val="rennes_hommes"/>
      <sheetName val="rennes_femmes"/>
      <sheetName val="recap_rennes"/>
    </sheetNames>
    <sheetDataSet>
      <sheetData sheetId="47">
        <row r="12">
          <cell r="K12">
            <v>1177</v>
          </cell>
        </row>
        <row r="43">
          <cell r="K43">
            <v>4235</v>
          </cell>
        </row>
        <row r="44">
          <cell r="K44">
            <v>0</v>
          </cell>
        </row>
      </sheetData>
      <sheetData sheetId="48">
        <row r="12">
          <cell r="K12">
            <v>66</v>
          </cell>
        </row>
        <row r="43">
          <cell r="K43">
            <v>259</v>
          </cell>
        </row>
        <row r="44">
          <cell r="K44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e_de_garde"/>
      <sheetName val="MAH_bar_le_duc"/>
      <sheetName val="MAH_colmar"/>
      <sheetName val="MAH_epinal"/>
      <sheetName val="MAH_mulhouse"/>
      <sheetName val="MAH_nancy"/>
      <sheetName val="MAH_sarreguemines"/>
      <sheetName val="MAH_strasbourg"/>
      <sheetName val="CSLH_maxeville"/>
      <sheetName val="CSL_briey"/>
      <sheetName val="CSLH_souffelweyersheim"/>
      <sheetName val="QMAH_metzqueuleu"/>
      <sheetName val="QCPA_metzqueuleu"/>
      <sheetName val="CD_ecrouves"/>
      <sheetName val="CD_montmedy"/>
      <sheetName val="CD_oermingen"/>
      <sheetName val="CD_st_mihiel"/>
      <sheetName val="CD_toul"/>
      <sheetName val="MC_ensisheim"/>
      <sheetName val="MAH_besancon"/>
      <sheetName val="MAH_montbeliard"/>
      <sheetName val="MAH_lure"/>
      <sheetName val="MAH_vesoul"/>
      <sheetName val="MAH_belfort"/>
      <sheetName val="CSLH_besancon"/>
      <sheetName val="MAH_lons"/>
      <sheetName val="QMAH_nancy_maxeville"/>
      <sheetName val="QCD_nancy_maxeville"/>
      <sheetName val="PSEF_bar_le_duc"/>
      <sheetName val="PSEF_colmar"/>
      <sheetName val="MAF_epinal"/>
      <sheetName val="MAF_mulhouse"/>
      <sheetName val="MAF_nancy"/>
      <sheetName val="PSEF_sarreguemines"/>
      <sheetName val="MAF_strasbourg"/>
      <sheetName val="PSEF_briey"/>
      <sheetName val="CSLF_maxeville"/>
      <sheetName val="CSLF_souffelweyersheim"/>
      <sheetName val="QMAF_metzqueuleu"/>
      <sheetName val="PSEF_metzqueuleu"/>
      <sheetName val="PSEF_besancon"/>
      <sheetName val="PSEF_montbeliard"/>
      <sheetName val="PSEF_lure"/>
      <sheetName val="PSEF_vesoul"/>
      <sheetName val="PSEF_belfort"/>
      <sheetName val="CSLF_besancon"/>
      <sheetName val="PSEF_lons"/>
      <sheetName val="QMAF_nancy_maxeville"/>
      <sheetName val="strasbourg_hommes"/>
      <sheetName val="strasbourg_femmes"/>
      <sheetName val="recap_strasbourg"/>
    </sheetNames>
    <sheetDataSet>
      <sheetData sheetId="48">
        <row r="12">
          <cell r="K12">
            <v>1019</v>
          </cell>
        </row>
        <row r="43">
          <cell r="K43">
            <v>4379</v>
          </cell>
        </row>
        <row r="44">
          <cell r="K44">
            <v>0</v>
          </cell>
        </row>
      </sheetData>
      <sheetData sheetId="49">
        <row r="12">
          <cell r="K12">
            <v>51</v>
          </cell>
        </row>
        <row r="43">
          <cell r="K43">
            <v>124</v>
          </cell>
        </row>
        <row r="44">
          <cell r="K4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ge_de_garde"/>
      <sheetName val="MAH_albi"/>
      <sheetName val="MAH_beziers"/>
      <sheetName val="MAH_cahors"/>
      <sheetName val="MAH_carcassonne"/>
      <sheetName val="MAH_foix"/>
      <sheetName val="MAH_mende"/>
      <sheetName val="MAH_montauban"/>
      <sheetName val="MAH_nimes"/>
      <sheetName val="MAH_rodez"/>
      <sheetName val="MAH_tarbes"/>
      <sheetName val="qMAH_toulouse_seysses"/>
      <sheetName val="MAH_villeneuve_maguelonne"/>
      <sheetName val="CSLH_montpellier"/>
      <sheetName val="qCSLH_toulouse_seysses"/>
      <sheetName val="EMPH_lavaur"/>
      <sheetName val="QCD_lannemezan"/>
      <sheetName val="QMC_lannemezan"/>
      <sheetName val="QMAH_perpignan"/>
      <sheetName val="QCD_perpignan"/>
      <sheetName val="CD_muret"/>
      <sheetName val="QMAH_béziers"/>
      <sheetName val="QCDH_béziers"/>
      <sheetName val="CD_st_sulpice"/>
      <sheetName val="PSEF_albi"/>
      <sheetName val="PSEF_beziers"/>
      <sheetName val="MAF_cahors"/>
      <sheetName val="PSEF_carcassonne"/>
      <sheetName val="PSEF_foix"/>
      <sheetName val="PSEF_mende"/>
      <sheetName val="PSEF_montauban"/>
      <sheetName val="MAF_nimes"/>
      <sheetName val="PSEF_rodez"/>
      <sheetName val="PSEF_tarbes"/>
      <sheetName val="qMAF_toulouse_seysses"/>
      <sheetName val="MAF_villeneuve_maguelonne"/>
      <sheetName val="CSLF_montpellier"/>
      <sheetName val="qCSLF_toulouse_seysses"/>
      <sheetName val="EPMF_lavaur"/>
      <sheetName val="PSEF_CP_béziers"/>
      <sheetName val="QMAF_perpignan"/>
      <sheetName val="toulouse_hommes"/>
      <sheetName val="toulouse_femmes"/>
      <sheetName val="recap_toulouse"/>
    </sheetNames>
    <sheetDataSet>
      <sheetData sheetId="41">
        <row r="12">
          <cell r="K12">
            <v>1308</v>
          </cell>
        </row>
        <row r="43">
          <cell r="K43">
            <v>3386</v>
          </cell>
        </row>
        <row r="44">
          <cell r="K44">
            <v>0</v>
          </cell>
        </row>
      </sheetData>
      <sheetData sheetId="42">
        <row r="12">
          <cell r="K12">
            <v>68</v>
          </cell>
        </row>
        <row r="43">
          <cell r="K43">
            <v>99</v>
          </cell>
        </row>
        <row r="44">
          <cell r="K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zoomScaleSheetLayoutView="75" workbookViewId="0" topLeftCell="A31">
      <selection activeCell="E39" sqref="E39"/>
    </sheetView>
  </sheetViews>
  <sheetFormatPr defaultColWidth="11.00390625" defaultRowHeight="12.75"/>
  <cols>
    <col min="1" max="16384" width="11.00390625" style="65" customWidth="1"/>
  </cols>
  <sheetData>
    <row r="1" spans="1:21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1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1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</row>
    <row r="8" spans="1:21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</row>
    <row r="9" spans="1:21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</row>
    <row r="10" spans="1:21" ht="12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</row>
    <row r="11" spans="1:21" ht="12.7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</row>
    <row r="12" spans="1:21" ht="12.7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</row>
    <row r="13" spans="1:21" ht="12.7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</row>
    <row r="14" spans="1:21" ht="12.7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</row>
    <row r="15" spans="1:21" ht="12.7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</row>
    <row r="16" spans="1:21" ht="12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</row>
    <row r="17" spans="1:21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</row>
    <row r="18" spans="1:21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</row>
    <row r="19" spans="1:21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</row>
    <row r="20" spans="1:21" ht="12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</row>
    <row r="21" spans="1:21" ht="12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1:21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</row>
    <row r="23" spans="1:21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</row>
    <row r="24" spans="1:21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</row>
    <row r="25" spans="1:21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</row>
    <row r="26" spans="1:21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</row>
    <row r="27" spans="1:21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</row>
    <row r="28" spans="1:21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</row>
    <row r="29" spans="1:21" ht="25.5" customHeight="1">
      <c r="A29" s="556" t="s">
        <v>63</v>
      </c>
      <c r="B29" s="556"/>
      <c r="C29" s="556"/>
      <c r="D29" s="556"/>
      <c r="E29" s="556"/>
      <c r="F29" s="556"/>
      <c r="G29" s="556"/>
      <c r="H29" s="556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</row>
    <row r="30" spans="1:21" ht="25.5" customHeight="1">
      <c r="A30" s="556" t="s">
        <v>64</v>
      </c>
      <c r="B30" s="556"/>
      <c r="C30" s="556"/>
      <c r="D30" s="556"/>
      <c r="E30" s="556"/>
      <c r="F30" s="556"/>
      <c r="G30" s="556"/>
      <c r="H30" s="556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</row>
    <row r="31" spans="1:21" ht="25.5" customHeight="1">
      <c r="A31" s="556" t="s">
        <v>65</v>
      </c>
      <c r="B31" s="556"/>
      <c r="C31" s="556"/>
      <c r="D31" s="556"/>
      <c r="E31" s="556"/>
      <c r="F31" s="556"/>
      <c r="G31" s="556"/>
      <c r="H31" s="556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</row>
    <row r="32" spans="1:21" ht="12.7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</row>
    <row r="33" spans="1:21" ht="27.75" customHeight="1">
      <c r="A33" s="558" t="s">
        <v>303</v>
      </c>
      <c r="B33" s="558"/>
      <c r="C33" s="558"/>
      <c r="D33" s="558"/>
      <c r="E33" s="558"/>
      <c r="F33" s="558"/>
      <c r="G33" s="558"/>
      <c r="H33" s="558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</row>
    <row r="34" spans="1:21" ht="27.75" customHeight="1">
      <c r="A34" s="557" t="s">
        <v>304</v>
      </c>
      <c r="B34" s="557"/>
      <c r="C34" s="557"/>
      <c r="D34" s="557"/>
      <c r="E34" s="557"/>
      <c r="F34" s="557"/>
      <c r="G34" s="557"/>
      <c r="H34" s="557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</row>
    <row r="35" spans="1:21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</row>
    <row r="36" spans="1:21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</row>
    <row r="37" spans="1:21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</row>
    <row r="38" spans="1:21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</row>
    <row r="39" spans="1:21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</row>
    <row r="40" spans="1:21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</row>
    <row r="41" spans="1:21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</row>
    <row r="42" spans="1:21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  <row r="43" spans="1:21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</row>
    <row r="44" spans="1:21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</row>
    <row r="45" spans="1:21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</row>
    <row r="46" spans="1:21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</row>
    <row r="47" spans="1:21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</row>
    <row r="48" spans="1:21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</row>
    <row r="49" spans="1:21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</row>
    <row r="50" spans="1:21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</row>
    <row r="51" spans="1:21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</row>
    <row r="52" spans="1:21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</row>
    <row r="53" spans="1:21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</row>
    <row r="54" spans="1:21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</row>
    <row r="55" spans="1:21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</row>
    <row r="61" spans="1:21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</row>
    <row r="62" spans="1:21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</row>
    <row r="63" spans="1:21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</row>
    <row r="64" spans="1:21" ht="18.75">
      <c r="A64" s="147" t="s">
        <v>70</v>
      </c>
      <c r="B64" s="64"/>
      <c r="C64" s="64"/>
      <c r="D64" s="64"/>
      <c r="E64" s="64"/>
      <c r="F64" s="64"/>
      <c r="G64" s="64"/>
      <c r="H64" s="132" t="s">
        <v>305</v>
      </c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</row>
    <row r="65" spans="1:21" ht="18.75">
      <c r="A65" s="126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</row>
    <row r="66" spans="1:21" ht="18.75">
      <c r="A66" s="126" t="s">
        <v>260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</row>
    <row r="67" spans="1:21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</row>
    <row r="68" spans="1:21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</row>
    <row r="69" spans="1:21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</row>
    <row r="70" spans="1:21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</row>
    <row r="71" spans="1:21" ht="12.7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</row>
    <row r="72" spans="1:21" ht="12.7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</row>
    <row r="73" spans="1:21" ht="12.7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</row>
  </sheetData>
  <mergeCells count="5">
    <mergeCell ref="A29:H29"/>
    <mergeCell ref="A30:H30"/>
    <mergeCell ref="A31:H31"/>
    <mergeCell ref="A34:H34"/>
    <mergeCell ref="A33:H3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70"/>
  <sheetViews>
    <sheetView view="pageBreakPreview" zoomScale="75" zoomScaleSheetLayoutView="75" workbookViewId="0" topLeftCell="A22">
      <selection activeCell="E33" sqref="E33"/>
    </sheetView>
  </sheetViews>
  <sheetFormatPr defaultColWidth="11.00390625" defaultRowHeight="12.75"/>
  <cols>
    <col min="1" max="1" width="18.625" style="118" customWidth="1"/>
    <col min="2" max="2" width="11.125" style="118" customWidth="1"/>
    <col min="3" max="3" width="9.75390625" style="118" customWidth="1"/>
    <col min="4" max="4" width="11.75390625" style="118" customWidth="1"/>
    <col min="5" max="5" width="9.75390625" style="118" customWidth="1"/>
    <col min="6" max="6" width="12.25390625" style="118" customWidth="1"/>
    <col min="7" max="7" width="10.75390625" style="318" customWidth="1"/>
    <col min="8" max="8" width="9.75390625" style="118" customWidth="1"/>
    <col min="9" max="9" width="9.75390625" style="319" customWidth="1"/>
    <col min="10" max="16384" width="11.00390625" style="68" customWidth="1"/>
  </cols>
  <sheetData>
    <row r="1" spans="1:22" ht="20.25">
      <c r="A1" s="292" t="s">
        <v>34</v>
      </c>
      <c r="B1" s="293" t="s">
        <v>267</v>
      </c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20.25">
      <c r="A2" s="294"/>
      <c r="B2" s="293" t="s">
        <v>95</v>
      </c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0:22" ht="12.75"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2" ht="47.25">
      <c r="A4" s="320"/>
      <c r="B4" s="328" t="s">
        <v>40</v>
      </c>
      <c r="C4" s="327" t="s">
        <v>236</v>
      </c>
      <c r="D4" s="328" t="s">
        <v>41</v>
      </c>
      <c r="E4" s="327" t="s">
        <v>236</v>
      </c>
      <c r="F4" s="328" t="s">
        <v>60</v>
      </c>
      <c r="G4" s="328" t="s">
        <v>28</v>
      </c>
      <c r="H4" s="327" t="s">
        <v>236</v>
      </c>
      <c r="I4" s="329" t="s">
        <v>96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2" ht="21" customHeight="1">
      <c r="A5" s="117" t="s">
        <v>306</v>
      </c>
      <c r="B5" s="133">
        <f>'[11]ensemble'!$AG$54</f>
        <v>55032</v>
      </c>
      <c r="C5" s="290">
        <f>(($B$5-$B$6)/$B$6)*100</f>
        <v>0.06000109092892598</v>
      </c>
      <c r="D5" s="333">
        <f>SUM('[11]ensemble'!$AG$55:$AG$56,'[11]ensemble'!$AG$58:$AG$62)</f>
        <v>11767</v>
      </c>
      <c r="E5" s="290">
        <f>(($D$5-$D$6)/$D$6)*100</f>
        <v>-0.050964070330417055</v>
      </c>
      <c r="F5" s="133">
        <f>'[11]ensemble'!$AG$57</f>
        <v>176</v>
      </c>
      <c r="G5" s="333">
        <f>B5+D5+F5</f>
        <v>66975</v>
      </c>
      <c r="H5" s="290">
        <f>(($G$5-$G$6)/$G$6)*100</f>
        <v>0.0747104968248039</v>
      </c>
      <c r="I5" s="291">
        <f>(D5/G5)*100</f>
        <v>17.5692422545726</v>
      </c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</row>
    <row r="6" spans="1:22" ht="21" customHeight="1">
      <c r="A6" s="284" t="s">
        <v>295</v>
      </c>
      <c r="B6" s="285">
        <v>54999</v>
      </c>
      <c r="C6" s="282">
        <v>-2.7650584304227146</v>
      </c>
      <c r="D6" s="286">
        <v>11773</v>
      </c>
      <c r="E6" s="282">
        <v>-1.64578111946533</v>
      </c>
      <c r="F6" s="287">
        <v>153</v>
      </c>
      <c r="G6" s="286">
        <v>66925</v>
      </c>
      <c r="H6" s="282">
        <v>-2.525524694504726</v>
      </c>
      <c r="I6" s="283">
        <v>17.591333582368325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2" ht="21" customHeight="1">
      <c r="A7" s="284" t="s">
        <v>293</v>
      </c>
      <c r="B7" s="285">
        <v>56563</v>
      </c>
      <c r="C7" s="282">
        <v>1.34922056979036</v>
      </c>
      <c r="D7" s="286">
        <v>11970</v>
      </c>
      <c r="E7" s="282">
        <v>1.1748795537148171</v>
      </c>
      <c r="F7" s="287">
        <v>126</v>
      </c>
      <c r="G7" s="286">
        <v>68659</v>
      </c>
      <c r="H7" s="282">
        <v>1.33122776982452</v>
      </c>
      <c r="I7" s="283">
        <v>17.433985347878647</v>
      </c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</row>
    <row r="8" spans="1:22" ht="21" customHeight="1">
      <c r="A8" s="284" t="s">
        <v>291</v>
      </c>
      <c r="B8" s="285">
        <v>55810</v>
      </c>
      <c r="C8" s="282">
        <v>2.688181935270198</v>
      </c>
      <c r="D8" s="324">
        <v>11831</v>
      </c>
      <c r="E8" s="282">
        <v>1.5362169584620666</v>
      </c>
      <c r="F8" s="287">
        <v>116</v>
      </c>
      <c r="G8" s="324">
        <v>67757</v>
      </c>
      <c r="H8" s="282">
        <v>2.523869327724735</v>
      </c>
      <c r="I8" s="283">
        <v>17.460926546334697</v>
      </c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</row>
    <row r="9" spans="1:22" ht="21" customHeight="1">
      <c r="A9" s="129" t="s">
        <v>289</v>
      </c>
      <c r="B9" s="140">
        <v>54349</v>
      </c>
      <c r="C9" s="139">
        <v>0.09023941068139962</v>
      </c>
      <c r="D9" s="441">
        <v>11652</v>
      </c>
      <c r="E9" s="139">
        <v>-2.305692965540371</v>
      </c>
      <c r="F9" s="135">
        <v>88</v>
      </c>
      <c r="G9" s="441">
        <v>66089</v>
      </c>
      <c r="H9" s="139">
        <v>-0.3287737342965298</v>
      </c>
      <c r="I9" s="141">
        <v>17.630770627487177</v>
      </c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1:22" ht="21" customHeight="1">
      <c r="A10" s="284" t="s">
        <v>286</v>
      </c>
      <c r="B10" s="285">
        <v>54300</v>
      </c>
      <c r="C10" s="282">
        <v>-3.6653301635737856</v>
      </c>
      <c r="D10" s="287">
        <v>11927</v>
      </c>
      <c r="E10" s="282">
        <v>-1.1028192371475953</v>
      </c>
      <c r="F10" s="287">
        <v>80</v>
      </c>
      <c r="G10" s="287">
        <v>66307</v>
      </c>
      <c r="H10" s="282">
        <v>-3.2268892845675587</v>
      </c>
      <c r="I10" s="283">
        <v>17.98754279337023</v>
      </c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</row>
    <row r="11" spans="1:22" ht="21" customHeight="1">
      <c r="A11" s="284" t="s">
        <v>275</v>
      </c>
      <c r="B11" s="285">
        <v>56366</v>
      </c>
      <c r="C11" s="282">
        <v>0.6589638730646284</v>
      </c>
      <c r="D11" s="324">
        <v>12060</v>
      </c>
      <c r="E11" s="282">
        <v>-0.7325705819409005</v>
      </c>
      <c r="F11" s="287">
        <v>92</v>
      </c>
      <c r="G11" s="324">
        <v>68518</v>
      </c>
      <c r="H11" s="282">
        <v>0.40150049821229705</v>
      </c>
      <c r="I11" s="283">
        <v>17.601214279459413</v>
      </c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</row>
    <row r="12" spans="1:22" ht="21" customHeight="1">
      <c r="A12" s="284" t="s">
        <v>261</v>
      </c>
      <c r="B12" s="285">
        <v>55997</v>
      </c>
      <c r="C12" s="282">
        <v>3.418535071842795</v>
      </c>
      <c r="D12" s="286">
        <v>12149</v>
      </c>
      <c r="E12" s="282">
        <v>1.8613230485453172</v>
      </c>
      <c r="F12" s="287">
        <v>98</v>
      </c>
      <c r="G12" s="286">
        <v>68244</v>
      </c>
      <c r="H12" s="282">
        <v>3.1218834053612983</v>
      </c>
      <c r="I12" s="283">
        <v>17.80229763788758</v>
      </c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</row>
    <row r="13" spans="1:22" ht="21" customHeight="1">
      <c r="A13" s="129" t="s">
        <v>258</v>
      </c>
      <c r="B13" s="140">
        <v>54146</v>
      </c>
      <c r="C13" s="139">
        <v>-0.6313084969719215</v>
      </c>
      <c r="D13" s="142">
        <v>11927</v>
      </c>
      <c r="E13" s="139">
        <v>-1.6573218997361479</v>
      </c>
      <c r="F13" s="135">
        <v>105</v>
      </c>
      <c r="G13" s="142">
        <v>66178</v>
      </c>
      <c r="H13" s="139">
        <v>-0.8004556901307112</v>
      </c>
      <c r="I13" s="141">
        <v>18.022605699779383</v>
      </c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</row>
    <row r="14" spans="1:22" ht="21" customHeight="1">
      <c r="A14" s="284" t="s">
        <v>256</v>
      </c>
      <c r="B14" s="285">
        <v>54490</v>
      </c>
      <c r="C14" s="282">
        <v>-2.119633554876953</v>
      </c>
      <c r="D14" s="286">
        <v>12128</v>
      </c>
      <c r="E14" s="282">
        <v>-2.161987737979994</v>
      </c>
      <c r="F14" s="287">
        <v>94</v>
      </c>
      <c r="G14" s="286">
        <v>66712</v>
      </c>
      <c r="H14" s="282">
        <v>-2.1114877257853886</v>
      </c>
      <c r="I14" s="283">
        <v>18.17963784626454</v>
      </c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</row>
    <row r="15" spans="1:22" ht="21" customHeight="1">
      <c r="A15" s="284" t="s">
        <v>254</v>
      </c>
      <c r="B15" s="285">
        <v>55670</v>
      </c>
      <c r="C15" s="282">
        <v>2.7387147971800836</v>
      </c>
      <c r="D15" s="286">
        <v>12396</v>
      </c>
      <c r="E15" s="282">
        <v>-0.43373493975903615</v>
      </c>
      <c r="F15" s="287">
        <v>85</v>
      </c>
      <c r="G15" s="286">
        <v>68151</v>
      </c>
      <c r="H15" s="282">
        <v>2.1447841726618706</v>
      </c>
      <c r="I15" s="283">
        <v>18.18902143768984</v>
      </c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</row>
    <row r="16" spans="1:22" ht="21" customHeight="1">
      <c r="A16" s="284" t="s">
        <v>253</v>
      </c>
      <c r="B16" s="285">
        <v>54186</v>
      </c>
      <c r="C16" s="282">
        <v>4.674883127921802</v>
      </c>
      <c r="D16" s="286">
        <v>12450</v>
      </c>
      <c r="E16" s="282">
        <v>4.674883127921802</v>
      </c>
      <c r="F16" s="287">
        <v>84</v>
      </c>
      <c r="G16" s="286">
        <v>66720</v>
      </c>
      <c r="H16" s="282">
        <v>4.245113510304205</v>
      </c>
      <c r="I16" s="283">
        <v>18.660071942446045</v>
      </c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22" ht="21" customHeight="1">
      <c r="A17" s="129" t="s">
        <v>100</v>
      </c>
      <c r="B17" s="140">
        <v>51766</v>
      </c>
      <c r="C17" s="139">
        <v>1.184519155590305</v>
      </c>
      <c r="D17" s="142">
        <v>12160</v>
      </c>
      <c r="E17" s="139">
        <v>1.184519155590305</v>
      </c>
      <c r="F17" s="135">
        <v>77</v>
      </c>
      <c r="G17" s="142">
        <v>64003</v>
      </c>
      <c r="H17" s="139">
        <v>0.7921259842519686</v>
      </c>
      <c r="I17" s="141">
        <v>18.99910941674609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</row>
    <row r="18" spans="1:22" ht="21" customHeight="1">
      <c r="A18" s="284" t="s">
        <v>75</v>
      </c>
      <c r="B18" s="285">
        <v>51160</v>
      </c>
      <c r="C18" s="282">
        <v>-1.687228563741881</v>
      </c>
      <c r="D18" s="286">
        <v>12226</v>
      </c>
      <c r="E18" s="282">
        <v>-1.687228563741881</v>
      </c>
      <c r="F18" s="287">
        <v>114</v>
      </c>
      <c r="G18" s="286">
        <v>63500</v>
      </c>
      <c r="H18" s="282">
        <v>-1.681478958288174</v>
      </c>
      <c r="I18" s="283">
        <v>19.253543307086616</v>
      </c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</row>
    <row r="19" spans="1:22" ht="21" customHeight="1">
      <c r="A19" s="284" t="s">
        <v>72</v>
      </c>
      <c r="B19" s="285">
        <v>52038</v>
      </c>
      <c r="C19" s="282">
        <v>2.1534716632967554</v>
      </c>
      <c r="D19" s="286">
        <v>12471</v>
      </c>
      <c r="E19" s="282">
        <v>2.1534716632967554</v>
      </c>
      <c r="F19" s="287">
        <v>77</v>
      </c>
      <c r="G19" s="286">
        <v>64586</v>
      </c>
      <c r="H19" s="282">
        <v>2.0477168589034602</v>
      </c>
      <c r="I19" s="283">
        <v>19.309138203325798</v>
      </c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</row>
    <row r="20" spans="1:22" ht="21" customHeight="1">
      <c r="A20" s="284" t="s">
        <v>73</v>
      </c>
      <c r="B20" s="285">
        <v>50941</v>
      </c>
      <c r="C20" s="282">
        <v>5.037321126644398</v>
      </c>
      <c r="D20" s="286">
        <v>12273</v>
      </c>
      <c r="E20" s="282">
        <v>5.037321126644398</v>
      </c>
      <c r="F20" s="287">
        <v>76</v>
      </c>
      <c r="G20" s="286">
        <v>63290</v>
      </c>
      <c r="H20" s="282">
        <v>4.779563928943927</v>
      </c>
      <c r="I20" s="283">
        <v>19.391689050402906</v>
      </c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</row>
    <row r="21" spans="1:22" ht="21" customHeight="1">
      <c r="A21" s="129" t="s">
        <v>74</v>
      </c>
      <c r="B21" s="140">
        <v>48498</v>
      </c>
      <c r="C21" s="139">
        <v>4.433773337065829</v>
      </c>
      <c r="D21" s="142">
        <v>11827</v>
      </c>
      <c r="E21" s="139">
        <v>4.433773337065829</v>
      </c>
      <c r="F21" s="135">
        <v>78</v>
      </c>
      <c r="G21" s="142">
        <v>60403</v>
      </c>
      <c r="H21" s="139">
        <v>4.366231253023706</v>
      </c>
      <c r="I21" s="141">
        <v>19.580153303643858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  <row r="22" spans="1:22" ht="12.75">
      <c r="A22" s="330" t="s">
        <v>235</v>
      </c>
      <c r="B22" s="89"/>
      <c r="C22" s="89"/>
      <c r="D22" s="89"/>
      <c r="E22" s="89"/>
      <c r="F22" s="89"/>
      <c r="G22" s="331"/>
      <c r="H22" s="89"/>
      <c r="I22" s="332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</row>
    <row r="23" spans="10:22" ht="12.75"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</row>
    <row r="24" spans="10:22" ht="12.75"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22" ht="20.25">
      <c r="A25" s="292" t="s">
        <v>35</v>
      </c>
      <c r="B25" s="293" t="s">
        <v>268</v>
      </c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</row>
    <row r="26" spans="1:22" ht="20.25">
      <c r="A26" s="294"/>
      <c r="B26" s="293" t="s">
        <v>95</v>
      </c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0:22" ht="12.75"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</row>
    <row r="28" spans="1:22" ht="27.75" customHeight="1">
      <c r="A28" s="334"/>
      <c r="B28" s="321" t="s">
        <v>61</v>
      </c>
      <c r="C28" s="322" t="s">
        <v>236</v>
      </c>
      <c r="D28" s="321" t="s">
        <v>62</v>
      </c>
      <c r="E28" s="322" t="s">
        <v>236</v>
      </c>
      <c r="F28" s="321" t="s">
        <v>60</v>
      </c>
      <c r="G28" s="321" t="s">
        <v>28</v>
      </c>
      <c r="H28" s="322" t="s">
        <v>236</v>
      </c>
      <c r="I28" s="323" t="s">
        <v>97</v>
      </c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</row>
    <row r="29" spans="1:22" ht="21" customHeight="1">
      <c r="A29" s="117" t="s">
        <v>306</v>
      </c>
      <c r="B29" s="142">
        <f>'[11]femmes'!$AG$54</f>
        <v>1777</v>
      </c>
      <c r="C29" s="139">
        <f>(($B$29-$B$30)/$B$30)*100</f>
        <v>-3.8939967550027044</v>
      </c>
      <c r="D29" s="142">
        <f>SUM('[11]femmes'!$AG$55:$AG$56,'[11]femmes'!$AG$58:$AG$62)</f>
        <v>470</v>
      </c>
      <c r="E29" s="139">
        <f>(($D$29-$D$30)/$D$30)*100</f>
        <v>-0.423728813559322</v>
      </c>
      <c r="F29" s="135">
        <f>'[11]femmes'!$AG$57</f>
        <v>16</v>
      </c>
      <c r="G29" s="143">
        <f>B29+D29+F29</f>
        <v>2263</v>
      </c>
      <c r="H29" s="139">
        <f>(($G$29-$G$30)/$G$30)*100</f>
        <v>-3.125</v>
      </c>
      <c r="I29" s="141">
        <f>(D29/G29)*100</f>
        <v>20.7688908528502</v>
      </c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</row>
    <row r="30" spans="1:22" ht="21" customHeight="1">
      <c r="A30" s="284" t="s">
        <v>295</v>
      </c>
      <c r="B30" s="286">
        <v>1849</v>
      </c>
      <c r="C30" s="282">
        <v>-0.9110396570203645</v>
      </c>
      <c r="D30" s="286">
        <v>472</v>
      </c>
      <c r="E30" s="282">
        <v>3.9647577092511015</v>
      </c>
      <c r="F30" s="287">
        <v>15</v>
      </c>
      <c r="G30" s="326">
        <v>2336</v>
      </c>
      <c r="H30" s="282">
        <v>0.21450021450021448</v>
      </c>
      <c r="I30" s="283">
        <v>20.205479452054796</v>
      </c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</row>
    <row r="31" spans="1:22" ht="21" customHeight="1">
      <c r="A31" s="284" t="s">
        <v>293</v>
      </c>
      <c r="B31" s="286">
        <v>1866</v>
      </c>
      <c r="C31" s="282">
        <v>1.800327332242226</v>
      </c>
      <c r="D31" s="286">
        <v>454</v>
      </c>
      <c r="E31" s="282">
        <v>-7.346938775510205</v>
      </c>
      <c r="F31" s="287">
        <v>11</v>
      </c>
      <c r="G31" s="326">
        <v>2331</v>
      </c>
      <c r="H31" s="282">
        <v>0.21496130696474636</v>
      </c>
      <c r="I31" s="283">
        <v>19.47661947661948</v>
      </c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</row>
    <row r="32" spans="1:22" ht="21" customHeight="1">
      <c r="A32" s="284" t="s">
        <v>291</v>
      </c>
      <c r="B32" s="286">
        <v>1833</v>
      </c>
      <c r="C32" s="282">
        <v>2.861952861952862</v>
      </c>
      <c r="D32" s="286">
        <v>490</v>
      </c>
      <c r="E32" s="282">
        <v>0.2044989775051125</v>
      </c>
      <c r="F32" s="287">
        <v>3</v>
      </c>
      <c r="G32" s="326">
        <v>2326</v>
      </c>
      <c r="H32" s="282">
        <v>2.241758241758242</v>
      </c>
      <c r="I32" s="283">
        <v>21.066208082545142</v>
      </c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3" spans="1:22" ht="21" customHeight="1">
      <c r="A33" s="129" t="s">
        <v>289</v>
      </c>
      <c r="B33" s="142">
        <v>1782</v>
      </c>
      <c r="C33" s="139">
        <v>-1</v>
      </c>
      <c r="D33" s="142">
        <v>489</v>
      </c>
      <c r="E33" s="139">
        <v>-5.048543689320388</v>
      </c>
      <c r="F33" s="135">
        <v>4</v>
      </c>
      <c r="G33" s="143">
        <v>2275</v>
      </c>
      <c r="H33" s="139">
        <v>-1.981904351572598</v>
      </c>
      <c r="I33" s="141">
        <v>21.494505494505496</v>
      </c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</row>
    <row r="34" spans="1:22" ht="21" customHeight="1">
      <c r="A34" s="284" t="s">
        <v>286</v>
      </c>
      <c r="B34" s="286">
        <v>1800</v>
      </c>
      <c r="C34" s="282">
        <v>-2.912621359223301</v>
      </c>
      <c r="D34" s="286">
        <v>515</v>
      </c>
      <c r="E34" s="282">
        <v>-10.278745644599303</v>
      </c>
      <c r="F34" s="287">
        <v>6</v>
      </c>
      <c r="G34" s="326">
        <v>2321</v>
      </c>
      <c r="H34" s="282">
        <v>-4.603370324702015</v>
      </c>
      <c r="I34" s="283">
        <v>22.18871176217148</v>
      </c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</row>
    <row r="35" spans="1:22" ht="21" customHeight="1">
      <c r="A35" s="284" t="s">
        <v>275</v>
      </c>
      <c r="B35" s="286">
        <v>1854</v>
      </c>
      <c r="C35" s="282">
        <v>1.477832512315271</v>
      </c>
      <c r="D35" s="286">
        <v>574</v>
      </c>
      <c r="E35" s="282">
        <v>3.6101083032490973</v>
      </c>
      <c r="F35" s="287">
        <v>5</v>
      </c>
      <c r="G35" s="326">
        <v>2433</v>
      </c>
      <c r="H35" s="282">
        <v>1.9698239731768652</v>
      </c>
      <c r="I35" s="283">
        <v>23.592272914097823</v>
      </c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</row>
    <row r="36" spans="1:22" ht="21" customHeight="1">
      <c r="A36" s="284" t="s">
        <v>261</v>
      </c>
      <c r="B36" s="286">
        <v>1827</v>
      </c>
      <c r="C36" s="282">
        <v>6.7172897196261685</v>
      </c>
      <c r="D36" s="286">
        <v>554</v>
      </c>
      <c r="E36" s="282">
        <v>-1.5985790408525755</v>
      </c>
      <c r="F36" s="287">
        <v>5</v>
      </c>
      <c r="G36" s="326">
        <v>2386</v>
      </c>
      <c r="H36" s="282">
        <v>4.833040421792618</v>
      </c>
      <c r="I36" s="283">
        <v>23.21877619446773</v>
      </c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</row>
    <row r="37" spans="1:22" ht="21" customHeight="1">
      <c r="A37" s="129" t="s">
        <v>258</v>
      </c>
      <c r="B37" s="142">
        <v>1712</v>
      </c>
      <c r="C37" s="139">
        <v>-5.257332595462092</v>
      </c>
      <c r="D37" s="142">
        <v>563</v>
      </c>
      <c r="E37" s="139">
        <v>-2.4263431542461005</v>
      </c>
      <c r="F37" s="135">
        <v>1</v>
      </c>
      <c r="G37" s="143">
        <v>2276</v>
      </c>
      <c r="H37" s="139">
        <v>-4.610226320201174</v>
      </c>
      <c r="I37" s="141">
        <v>24.736379613356764</v>
      </c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</row>
    <row r="38" spans="1:22" ht="21" customHeight="1">
      <c r="A38" s="284" t="s">
        <v>256</v>
      </c>
      <c r="B38" s="286">
        <v>1807</v>
      </c>
      <c r="C38" s="282">
        <v>-3.2</v>
      </c>
      <c r="D38" s="286">
        <v>577</v>
      </c>
      <c r="E38" s="282">
        <v>-6.9</v>
      </c>
      <c r="F38" s="287">
        <v>2</v>
      </c>
      <c r="G38" s="326">
        <v>2386</v>
      </c>
      <c r="H38" s="282">
        <v>-4.1</v>
      </c>
      <c r="I38" s="283">
        <v>24.2</v>
      </c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</row>
    <row r="39" spans="1:22" ht="21" customHeight="1">
      <c r="A39" s="284" t="s">
        <v>254</v>
      </c>
      <c r="B39" s="286">
        <v>1867</v>
      </c>
      <c r="C39" s="282">
        <v>2.8650137741046833</v>
      </c>
      <c r="D39" s="286">
        <v>620</v>
      </c>
      <c r="E39" s="282">
        <v>-3.576982892690513</v>
      </c>
      <c r="F39" s="287">
        <v>2</v>
      </c>
      <c r="G39" s="326">
        <v>2489</v>
      </c>
      <c r="H39" s="282">
        <v>1.1377488825680617</v>
      </c>
      <c r="I39" s="283">
        <v>24.909602249899557</v>
      </c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</row>
    <row r="40" spans="1:22" ht="21" customHeight="1">
      <c r="A40" s="284" t="s">
        <v>253</v>
      </c>
      <c r="B40" s="286">
        <v>1815</v>
      </c>
      <c r="C40" s="282">
        <v>4.610951008645533</v>
      </c>
      <c r="D40" s="286">
        <v>643</v>
      </c>
      <c r="E40" s="282">
        <v>0.46875</v>
      </c>
      <c r="F40" s="287">
        <v>3</v>
      </c>
      <c r="G40" s="326">
        <v>2461</v>
      </c>
      <c r="H40" s="282">
        <v>3.4468263976460696</v>
      </c>
      <c r="I40" s="283">
        <v>26.127590410402274</v>
      </c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22" ht="21" customHeight="1">
      <c r="A41" s="129" t="s">
        <v>100</v>
      </c>
      <c r="B41" s="142">
        <v>1735</v>
      </c>
      <c r="C41" s="139">
        <v>-1.8665158371040724</v>
      </c>
      <c r="D41" s="142">
        <v>640</v>
      </c>
      <c r="E41" s="139">
        <v>-0.9287925696594427</v>
      </c>
      <c r="F41" s="135">
        <v>4</v>
      </c>
      <c r="G41" s="143">
        <v>2379</v>
      </c>
      <c r="H41" s="139">
        <v>-1.4906832298136645</v>
      </c>
      <c r="I41" s="141">
        <v>26.902059688944934</v>
      </c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</row>
    <row r="42" spans="1:22" ht="21" customHeight="1">
      <c r="A42" s="284" t="s">
        <v>75</v>
      </c>
      <c r="B42" s="286">
        <v>1768</v>
      </c>
      <c r="C42" s="282">
        <v>-0.11299435028248588</v>
      </c>
      <c r="D42" s="286">
        <v>646</v>
      </c>
      <c r="E42" s="282">
        <v>-2.26928895612708</v>
      </c>
      <c r="F42" s="287">
        <v>1</v>
      </c>
      <c r="G42" s="326">
        <v>2415</v>
      </c>
      <c r="H42" s="282">
        <v>-0.780608052588332</v>
      </c>
      <c r="I42" s="283">
        <v>26.749482401656316</v>
      </c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</row>
    <row r="43" spans="1:22" ht="21" customHeight="1">
      <c r="A43" s="284" t="s">
        <v>72</v>
      </c>
      <c r="B43" s="286">
        <v>1770</v>
      </c>
      <c r="C43" s="282">
        <v>2.966841186736475</v>
      </c>
      <c r="D43" s="286">
        <v>661</v>
      </c>
      <c r="E43" s="282">
        <v>5.087440381558029</v>
      </c>
      <c r="F43" s="287">
        <v>3</v>
      </c>
      <c r="G43" s="326">
        <v>2434</v>
      </c>
      <c r="H43" s="282">
        <v>3.3984706881903146</v>
      </c>
      <c r="I43" s="283">
        <v>27.1569433032046</v>
      </c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</row>
    <row r="44" spans="1:22" ht="21" customHeight="1">
      <c r="A44" s="284" t="s">
        <v>73</v>
      </c>
      <c r="B44" s="286">
        <v>1719</v>
      </c>
      <c r="C44" s="282">
        <v>5.84975369458128</v>
      </c>
      <c r="D44" s="286">
        <v>629</v>
      </c>
      <c r="E44" s="282">
        <v>2.9459901800327333</v>
      </c>
      <c r="F44" s="287">
        <v>6</v>
      </c>
      <c r="G44" s="326">
        <v>2354</v>
      </c>
      <c r="H44" s="282">
        <v>5.089285714285714</v>
      </c>
      <c r="I44" s="283">
        <v>26.720475785896348</v>
      </c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</row>
    <row r="45" spans="1:22" ht="21" customHeight="1">
      <c r="A45" s="129" t="s">
        <v>74</v>
      </c>
      <c r="B45" s="142">
        <v>1624</v>
      </c>
      <c r="C45" s="139">
        <v>4.639175257731959</v>
      </c>
      <c r="D45" s="142">
        <v>611</v>
      </c>
      <c r="E45" s="139">
        <v>4.088586030664395</v>
      </c>
      <c r="F45" s="135">
        <v>5</v>
      </c>
      <c r="G45" s="143">
        <v>2240</v>
      </c>
      <c r="H45" s="139">
        <v>4.477611940298507</v>
      </c>
      <c r="I45" s="141">
        <v>27.27678571428571</v>
      </c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</row>
    <row r="46" spans="1:22" ht="12.75">
      <c r="A46" s="330" t="s">
        <v>235</v>
      </c>
      <c r="B46" s="89"/>
      <c r="C46" s="89"/>
      <c r="D46" s="89"/>
      <c r="E46" s="89"/>
      <c r="F46" s="89"/>
      <c r="G46" s="331"/>
      <c r="H46" s="89"/>
      <c r="I46" s="332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</row>
    <row r="47" spans="10:22" ht="12.75"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</row>
    <row r="48" spans="10:22" ht="12.75"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</row>
    <row r="49" spans="10:22" ht="12.75"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</row>
    <row r="50" spans="10:22" ht="12.75"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</row>
    <row r="51" spans="10:22" ht="12.75"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0:22" ht="12.75"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10:22" ht="12.75"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</row>
    <row r="54" spans="10:22" ht="12.75"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</row>
    <row r="55" spans="10:22" ht="12.75"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</row>
    <row r="56" spans="10:22" ht="12.75"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</row>
    <row r="57" spans="10:22" ht="12.75"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</row>
    <row r="58" spans="10:22" ht="12.75"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</row>
    <row r="59" spans="10:22" ht="12.75"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</row>
    <row r="60" spans="10:22" ht="12.75"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</row>
    <row r="61" spans="10:22" ht="12.75"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</row>
    <row r="62" spans="10:22" ht="12.75"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</row>
    <row r="63" spans="10:22" ht="12.75"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</row>
    <row r="64" spans="10:22" ht="12.75"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</row>
    <row r="65" spans="10:22" ht="12.75"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</row>
    <row r="66" spans="10:22" ht="12.75"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</row>
    <row r="67" spans="10:22" ht="12.75"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</row>
    <row r="68" spans="10:22" ht="12.75"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</row>
    <row r="69" spans="10:22" ht="12.75"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</row>
    <row r="70" spans="10:22" ht="12.75"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0" r:id="rId1"/>
  <headerFooter alignWithMargins="0">
    <oddFooter>&amp;C&amp;16page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68"/>
  <sheetViews>
    <sheetView view="pageBreakPreview" zoomScale="75" zoomScaleSheetLayoutView="75" workbookViewId="0" topLeftCell="A1">
      <selection activeCell="A6" sqref="A6"/>
    </sheetView>
  </sheetViews>
  <sheetFormatPr defaultColWidth="11.00390625" defaultRowHeight="12.75"/>
  <cols>
    <col min="1" max="1" width="18.625" style="118" customWidth="1"/>
    <col min="2" max="2" width="12.00390625" style="118" customWidth="1"/>
    <col min="3" max="3" width="9.00390625" style="118" customWidth="1"/>
    <col min="4" max="4" width="12.00390625" style="118" customWidth="1"/>
    <col min="5" max="5" width="9.00390625" style="118" customWidth="1"/>
    <col min="6" max="6" width="12.00390625" style="118" customWidth="1"/>
    <col min="7" max="7" width="9.00390625" style="118" customWidth="1"/>
    <col min="8" max="8" width="11.00390625" style="118" customWidth="1"/>
    <col min="9" max="16384" width="11.00390625" style="68" customWidth="1"/>
  </cols>
  <sheetData>
    <row r="1" spans="1:22" ht="20.25">
      <c r="A1" s="292" t="s">
        <v>36</v>
      </c>
      <c r="B1" s="293" t="s">
        <v>267</v>
      </c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20.25">
      <c r="A2" s="294"/>
      <c r="B2" s="293" t="s">
        <v>94</v>
      </c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9:22" ht="12.75"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2" ht="34.5">
      <c r="A4" s="320"/>
      <c r="B4" s="321" t="s">
        <v>58</v>
      </c>
      <c r="C4" s="322" t="s">
        <v>236</v>
      </c>
      <c r="D4" s="321" t="s">
        <v>183</v>
      </c>
      <c r="E4" s="322" t="s">
        <v>236</v>
      </c>
      <c r="F4" s="335" t="s">
        <v>28</v>
      </c>
      <c r="G4" s="322" t="s">
        <v>236</v>
      </c>
      <c r="H4" s="323" t="s">
        <v>181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2" ht="21" customHeight="1">
      <c r="A5" s="117" t="s">
        <v>306</v>
      </c>
      <c r="B5" s="133">
        <f>'[11]ensemble'!$K$12</f>
        <v>15702</v>
      </c>
      <c r="C5" s="290">
        <f>(($B$5-$B$6)/$B$6)*100</f>
        <v>-0.940003785250142</v>
      </c>
      <c r="D5" s="133">
        <f>SUM('[11]ensemble'!$K$43:$K$44)</f>
        <v>51273</v>
      </c>
      <c r="E5" s="290">
        <f>(($D$5-$D$6)/$D$6)*100</f>
        <v>0.389630731879234</v>
      </c>
      <c r="F5" s="133">
        <f>D5+B5</f>
        <v>66975</v>
      </c>
      <c r="G5" s="290">
        <f>(($F$5-$F$6)/$F$6)*100</f>
        <v>0.0747104968248039</v>
      </c>
      <c r="H5" s="134">
        <f>(B5/F5)*100</f>
        <v>23.444568868980966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</row>
    <row r="6" spans="1:22" ht="21" customHeight="1">
      <c r="A6" s="284" t="s">
        <v>295</v>
      </c>
      <c r="B6" s="285">
        <v>15851</v>
      </c>
      <c r="C6" s="282">
        <v>-0.7016225020359581</v>
      </c>
      <c r="D6" s="287">
        <v>51074</v>
      </c>
      <c r="E6" s="282">
        <v>-3.0780324882344012</v>
      </c>
      <c r="F6" s="287">
        <v>66925</v>
      </c>
      <c r="G6" s="282">
        <v>-2.525524694504726</v>
      </c>
      <c r="H6" s="336">
        <v>23.68472170339933</v>
      </c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2" ht="21" customHeight="1">
      <c r="A7" s="284" t="s">
        <v>293</v>
      </c>
      <c r="B7" s="285">
        <v>15963</v>
      </c>
      <c r="C7" s="282">
        <v>1.0508324365385833</v>
      </c>
      <c r="D7" s="287">
        <v>52696</v>
      </c>
      <c r="E7" s="282">
        <v>1.4164742109314856</v>
      </c>
      <c r="F7" s="287">
        <v>68659</v>
      </c>
      <c r="G7" s="282">
        <v>1.33122776982452</v>
      </c>
      <c r="H7" s="336">
        <v>23.249683217058216</v>
      </c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</row>
    <row r="8" spans="1:22" ht="21" customHeight="1">
      <c r="A8" s="284" t="s">
        <v>291</v>
      </c>
      <c r="B8" s="285">
        <v>15797</v>
      </c>
      <c r="C8" s="282">
        <v>2.611237414745047</v>
      </c>
      <c r="D8" s="287">
        <v>51960</v>
      </c>
      <c r="E8" s="282">
        <v>2.4973369629541957</v>
      </c>
      <c r="F8" s="287">
        <v>67757</v>
      </c>
      <c r="G8" s="282">
        <v>2.523869327724735</v>
      </c>
      <c r="H8" s="336">
        <v>23.314196319199493</v>
      </c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</row>
    <row r="9" spans="1:22" ht="21" customHeight="1">
      <c r="A9" s="129" t="s">
        <v>289</v>
      </c>
      <c r="B9" s="140">
        <v>15395</v>
      </c>
      <c r="C9" s="139">
        <v>-1.3267529803871299</v>
      </c>
      <c r="D9" s="135">
        <v>50694</v>
      </c>
      <c r="E9" s="139">
        <v>-0.021694113006606845</v>
      </c>
      <c r="F9" s="135">
        <v>66089</v>
      </c>
      <c r="G9" s="139">
        <v>-0.3287737342965298</v>
      </c>
      <c r="H9" s="136">
        <v>23.294345503790343</v>
      </c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1:22" ht="21" customHeight="1">
      <c r="A10" s="284" t="s">
        <v>286</v>
      </c>
      <c r="B10" s="285">
        <v>15602</v>
      </c>
      <c r="C10" s="282">
        <v>-3.536540126128354</v>
      </c>
      <c r="D10" s="287">
        <v>50705</v>
      </c>
      <c r="E10" s="282">
        <v>-3.1312089255693105</v>
      </c>
      <c r="F10" s="287">
        <v>66307</v>
      </c>
      <c r="G10" s="282">
        <v>-3.2268892845675587</v>
      </c>
      <c r="H10" s="336">
        <v>23.529944048139715</v>
      </c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</row>
    <row r="11" spans="1:22" ht="21" customHeight="1">
      <c r="A11" s="284" t="s">
        <v>275</v>
      </c>
      <c r="B11" s="285">
        <v>16174</v>
      </c>
      <c r="C11" s="282">
        <v>-0.2836004932182491</v>
      </c>
      <c r="D11" s="287">
        <v>52344</v>
      </c>
      <c r="E11" s="282">
        <v>0.6151007227433493</v>
      </c>
      <c r="F11" s="287">
        <v>68518</v>
      </c>
      <c r="G11" s="282">
        <v>0.40150049821229705</v>
      </c>
      <c r="H11" s="336">
        <v>23.605475933331387</v>
      </c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</row>
    <row r="12" spans="1:22" ht="21" customHeight="1">
      <c r="A12" s="284" t="s">
        <v>261</v>
      </c>
      <c r="B12" s="285">
        <v>16220</v>
      </c>
      <c r="C12" s="442">
        <v>1.8012929140777005</v>
      </c>
      <c r="D12" s="285">
        <v>52024</v>
      </c>
      <c r="E12" s="282">
        <v>3.540650811025973</v>
      </c>
      <c r="F12" s="287">
        <v>68244</v>
      </c>
      <c r="G12" s="282">
        <v>3.1218834053612983</v>
      </c>
      <c r="H12" s="336">
        <v>23.76765722993963</v>
      </c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</row>
    <row r="13" spans="1:22" ht="21" customHeight="1">
      <c r="A13" s="129" t="s">
        <v>258</v>
      </c>
      <c r="B13" s="140">
        <v>15933</v>
      </c>
      <c r="C13" s="139">
        <v>-8.928265218633895</v>
      </c>
      <c r="D13" s="135">
        <v>50245</v>
      </c>
      <c r="E13" s="139">
        <v>-0.811355022109918</v>
      </c>
      <c r="F13" s="135">
        <v>66178</v>
      </c>
      <c r="G13" s="139">
        <v>-2.895041892268639</v>
      </c>
      <c r="H13" s="136">
        <v>24.075976910755838</v>
      </c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</row>
    <row r="14" spans="1:22" ht="21" customHeight="1">
      <c r="A14" s="284" t="s">
        <v>256</v>
      </c>
      <c r="B14" s="285">
        <v>16738</v>
      </c>
      <c r="C14" s="282">
        <v>-4.3</v>
      </c>
      <c r="D14" s="287">
        <v>49974</v>
      </c>
      <c r="E14" s="282">
        <v>-1.3</v>
      </c>
      <c r="F14" s="287">
        <v>66712</v>
      </c>
      <c r="G14" s="282">
        <v>-2.1</v>
      </c>
      <c r="H14" s="336">
        <v>25.1</v>
      </c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</row>
    <row r="15" spans="1:22" ht="21" customHeight="1">
      <c r="A15" s="284" t="s">
        <v>254</v>
      </c>
      <c r="B15" s="285">
        <v>17495</v>
      </c>
      <c r="C15" s="282">
        <v>0.166036871636322</v>
      </c>
      <c r="D15" s="287">
        <v>50656</v>
      </c>
      <c r="E15" s="282">
        <v>2.846469322288545</v>
      </c>
      <c r="F15" s="287">
        <v>68151</v>
      </c>
      <c r="G15" s="282">
        <v>2.1447841726618706</v>
      </c>
      <c r="H15" s="336">
        <v>25.67093659667503</v>
      </c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</row>
    <row r="16" spans="1:22" ht="21" customHeight="1">
      <c r="A16" s="284" t="s">
        <v>253</v>
      </c>
      <c r="B16" s="285">
        <v>17466</v>
      </c>
      <c r="C16" s="282">
        <v>3.9828540810859083</v>
      </c>
      <c r="D16" s="287">
        <v>49254</v>
      </c>
      <c r="E16" s="282">
        <v>4.338431555310765</v>
      </c>
      <c r="F16" s="287">
        <v>66720</v>
      </c>
      <c r="G16" s="282">
        <v>4.245113510304205</v>
      </c>
      <c r="H16" s="336">
        <v>26.178057553956833</v>
      </c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22" ht="21" customHeight="1">
      <c r="A17" s="129" t="s">
        <v>100</v>
      </c>
      <c r="B17" s="140">
        <v>16797</v>
      </c>
      <c r="C17" s="139">
        <v>-4.26877920893651</v>
      </c>
      <c r="D17" s="135">
        <v>47206</v>
      </c>
      <c r="E17" s="139">
        <v>2.7244635940288116</v>
      </c>
      <c r="F17" s="135">
        <v>64003</v>
      </c>
      <c r="G17" s="139">
        <v>0.7921259842519686</v>
      </c>
      <c r="H17" s="136">
        <v>26.24408230864178</v>
      </c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</row>
    <row r="18" spans="1:22" ht="21" customHeight="1">
      <c r="A18" s="284" t="s">
        <v>75</v>
      </c>
      <c r="B18" s="285">
        <v>17546</v>
      </c>
      <c r="C18" s="282">
        <v>-3.7150853317236456</v>
      </c>
      <c r="D18" s="287">
        <v>45954</v>
      </c>
      <c r="E18" s="282">
        <v>-0.88216897094666</v>
      </c>
      <c r="F18" s="287">
        <v>63500</v>
      </c>
      <c r="G18" s="282">
        <v>-1.681478958288174</v>
      </c>
      <c r="H18" s="336">
        <v>27.631496062992127</v>
      </c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</row>
    <row r="19" spans="1:22" ht="21" customHeight="1">
      <c r="A19" s="284" t="s">
        <v>72</v>
      </c>
      <c r="B19" s="285">
        <v>18223</v>
      </c>
      <c r="C19" s="282">
        <v>-0.01646000219466696</v>
      </c>
      <c r="D19" s="287">
        <v>46363</v>
      </c>
      <c r="E19" s="282">
        <v>2.8825670157997516</v>
      </c>
      <c r="F19" s="287">
        <v>64586</v>
      </c>
      <c r="G19" s="282">
        <v>2.0477168589034602</v>
      </c>
      <c r="H19" s="336">
        <v>28.21509305422228</v>
      </c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</row>
    <row r="20" spans="1:22" ht="21" customHeight="1">
      <c r="A20" s="284" t="s">
        <v>73</v>
      </c>
      <c r="B20" s="285">
        <v>18226</v>
      </c>
      <c r="C20" s="282">
        <v>-1.3904669155440135</v>
      </c>
      <c r="D20" s="287">
        <v>45064</v>
      </c>
      <c r="E20" s="282">
        <v>7.5</v>
      </c>
      <c r="F20" s="287">
        <v>63290</v>
      </c>
      <c r="G20" s="282">
        <v>4.779563928943927</v>
      </c>
      <c r="H20" s="336">
        <v>28.797598356770422</v>
      </c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</row>
    <row r="21" spans="1:22" ht="21" customHeight="1">
      <c r="A21" s="130" t="s">
        <v>74</v>
      </c>
      <c r="B21" s="288">
        <v>18483</v>
      </c>
      <c r="C21" s="289">
        <v>0.2114508783344177</v>
      </c>
      <c r="D21" s="443">
        <v>41920</v>
      </c>
      <c r="E21" s="289">
        <v>6.309596266991275</v>
      </c>
      <c r="F21" s="137">
        <v>60403</v>
      </c>
      <c r="G21" s="289">
        <v>4.366231253023706</v>
      </c>
      <c r="H21" s="337">
        <v>30.599473536082645</v>
      </c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  <row r="22" spans="1:22" ht="12.75">
      <c r="A22" s="325" t="s">
        <v>235</v>
      </c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</row>
    <row r="23" spans="1:22" ht="12.75">
      <c r="A23" s="88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</row>
    <row r="24" spans="9:22" ht="12.75"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22" ht="20.25">
      <c r="A25" s="292" t="s">
        <v>37</v>
      </c>
      <c r="B25" s="293" t="s">
        <v>268</v>
      </c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</row>
    <row r="26" spans="1:22" ht="20.25">
      <c r="A26" s="294"/>
      <c r="B26" s="293" t="s">
        <v>94</v>
      </c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9:22" ht="12.75"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</row>
    <row r="28" spans="1:22" ht="40.5" customHeight="1">
      <c r="A28" s="320"/>
      <c r="B28" s="321" t="s">
        <v>52</v>
      </c>
      <c r="C28" s="322" t="s">
        <v>236</v>
      </c>
      <c r="D28" s="321" t="s">
        <v>184</v>
      </c>
      <c r="E28" s="322" t="s">
        <v>236</v>
      </c>
      <c r="F28" s="335" t="s">
        <v>28</v>
      </c>
      <c r="G28" s="322" t="s">
        <v>236</v>
      </c>
      <c r="H28" s="323" t="s">
        <v>180</v>
      </c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</row>
    <row r="29" spans="1:22" ht="21" customHeight="1">
      <c r="A29" s="117" t="s">
        <v>306</v>
      </c>
      <c r="B29" s="138">
        <f>'[11]femmes'!$K$12</f>
        <v>697</v>
      </c>
      <c r="C29" s="290">
        <f>(($B$29-$B$30)/$B$30)*100</f>
        <v>-2.789400278940028</v>
      </c>
      <c r="D29" s="133">
        <f>SUM('[11]femmes'!$K$43:$K$44)</f>
        <v>1566</v>
      </c>
      <c r="E29" s="290">
        <f>(($D$29-$D$30)/$D$30)*100</f>
        <v>-3.2736256948733784</v>
      </c>
      <c r="F29" s="133">
        <f>D29+B29</f>
        <v>2263</v>
      </c>
      <c r="G29" s="290">
        <f>(($F$29-$F$30)/$F$30)*100</f>
        <v>-3.125</v>
      </c>
      <c r="H29" s="134">
        <f>(B29/F29)*100</f>
        <v>30.799823243482106</v>
      </c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</row>
    <row r="30" spans="1:22" ht="21" customHeight="1">
      <c r="A30" s="284" t="s">
        <v>295</v>
      </c>
      <c r="B30" s="285">
        <v>717</v>
      </c>
      <c r="C30" s="282">
        <v>0.8438818565400843</v>
      </c>
      <c r="D30" s="287">
        <v>1619</v>
      </c>
      <c r="E30" s="282">
        <v>-0.06172839506172839</v>
      </c>
      <c r="F30" s="287">
        <v>2336</v>
      </c>
      <c r="G30" s="282">
        <v>0.21450021450021448</v>
      </c>
      <c r="H30" s="336">
        <v>30.69349315068493</v>
      </c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</row>
    <row r="31" spans="1:22" ht="21" customHeight="1">
      <c r="A31" s="284" t="s">
        <v>293</v>
      </c>
      <c r="B31" s="285">
        <v>711</v>
      </c>
      <c r="C31" s="282">
        <v>2.008608321377331</v>
      </c>
      <c r="D31" s="287">
        <v>1620</v>
      </c>
      <c r="E31" s="282">
        <v>-0.5524861878453038</v>
      </c>
      <c r="F31" s="287">
        <v>2331</v>
      </c>
      <c r="G31" s="282">
        <v>0.21496130696474636</v>
      </c>
      <c r="H31" s="336">
        <v>30.501930501930502</v>
      </c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</row>
    <row r="32" spans="1:22" ht="21" customHeight="1">
      <c r="A32" s="284" t="s">
        <v>291</v>
      </c>
      <c r="B32" s="285">
        <v>697</v>
      </c>
      <c r="C32" s="282">
        <v>-5.040871934604905</v>
      </c>
      <c r="D32" s="287">
        <v>1629</v>
      </c>
      <c r="E32" s="282">
        <v>5.710577547047372</v>
      </c>
      <c r="F32" s="287">
        <v>2326</v>
      </c>
      <c r="G32" s="282">
        <v>2.241758241758242</v>
      </c>
      <c r="H32" s="336">
        <v>29.96560619088564</v>
      </c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3" spans="1:22" ht="21" customHeight="1">
      <c r="A33" s="129" t="s">
        <v>289</v>
      </c>
      <c r="B33" s="140">
        <v>734</v>
      </c>
      <c r="C33" s="139">
        <v>1.5214384508990317</v>
      </c>
      <c r="D33" s="135">
        <v>1541</v>
      </c>
      <c r="E33" s="139">
        <v>-3.566958698372966</v>
      </c>
      <c r="F33" s="135">
        <v>2275</v>
      </c>
      <c r="G33" s="139">
        <v>-1.981904351572598</v>
      </c>
      <c r="H33" s="136">
        <v>32.26373626373626</v>
      </c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</row>
    <row r="34" spans="1:22" ht="21" customHeight="1">
      <c r="A34" s="284" t="s">
        <v>286</v>
      </c>
      <c r="B34" s="285">
        <v>723</v>
      </c>
      <c r="C34" s="282">
        <v>-6.94980694980695</v>
      </c>
      <c r="D34" s="287">
        <v>1598</v>
      </c>
      <c r="E34" s="282">
        <v>-3.5024154589371985</v>
      </c>
      <c r="F34" s="287">
        <v>2321</v>
      </c>
      <c r="G34" s="282">
        <v>-4.603370324702015</v>
      </c>
      <c r="H34" s="336">
        <v>31.15036622145627</v>
      </c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</row>
    <row r="35" spans="1:22" ht="21" customHeight="1">
      <c r="A35" s="284" t="s">
        <v>275</v>
      </c>
      <c r="B35" s="285">
        <v>777</v>
      </c>
      <c r="C35" s="282">
        <v>5.142083897158322</v>
      </c>
      <c r="D35" s="287">
        <v>1656</v>
      </c>
      <c r="E35" s="282">
        <v>0.546448087431694</v>
      </c>
      <c r="F35" s="287">
        <v>2433</v>
      </c>
      <c r="G35" s="282">
        <v>1.9698239731768652</v>
      </c>
      <c r="H35" s="336">
        <v>31.935881627620223</v>
      </c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</row>
    <row r="36" spans="1:22" ht="21" customHeight="1">
      <c r="A36" s="284" t="s">
        <v>261</v>
      </c>
      <c r="B36" s="285">
        <v>739</v>
      </c>
      <c r="C36" s="282">
        <v>-3.2722513089005236</v>
      </c>
      <c r="D36" s="287">
        <v>1647</v>
      </c>
      <c r="E36" s="282">
        <v>8.928571428571429</v>
      </c>
      <c r="F36" s="287">
        <v>2386</v>
      </c>
      <c r="G36" s="282">
        <v>4.833040421792618</v>
      </c>
      <c r="H36" s="336">
        <v>30.972338642078796</v>
      </c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</row>
    <row r="37" spans="1:22" ht="21" customHeight="1">
      <c r="A37" s="129" t="s">
        <v>258</v>
      </c>
      <c r="B37" s="140">
        <v>764</v>
      </c>
      <c r="C37" s="139">
        <v>-6.487148102815178</v>
      </c>
      <c r="D37" s="135">
        <v>1512</v>
      </c>
      <c r="E37" s="139">
        <v>-3.632887189292543</v>
      </c>
      <c r="F37" s="135">
        <v>2276</v>
      </c>
      <c r="G37" s="139">
        <v>-4.610226320201174</v>
      </c>
      <c r="H37" s="136">
        <v>33.567662565905096</v>
      </c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</row>
    <row r="38" spans="1:22" ht="21" customHeight="1">
      <c r="A38" s="284" t="s">
        <v>256</v>
      </c>
      <c r="B38" s="285">
        <v>817</v>
      </c>
      <c r="C38" s="282">
        <v>-6.1</v>
      </c>
      <c r="D38" s="287">
        <v>1569</v>
      </c>
      <c r="E38" s="282">
        <v>-3.1</v>
      </c>
      <c r="F38" s="287">
        <v>2386</v>
      </c>
      <c r="G38" s="282">
        <v>-4.1</v>
      </c>
      <c r="H38" s="336">
        <v>34.2</v>
      </c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</row>
    <row r="39" spans="1:22" ht="21" customHeight="1">
      <c r="A39" s="284" t="s">
        <v>254</v>
      </c>
      <c r="B39" s="285">
        <v>870</v>
      </c>
      <c r="C39" s="282">
        <v>-0.684931506849315</v>
      </c>
      <c r="D39" s="287">
        <v>1619</v>
      </c>
      <c r="E39" s="282">
        <v>2.145110410094637</v>
      </c>
      <c r="F39" s="287">
        <v>2489</v>
      </c>
      <c r="G39" s="282">
        <v>1.1377488825680617</v>
      </c>
      <c r="H39" s="336">
        <v>34.95379670550422</v>
      </c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</row>
    <row r="40" spans="1:22" ht="21" customHeight="1">
      <c r="A40" s="284" t="s">
        <v>253</v>
      </c>
      <c r="B40" s="285">
        <v>876</v>
      </c>
      <c r="C40" s="282">
        <v>-2.341137123745819</v>
      </c>
      <c r="D40" s="287">
        <v>1585</v>
      </c>
      <c r="E40" s="282">
        <v>6.950067476383266</v>
      </c>
      <c r="F40" s="287">
        <v>2461</v>
      </c>
      <c r="G40" s="282">
        <v>3.4468263976460696</v>
      </c>
      <c r="H40" s="336">
        <v>35.59528646891508</v>
      </c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22" ht="21" customHeight="1">
      <c r="A41" s="129" t="s">
        <v>100</v>
      </c>
      <c r="B41" s="140">
        <v>897</v>
      </c>
      <c r="C41" s="139">
        <v>0</v>
      </c>
      <c r="D41" s="135">
        <v>1482</v>
      </c>
      <c r="E41" s="139">
        <v>-2.371541501976284</v>
      </c>
      <c r="F41" s="135">
        <v>2379</v>
      </c>
      <c r="G41" s="139">
        <v>-1.4906832298136645</v>
      </c>
      <c r="H41" s="136">
        <v>37.704918032786885</v>
      </c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</row>
    <row r="42" spans="1:22" ht="21" customHeight="1">
      <c r="A42" s="284" t="s">
        <v>75</v>
      </c>
      <c r="B42" s="285">
        <v>897</v>
      </c>
      <c r="C42" s="282">
        <v>-2.287581699346405</v>
      </c>
      <c r="D42" s="287">
        <v>1518</v>
      </c>
      <c r="E42" s="282">
        <v>0.13192612137203166</v>
      </c>
      <c r="F42" s="287">
        <v>2415</v>
      </c>
      <c r="G42" s="282">
        <v>-0.780608052588332</v>
      </c>
      <c r="H42" s="336">
        <v>37.142857142857146</v>
      </c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</row>
    <row r="43" spans="1:22" ht="21" customHeight="1">
      <c r="A43" s="284" t="s">
        <v>72</v>
      </c>
      <c r="B43" s="285">
        <v>918</v>
      </c>
      <c r="C43" s="282">
        <v>4.794520547945205</v>
      </c>
      <c r="D43" s="287">
        <v>1516</v>
      </c>
      <c r="E43" s="282">
        <v>2.571041948579161</v>
      </c>
      <c r="F43" s="287">
        <v>2434</v>
      </c>
      <c r="G43" s="282">
        <v>3.3984706881903146</v>
      </c>
      <c r="H43" s="336">
        <v>37.71569433032046</v>
      </c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</row>
    <row r="44" spans="1:22" ht="21" customHeight="1">
      <c r="A44" s="284" t="s">
        <v>73</v>
      </c>
      <c r="B44" s="285">
        <v>876</v>
      </c>
      <c r="C44" s="282">
        <v>-4.6789989118607185</v>
      </c>
      <c r="D44" s="287">
        <v>1478</v>
      </c>
      <c r="E44" s="282">
        <v>11.884935654806965</v>
      </c>
      <c r="F44" s="287">
        <v>2354</v>
      </c>
      <c r="G44" s="282">
        <v>5.089285714285714</v>
      </c>
      <c r="H44" s="336">
        <v>37.21325403568394</v>
      </c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</row>
    <row r="45" spans="1:22" ht="21" customHeight="1">
      <c r="A45" s="129" t="s">
        <v>74</v>
      </c>
      <c r="B45" s="140">
        <v>919</v>
      </c>
      <c r="C45" s="139">
        <v>-0.32537960954446854</v>
      </c>
      <c r="D45" s="135">
        <v>1321</v>
      </c>
      <c r="E45" s="139">
        <v>8.101472995090015</v>
      </c>
      <c r="F45" s="135">
        <v>2240</v>
      </c>
      <c r="G45" s="139">
        <v>4.477611940298507</v>
      </c>
      <c r="H45" s="136">
        <v>41.026785714285715</v>
      </c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</row>
    <row r="46" spans="1:22" ht="12.75">
      <c r="A46" s="330" t="s">
        <v>235</v>
      </c>
      <c r="B46" s="89"/>
      <c r="C46" s="89"/>
      <c r="D46" s="89"/>
      <c r="E46" s="89"/>
      <c r="F46" s="89"/>
      <c r="G46" s="89"/>
      <c r="H46" s="89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</row>
    <row r="47" spans="9:22" ht="12.75"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</row>
    <row r="48" spans="9:22" ht="12.75"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</row>
    <row r="49" spans="9:22" ht="12.75"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</row>
    <row r="50" spans="9:22" ht="12.75"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</row>
    <row r="51" spans="9:22" ht="12.75"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9:22" ht="12.75"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9:22" ht="12.75"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</row>
    <row r="54" spans="9:22" ht="12.75"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</row>
    <row r="55" spans="9:22" ht="12.75"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</row>
    <row r="56" spans="9:22" ht="12.75"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</row>
    <row r="57" spans="9:22" ht="12.75"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</row>
    <row r="58" spans="9:22" ht="12.75"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</row>
    <row r="59" spans="9:22" ht="12.75"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</row>
    <row r="60" spans="9:22" ht="12.75"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</row>
    <row r="61" spans="9:22" ht="12.75"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</row>
    <row r="62" spans="9:22" ht="12.75"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</row>
    <row r="63" spans="9:22" ht="12.75"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</row>
    <row r="64" spans="9:22" ht="12.75"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</row>
    <row r="65" spans="9:22" ht="12.75"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</row>
    <row r="66" spans="9:22" ht="12.75"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</row>
    <row r="67" spans="9:22" ht="12.75"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</row>
    <row r="68" spans="9:22" ht="12.75"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2" r:id="rId1"/>
  <headerFooter alignWithMargins="0">
    <oddFooter>&amp;C&amp;14page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70"/>
  <sheetViews>
    <sheetView view="pageBreakPreview" zoomScale="75" zoomScaleSheetLayoutView="75" workbookViewId="0" topLeftCell="A4">
      <selection activeCell="F6" sqref="F6"/>
    </sheetView>
  </sheetViews>
  <sheetFormatPr defaultColWidth="11.00390625" defaultRowHeight="12.75"/>
  <cols>
    <col min="1" max="1" width="18.625" style="118" customWidth="1"/>
    <col min="2" max="11" width="8.75390625" style="118" customWidth="1"/>
    <col min="12" max="16384" width="11.00390625" style="68" customWidth="1"/>
  </cols>
  <sheetData>
    <row r="1" spans="1:22" ht="20.25">
      <c r="A1" s="292" t="s">
        <v>38</v>
      </c>
      <c r="B1" s="293" t="s">
        <v>267</v>
      </c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20.25">
      <c r="A2" s="294"/>
      <c r="B2" s="293" t="s">
        <v>209</v>
      </c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2:22" ht="12.75"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2:22" ht="36" customHeight="1">
      <c r="B4" s="580" t="s">
        <v>46</v>
      </c>
      <c r="C4" s="579"/>
      <c r="D4" s="580" t="s">
        <v>47</v>
      </c>
      <c r="E4" s="579"/>
      <c r="F4" s="580" t="s">
        <v>48</v>
      </c>
      <c r="G4" s="579"/>
      <c r="H4" s="580" t="s">
        <v>49</v>
      </c>
      <c r="I4" s="579"/>
      <c r="J4" s="576" t="s">
        <v>28</v>
      </c>
      <c r="K4" s="57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2" ht="12.75">
      <c r="A5" s="338"/>
      <c r="B5" s="339" t="s">
        <v>20</v>
      </c>
      <c r="C5" s="340" t="s">
        <v>1</v>
      </c>
      <c r="D5" s="341" t="s">
        <v>20</v>
      </c>
      <c r="E5" s="340" t="s">
        <v>1</v>
      </c>
      <c r="F5" s="341" t="s">
        <v>20</v>
      </c>
      <c r="G5" s="340" t="s">
        <v>1</v>
      </c>
      <c r="H5" s="341" t="s">
        <v>20</v>
      </c>
      <c r="I5" s="340" t="s">
        <v>1</v>
      </c>
      <c r="J5" s="341" t="s">
        <v>20</v>
      </c>
      <c r="K5" s="340" t="s">
        <v>1</v>
      </c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</row>
    <row r="6" spans="1:22" ht="21" customHeight="1">
      <c r="A6" s="117" t="s">
        <v>306</v>
      </c>
      <c r="B6" s="127">
        <f>'[11]ensemble'!$K$8</f>
        <v>10828</v>
      </c>
      <c r="C6" s="128">
        <f>(B6/J6)*100</f>
        <v>68.95936823334607</v>
      </c>
      <c r="D6" s="127">
        <f>'[11]ensemble'!$K$9</f>
        <v>1525</v>
      </c>
      <c r="E6" s="128">
        <f>(D6/J6)*100</f>
        <v>9.712138581072475</v>
      </c>
      <c r="F6" s="127">
        <f>'[11]ensemble'!$K$10</f>
        <v>1869</v>
      </c>
      <c r="G6" s="128">
        <f>(F6/J6)*100</f>
        <v>11.902942300343906</v>
      </c>
      <c r="H6" s="127">
        <f>'[11]ensemble'!$K$11</f>
        <v>1480</v>
      </c>
      <c r="I6" s="128">
        <f>(H6/J6)*100</f>
        <v>9.425550885237548</v>
      </c>
      <c r="J6" s="127">
        <f>H6+F6+D6+B6</f>
        <v>15702</v>
      </c>
      <c r="K6" s="144">
        <f>I6+G6+E6+C6</f>
        <v>100</v>
      </c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2" ht="21" customHeight="1">
      <c r="A7" s="284" t="s">
        <v>295</v>
      </c>
      <c r="B7" s="342">
        <v>10340</v>
      </c>
      <c r="C7" s="343">
        <v>65.23247744621791</v>
      </c>
      <c r="D7" s="342">
        <v>1608</v>
      </c>
      <c r="E7" s="343">
        <v>10.144470380417639</v>
      </c>
      <c r="F7" s="342">
        <v>2040</v>
      </c>
      <c r="G7" s="343">
        <v>12.869850482619395</v>
      </c>
      <c r="H7" s="342">
        <v>1863</v>
      </c>
      <c r="I7" s="343">
        <v>11.753201690745064</v>
      </c>
      <c r="J7" s="342">
        <v>15851</v>
      </c>
      <c r="K7" s="343">
        <v>100</v>
      </c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</row>
    <row r="8" spans="1:22" ht="21" customHeight="1">
      <c r="A8" s="284" t="s">
        <v>293</v>
      </c>
      <c r="B8" s="342">
        <v>10689</v>
      </c>
      <c r="C8" s="343">
        <v>66.96109753805676</v>
      </c>
      <c r="D8" s="342">
        <v>1532</v>
      </c>
      <c r="E8" s="343">
        <v>9.597193509991857</v>
      </c>
      <c r="F8" s="342">
        <v>1902</v>
      </c>
      <c r="G8" s="343">
        <v>11.915053561360645</v>
      </c>
      <c r="H8" s="342">
        <v>1840</v>
      </c>
      <c r="I8" s="343">
        <v>11.526655390590742</v>
      </c>
      <c r="J8" s="342">
        <v>15963</v>
      </c>
      <c r="K8" s="343">
        <v>100</v>
      </c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</row>
    <row r="9" spans="1:22" ht="21" customHeight="1">
      <c r="A9" s="284" t="s">
        <v>291</v>
      </c>
      <c r="B9" s="342">
        <v>10397</v>
      </c>
      <c r="C9" s="343">
        <v>65.81629423308223</v>
      </c>
      <c r="D9" s="342">
        <v>1583</v>
      </c>
      <c r="E9" s="343">
        <v>10.020890042413116</v>
      </c>
      <c r="F9" s="342">
        <v>2053</v>
      </c>
      <c r="G9" s="343">
        <v>12.996138507311514</v>
      </c>
      <c r="H9" s="342">
        <v>1764</v>
      </c>
      <c r="I9" s="343">
        <v>11.166677217193138</v>
      </c>
      <c r="J9" s="342">
        <v>15797</v>
      </c>
      <c r="K9" s="343">
        <v>100</v>
      </c>
      <c r="L9" s="553">
        <f>J6+J7+J8+J9</f>
        <v>63313</v>
      </c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1:22" ht="21" customHeight="1">
      <c r="A10" s="129" t="s">
        <v>289</v>
      </c>
      <c r="B10" s="127">
        <v>10446</v>
      </c>
      <c r="C10" s="128">
        <v>67.85319909061384</v>
      </c>
      <c r="D10" s="127">
        <v>1709</v>
      </c>
      <c r="E10" s="128">
        <v>11.101006820396233</v>
      </c>
      <c r="F10" s="127">
        <v>1656</v>
      </c>
      <c r="G10" s="128">
        <v>10.756739201039299</v>
      </c>
      <c r="H10" s="127">
        <v>1584</v>
      </c>
      <c r="I10" s="128">
        <v>10.289054887950632</v>
      </c>
      <c r="J10" s="127">
        <v>15395</v>
      </c>
      <c r="K10" s="128">
        <v>100</v>
      </c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</row>
    <row r="11" spans="1:22" ht="21" customHeight="1">
      <c r="A11" s="284" t="s">
        <v>286</v>
      </c>
      <c r="B11" s="342">
        <v>10112</v>
      </c>
      <c r="C11" s="343">
        <v>64.81220356364568</v>
      </c>
      <c r="D11" s="342">
        <v>1663</v>
      </c>
      <c r="E11" s="343">
        <v>10.658889885912062</v>
      </c>
      <c r="F11" s="342">
        <v>1910</v>
      </c>
      <c r="G11" s="343">
        <v>12.242020253813614</v>
      </c>
      <c r="H11" s="342">
        <v>1917</v>
      </c>
      <c r="I11" s="343">
        <v>12.286886296628637</v>
      </c>
      <c r="J11" s="342">
        <v>15602</v>
      </c>
      <c r="K11" s="343">
        <v>100</v>
      </c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</row>
    <row r="12" spans="1:22" ht="21" customHeight="1">
      <c r="A12" s="284" t="s">
        <v>275</v>
      </c>
      <c r="B12" s="342">
        <v>10688</v>
      </c>
      <c r="C12" s="343">
        <v>66.08136515395078</v>
      </c>
      <c r="D12" s="342">
        <v>1596</v>
      </c>
      <c r="E12" s="343">
        <v>9.8676888833931</v>
      </c>
      <c r="F12" s="342">
        <v>2047</v>
      </c>
      <c r="G12" s="343">
        <v>12.656114752071227</v>
      </c>
      <c r="H12" s="342">
        <v>1843</v>
      </c>
      <c r="I12" s="343">
        <v>11.39483121058489</v>
      </c>
      <c r="J12" s="342">
        <v>16174</v>
      </c>
      <c r="K12" s="343">
        <v>100</v>
      </c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</row>
    <row r="13" spans="1:22" ht="21" customHeight="1">
      <c r="A13" s="284" t="s">
        <v>261</v>
      </c>
      <c r="B13" s="342">
        <v>10677</v>
      </c>
      <c r="C13" s="343">
        <v>65.82614056720098</v>
      </c>
      <c r="D13" s="342">
        <v>1692</v>
      </c>
      <c r="E13" s="343">
        <v>10.431565967940813</v>
      </c>
      <c r="F13" s="342">
        <v>2078</v>
      </c>
      <c r="G13" s="343">
        <v>12.811344019728729</v>
      </c>
      <c r="H13" s="342">
        <v>1773</v>
      </c>
      <c r="I13" s="343">
        <v>10.930949445129471</v>
      </c>
      <c r="J13" s="342">
        <v>16220</v>
      </c>
      <c r="K13" s="343">
        <v>100</v>
      </c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</row>
    <row r="14" spans="1:22" ht="21" customHeight="1">
      <c r="A14" s="129" t="s">
        <v>258</v>
      </c>
      <c r="B14" s="127">
        <v>10957</v>
      </c>
      <c r="C14" s="128">
        <v>68.76922111341241</v>
      </c>
      <c r="D14" s="127">
        <v>1699</v>
      </c>
      <c r="E14" s="128">
        <v>10.663403000062763</v>
      </c>
      <c r="F14" s="127">
        <v>1686</v>
      </c>
      <c r="G14" s="128">
        <v>10.581811334965167</v>
      </c>
      <c r="H14" s="127">
        <v>1591</v>
      </c>
      <c r="I14" s="128">
        <v>9.985564551559655</v>
      </c>
      <c r="J14" s="127">
        <v>15933</v>
      </c>
      <c r="K14" s="128">
        <v>100</v>
      </c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</row>
    <row r="15" spans="1:22" ht="21" customHeight="1">
      <c r="A15" s="284" t="s">
        <v>256</v>
      </c>
      <c r="B15" s="342">
        <v>11028</v>
      </c>
      <c r="C15" s="343">
        <v>65.9</v>
      </c>
      <c r="D15" s="342">
        <v>1930</v>
      </c>
      <c r="E15" s="343">
        <v>11.5</v>
      </c>
      <c r="F15" s="342">
        <v>1959</v>
      </c>
      <c r="G15" s="343">
        <v>11.7</v>
      </c>
      <c r="H15" s="342">
        <v>1821</v>
      </c>
      <c r="I15" s="343">
        <v>10.9</v>
      </c>
      <c r="J15" s="342">
        <v>16738</v>
      </c>
      <c r="K15" s="343">
        <v>100</v>
      </c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</row>
    <row r="16" spans="1:22" ht="21" customHeight="1">
      <c r="A16" s="284" t="s">
        <v>254</v>
      </c>
      <c r="B16" s="342">
        <v>11381</v>
      </c>
      <c r="C16" s="343">
        <v>65.05287224921406</v>
      </c>
      <c r="D16" s="342">
        <v>1677</v>
      </c>
      <c r="E16" s="343">
        <v>9.585595884538439</v>
      </c>
      <c r="F16" s="342">
        <v>2354</v>
      </c>
      <c r="G16" s="343">
        <v>13.455272935124322</v>
      </c>
      <c r="H16" s="342">
        <v>2083</v>
      </c>
      <c r="I16" s="343">
        <v>11.906258931123178</v>
      </c>
      <c r="J16" s="342">
        <v>17495</v>
      </c>
      <c r="K16" s="343">
        <v>100</v>
      </c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22" ht="21" customHeight="1">
      <c r="A17" s="284" t="s">
        <v>253</v>
      </c>
      <c r="B17" s="342">
        <v>11448</v>
      </c>
      <c r="C17" s="343">
        <v>65.5444864307798</v>
      </c>
      <c r="D17" s="342">
        <v>1837</v>
      </c>
      <c r="E17" s="343">
        <v>10.517577006755984</v>
      </c>
      <c r="F17" s="342">
        <v>2214</v>
      </c>
      <c r="G17" s="343">
        <v>12.676056338028168</v>
      </c>
      <c r="H17" s="342">
        <v>1967</v>
      </c>
      <c r="I17" s="343">
        <v>11.261880224436046</v>
      </c>
      <c r="J17" s="342">
        <v>17466</v>
      </c>
      <c r="K17" s="343">
        <v>100</v>
      </c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</row>
    <row r="18" spans="1:22" ht="21" customHeight="1">
      <c r="A18" s="129" t="s">
        <v>100</v>
      </c>
      <c r="B18" s="127">
        <v>11174</v>
      </c>
      <c r="C18" s="128">
        <v>66.52378400904924</v>
      </c>
      <c r="D18" s="127">
        <v>1825</v>
      </c>
      <c r="E18" s="128">
        <v>10.865035422992202</v>
      </c>
      <c r="F18" s="127">
        <v>2125</v>
      </c>
      <c r="G18" s="128">
        <v>12.651068643210097</v>
      </c>
      <c r="H18" s="127">
        <v>1673</v>
      </c>
      <c r="I18" s="128">
        <v>9.960111924748468</v>
      </c>
      <c r="J18" s="127">
        <v>16797</v>
      </c>
      <c r="K18" s="128">
        <v>100</v>
      </c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</row>
    <row r="19" spans="1:22" ht="21" customHeight="1">
      <c r="A19" s="284" t="s">
        <v>75</v>
      </c>
      <c r="B19" s="342">
        <v>11382</v>
      </c>
      <c r="C19" s="343">
        <v>64.86948592271743</v>
      </c>
      <c r="D19" s="342">
        <v>2071</v>
      </c>
      <c r="E19" s="343">
        <v>11.803260002279723</v>
      </c>
      <c r="F19" s="342">
        <v>2164</v>
      </c>
      <c r="G19" s="343">
        <v>12.333295337968767</v>
      </c>
      <c r="H19" s="342">
        <v>1929</v>
      </c>
      <c r="I19" s="343">
        <v>10.993958737034081</v>
      </c>
      <c r="J19" s="342">
        <v>17546</v>
      </c>
      <c r="K19" s="343">
        <v>100</v>
      </c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</row>
    <row r="20" spans="1:22" ht="21" customHeight="1">
      <c r="A20" s="284" t="s">
        <v>72</v>
      </c>
      <c r="B20" s="342">
        <v>12269</v>
      </c>
      <c r="C20" s="343">
        <v>67.32700433518082</v>
      </c>
      <c r="D20" s="342">
        <v>2051</v>
      </c>
      <c r="E20" s="343">
        <v>11.255007408220381</v>
      </c>
      <c r="F20" s="342">
        <v>1986</v>
      </c>
      <c r="G20" s="343">
        <v>10.898315315809691</v>
      </c>
      <c r="H20" s="342">
        <v>1917</v>
      </c>
      <c r="I20" s="343">
        <v>10.519672940789112</v>
      </c>
      <c r="J20" s="342">
        <v>18223</v>
      </c>
      <c r="K20" s="343">
        <v>100</v>
      </c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</row>
    <row r="21" spans="1:22" ht="21" customHeight="1">
      <c r="A21" s="284" t="s">
        <v>73</v>
      </c>
      <c r="B21" s="342">
        <v>12266</v>
      </c>
      <c r="C21" s="343">
        <v>67.29946230659498</v>
      </c>
      <c r="D21" s="342">
        <v>1923</v>
      </c>
      <c r="E21" s="343">
        <v>10.550861406781522</v>
      </c>
      <c r="F21" s="342">
        <v>2151</v>
      </c>
      <c r="G21" s="343">
        <v>11.801821573576209</v>
      </c>
      <c r="H21" s="342">
        <v>1886</v>
      </c>
      <c r="I21" s="343">
        <v>10.347854713047296</v>
      </c>
      <c r="J21" s="342">
        <v>18226</v>
      </c>
      <c r="K21" s="343">
        <v>100</v>
      </c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  <row r="22" spans="1:22" ht="21" customHeight="1">
      <c r="A22" s="129" t="s">
        <v>74</v>
      </c>
      <c r="B22" s="127">
        <v>12584</v>
      </c>
      <c r="C22" s="128">
        <v>68.0841854677271</v>
      </c>
      <c r="D22" s="127">
        <v>2119</v>
      </c>
      <c r="E22" s="128">
        <v>11.464589081859005</v>
      </c>
      <c r="F22" s="127">
        <v>2001</v>
      </c>
      <c r="G22" s="128">
        <v>10.826164583671481</v>
      </c>
      <c r="H22" s="127">
        <v>1779</v>
      </c>
      <c r="I22" s="128">
        <v>9.625060866742412</v>
      </c>
      <c r="J22" s="127">
        <v>18483</v>
      </c>
      <c r="K22" s="128">
        <v>100</v>
      </c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</row>
    <row r="23" spans="1:22" ht="12.7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</row>
    <row r="24" spans="12:22" ht="12.75"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22" ht="20.25">
      <c r="A25" s="292" t="s">
        <v>98</v>
      </c>
      <c r="B25" s="293" t="s">
        <v>268</v>
      </c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</row>
    <row r="26" spans="1:22" ht="20.25">
      <c r="A26" s="294"/>
      <c r="B26" s="293" t="s">
        <v>269</v>
      </c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22" ht="12.75">
      <c r="A27" s="88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</row>
    <row r="28" spans="1:22" ht="36" customHeight="1">
      <c r="A28" s="344"/>
      <c r="B28" s="578" t="s">
        <v>46</v>
      </c>
      <c r="C28" s="579"/>
      <c r="D28" s="580" t="s">
        <v>47</v>
      </c>
      <c r="E28" s="579"/>
      <c r="F28" s="580" t="s">
        <v>48</v>
      </c>
      <c r="G28" s="579"/>
      <c r="H28" s="580" t="s">
        <v>49</v>
      </c>
      <c r="I28" s="579"/>
      <c r="J28" s="576" t="s">
        <v>28</v>
      </c>
      <c r="K28" s="57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</row>
    <row r="29" spans="1:22" ht="21" customHeight="1">
      <c r="A29" s="338"/>
      <c r="B29" s="339" t="s">
        <v>20</v>
      </c>
      <c r="C29" s="340" t="s">
        <v>1</v>
      </c>
      <c r="D29" s="341" t="s">
        <v>20</v>
      </c>
      <c r="E29" s="340" t="s">
        <v>1</v>
      </c>
      <c r="F29" s="341" t="s">
        <v>20</v>
      </c>
      <c r="G29" s="340" t="s">
        <v>1</v>
      </c>
      <c r="H29" s="341" t="s">
        <v>20</v>
      </c>
      <c r="I29" s="340" t="s">
        <v>1</v>
      </c>
      <c r="J29" s="341" t="s">
        <v>20</v>
      </c>
      <c r="K29" s="340" t="s">
        <v>1</v>
      </c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</row>
    <row r="30" spans="1:22" ht="21" customHeight="1">
      <c r="A30" s="117" t="s">
        <v>306</v>
      </c>
      <c r="B30" s="345">
        <f>'[11]femmes'!$K$8</f>
        <v>510</v>
      </c>
      <c r="C30" s="144">
        <f>(B30/J30)*100</f>
        <v>73.17073170731707</v>
      </c>
      <c r="D30" s="345">
        <f>'[11]femmes'!$K$9</f>
        <v>51</v>
      </c>
      <c r="E30" s="144">
        <f>(D30/J30)*100</f>
        <v>7.317073170731707</v>
      </c>
      <c r="F30" s="345">
        <f>'[11]femmes'!$K$10</f>
        <v>64</v>
      </c>
      <c r="G30" s="144">
        <f>(F30/J30)*100</f>
        <v>9.182209469153516</v>
      </c>
      <c r="H30" s="345">
        <f>'[11]femmes'!$K$11</f>
        <v>72</v>
      </c>
      <c r="I30" s="144">
        <f>(H30/J30)*100</f>
        <v>10.329985652797705</v>
      </c>
      <c r="J30" s="345">
        <f>H30+F30+D30+B30</f>
        <v>697</v>
      </c>
      <c r="K30" s="144">
        <f>I30+G30+E30+C30</f>
        <v>100</v>
      </c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</row>
    <row r="31" spans="1:22" ht="21" customHeight="1">
      <c r="A31" s="284" t="s">
        <v>295</v>
      </c>
      <c r="B31" s="353">
        <v>518</v>
      </c>
      <c r="C31" s="343">
        <v>72.24546722454673</v>
      </c>
      <c r="D31" s="353">
        <v>71</v>
      </c>
      <c r="E31" s="343">
        <v>9.902370990237099</v>
      </c>
      <c r="F31" s="353">
        <v>54</v>
      </c>
      <c r="G31" s="343">
        <v>7.531380753138076</v>
      </c>
      <c r="H31" s="353">
        <v>74</v>
      </c>
      <c r="I31" s="343">
        <v>10.320781032078104</v>
      </c>
      <c r="J31" s="353">
        <v>717</v>
      </c>
      <c r="K31" s="343">
        <v>100</v>
      </c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</row>
    <row r="32" spans="1:22" ht="21" customHeight="1">
      <c r="A32" s="284" t="s">
        <v>293</v>
      </c>
      <c r="B32" s="353">
        <v>513</v>
      </c>
      <c r="C32" s="343">
        <v>72.15189873417721</v>
      </c>
      <c r="D32" s="353">
        <v>62</v>
      </c>
      <c r="E32" s="343">
        <v>8.720112517580873</v>
      </c>
      <c r="F32" s="353">
        <v>61</v>
      </c>
      <c r="G32" s="343">
        <v>8.579465541490858</v>
      </c>
      <c r="H32" s="353">
        <v>75</v>
      </c>
      <c r="I32" s="343">
        <v>10.548523206751055</v>
      </c>
      <c r="J32" s="353">
        <v>711</v>
      </c>
      <c r="K32" s="343">
        <v>100</v>
      </c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3" spans="1:11" s="118" customFormat="1" ht="21" customHeight="1">
      <c r="A33" s="284" t="s">
        <v>291</v>
      </c>
      <c r="B33" s="353">
        <v>479</v>
      </c>
      <c r="C33" s="343">
        <v>68.72309899569584</v>
      </c>
      <c r="D33" s="353">
        <v>70</v>
      </c>
      <c r="E33" s="343">
        <v>10.043041606886657</v>
      </c>
      <c r="F33" s="353">
        <v>54</v>
      </c>
      <c r="G33" s="343">
        <v>7.747489239598278</v>
      </c>
      <c r="H33" s="353">
        <v>94</v>
      </c>
      <c r="I33" s="343">
        <v>13.486370157819225</v>
      </c>
      <c r="J33" s="353">
        <v>697</v>
      </c>
      <c r="K33" s="343">
        <v>100</v>
      </c>
    </row>
    <row r="34" spans="1:22" ht="21" customHeight="1">
      <c r="A34" s="129" t="s">
        <v>289</v>
      </c>
      <c r="B34" s="417">
        <v>540</v>
      </c>
      <c r="C34" s="128">
        <v>73.56948228882834</v>
      </c>
      <c r="D34" s="417">
        <v>77</v>
      </c>
      <c r="E34" s="128">
        <v>10.490463215258854</v>
      </c>
      <c r="F34" s="417">
        <v>38</v>
      </c>
      <c r="G34" s="128">
        <v>5.177111716621254</v>
      </c>
      <c r="H34" s="417">
        <v>79</v>
      </c>
      <c r="I34" s="128">
        <v>10.762942779291553</v>
      </c>
      <c r="J34" s="417">
        <v>734</v>
      </c>
      <c r="K34" s="128">
        <v>100</v>
      </c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</row>
    <row r="35" spans="1:22" ht="21" customHeight="1">
      <c r="A35" s="284" t="s">
        <v>286</v>
      </c>
      <c r="B35" s="342">
        <v>510</v>
      </c>
      <c r="C35" s="343">
        <v>70.53941908713693</v>
      </c>
      <c r="D35" s="342">
        <v>67</v>
      </c>
      <c r="E35" s="343">
        <v>9.266943291839558</v>
      </c>
      <c r="F35" s="342">
        <v>60</v>
      </c>
      <c r="G35" s="343">
        <v>8.29875518672199</v>
      </c>
      <c r="H35" s="342">
        <v>86</v>
      </c>
      <c r="I35" s="343">
        <v>11.89488243430152</v>
      </c>
      <c r="J35" s="342">
        <v>723</v>
      </c>
      <c r="K35" s="343">
        <v>100</v>
      </c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</row>
    <row r="36" spans="1:22" ht="21" customHeight="1">
      <c r="A36" s="284" t="s">
        <v>275</v>
      </c>
      <c r="B36" s="342">
        <v>536</v>
      </c>
      <c r="C36" s="343">
        <v>68.98326898326899</v>
      </c>
      <c r="D36" s="342">
        <v>69</v>
      </c>
      <c r="E36" s="343">
        <v>8.880308880308881</v>
      </c>
      <c r="F36" s="342">
        <v>79</v>
      </c>
      <c r="G36" s="343">
        <v>10.167310167310168</v>
      </c>
      <c r="H36" s="342">
        <v>93</v>
      </c>
      <c r="I36" s="343">
        <v>11.96911196911197</v>
      </c>
      <c r="J36" s="342">
        <v>777</v>
      </c>
      <c r="K36" s="343">
        <v>100</v>
      </c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</row>
    <row r="37" spans="1:22" ht="21" customHeight="1">
      <c r="A37" s="284" t="s">
        <v>261</v>
      </c>
      <c r="B37" s="342">
        <v>526</v>
      </c>
      <c r="C37" s="343">
        <v>71.17726657645467</v>
      </c>
      <c r="D37" s="342">
        <v>80</v>
      </c>
      <c r="E37" s="343">
        <v>10.825439783491204</v>
      </c>
      <c r="F37" s="342">
        <v>53</v>
      </c>
      <c r="G37" s="343">
        <v>7.171853856562922</v>
      </c>
      <c r="H37" s="342">
        <v>80</v>
      </c>
      <c r="I37" s="343">
        <v>10.825439783491204</v>
      </c>
      <c r="J37" s="342">
        <v>739</v>
      </c>
      <c r="K37" s="343">
        <v>100</v>
      </c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</row>
    <row r="38" spans="1:22" ht="21" customHeight="1">
      <c r="A38" s="129" t="s">
        <v>258</v>
      </c>
      <c r="B38" s="127">
        <v>553</v>
      </c>
      <c r="C38" s="128">
        <v>72.38219895287958</v>
      </c>
      <c r="D38" s="127">
        <v>66</v>
      </c>
      <c r="E38" s="128">
        <v>8.638743455497382</v>
      </c>
      <c r="F38" s="127">
        <v>61</v>
      </c>
      <c r="G38" s="128">
        <v>7.984293193717278</v>
      </c>
      <c r="H38" s="127">
        <v>84</v>
      </c>
      <c r="I38" s="128">
        <v>10.99476439790576</v>
      </c>
      <c r="J38" s="127">
        <v>764</v>
      </c>
      <c r="K38" s="128">
        <v>100</v>
      </c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</row>
    <row r="39" spans="1:22" ht="21" customHeight="1">
      <c r="A39" s="284" t="s">
        <v>256</v>
      </c>
      <c r="B39" s="342">
        <v>594</v>
      </c>
      <c r="C39" s="343">
        <v>72.7</v>
      </c>
      <c r="D39" s="342">
        <v>79</v>
      </c>
      <c r="E39" s="343">
        <v>9.7</v>
      </c>
      <c r="F39" s="342">
        <v>54</v>
      </c>
      <c r="G39" s="343">
        <v>6.6</v>
      </c>
      <c r="H39" s="342">
        <v>90</v>
      </c>
      <c r="I39" s="343">
        <v>11</v>
      </c>
      <c r="J39" s="342">
        <v>917</v>
      </c>
      <c r="K39" s="343">
        <v>100</v>
      </c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</row>
    <row r="40" spans="1:22" ht="21" customHeight="1">
      <c r="A40" s="284" t="s">
        <v>254</v>
      </c>
      <c r="B40" s="342">
        <v>626</v>
      </c>
      <c r="C40" s="343">
        <v>71.95402298850576</v>
      </c>
      <c r="D40" s="342">
        <v>78</v>
      </c>
      <c r="E40" s="343">
        <v>8.96551724137931</v>
      </c>
      <c r="F40" s="342">
        <v>72</v>
      </c>
      <c r="G40" s="343">
        <v>8.275862068965518</v>
      </c>
      <c r="H40" s="342">
        <v>94</v>
      </c>
      <c r="I40" s="343">
        <v>10.804597701149426</v>
      </c>
      <c r="J40" s="342">
        <v>870</v>
      </c>
      <c r="K40" s="343">
        <v>100</v>
      </c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22" ht="21" customHeight="1">
      <c r="A41" s="284" t="s">
        <v>253</v>
      </c>
      <c r="B41" s="342">
        <v>635</v>
      </c>
      <c r="C41" s="343">
        <v>72.48858447488584</v>
      </c>
      <c r="D41" s="342">
        <v>87</v>
      </c>
      <c r="E41" s="343">
        <v>9.931506849315069</v>
      </c>
      <c r="F41" s="342">
        <v>65</v>
      </c>
      <c r="G41" s="343">
        <v>7.4200913242009126</v>
      </c>
      <c r="H41" s="342">
        <v>89</v>
      </c>
      <c r="I41" s="343">
        <v>10.159817351598173</v>
      </c>
      <c r="J41" s="342">
        <v>876</v>
      </c>
      <c r="K41" s="343">
        <v>100</v>
      </c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</row>
    <row r="42" spans="1:22" ht="21" customHeight="1">
      <c r="A42" s="129" t="s">
        <v>100</v>
      </c>
      <c r="B42" s="127">
        <v>671</v>
      </c>
      <c r="C42" s="128">
        <v>74.80490523968784</v>
      </c>
      <c r="D42" s="127">
        <v>78</v>
      </c>
      <c r="E42" s="128">
        <v>8.695652173913043</v>
      </c>
      <c r="F42" s="127">
        <v>73</v>
      </c>
      <c r="G42" s="128">
        <v>8.138238573021182</v>
      </c>
      <c r="H42" s="127">
        <v>75</v>
      </c>
      <c r="I42" s="128">
        <v>8.361204013377927</v>
      </c>
      <c r="J42" s="127">
        <v>897</v>
      </c>
      <c r="K42" s="128">
        <v>100</v>
      </c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</row>
    <row r="43" spans="1:22" ht="21" customHeight="1">
      <c r="A43" s="284" t="s">
        <v>75</v>
      </c>
      <c r="B43" s="342">
        <v>648</v>
      </c>
      <c r="C43" s="343">
        <v>72.24080267558529</v>
      </c>
      <c r="D43" s="342">
        <v>89</v>
      </c>
      <c r="E43" s="343">
        <v>9.92196209587514</v>
      </c>
      <c r="F43" s="342">
        <v>81</v>
      </c>
      <c r="G43" s="343">
        <v>9.03010033444816</v>
      </c>
      <c r="H43" s="342">
        <v>79</v>
      </c>
      <c r="I43" s="343">
        <v>8.807134894091416</v>
      </c>
      <c r="J43" s="342">
        <v>897</v>
      </c>
      <c r="K43" s="343">
        <v>100</v>
      </c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</row>
    <row r="44" spans="1:22" ht="21" customHeight="1">
      <c r="A44" s="284" t="s">
        <v>72</v>
      </c>
      <c r="B44" s="342">
        <v>674</v>
      </c>
      <c r="C44" s="343">
        <v>73.42047930283225</v>
      </c>
      <c r="D44" s="342">
        <v>98</v>
      </c>
      <c r="E44" s="343">
        <v>10.675381263616558</v>
      </c>
      <c r="F44" s="342">
        <v>81</v>
      </c>
      <c r="G44" s="343">
        <v>8.823529411764707</v>
      </c>
      <c r="H44" s="342">
        <v>65</v>
      </c>
      <c r="I44" s="343">
        <v>7.080610021786492</v>
      </c>
      <c r="J44" s="342">
        <v>918</v>
      </c>
      <c r="K44" s="343">
        <v>100</v>
      </c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</row>
    <row r="45" spans="1:22" ht="21" customHeight="1">
      <c r="A45" s="284" t="s">
        <v>73</v>
      </c>
      <c r="B45" s="342">
        <v>637</v>
      </c>
      <c r="C45" s="343">
        <v>72.71689497716895</v>
      </c>
      <c r="D45" s="342">
        <v>86</v>
      </c>
      <c r="E45" s="343">
        <v>9.817351598173515</v>
      </c>
      <c r="F45" s="342">
        <v>63</v>
      </c>
      <c r="G45" s="343">
        <v>7.191780821917808</v>
      </c>
      <c r="H45" s="342">
        <v>90</v>
      </c>
      <c r="I45" s="343">
        <v>10.273972602739725</v>
      </c>
      <c r="J45" s="342">
        <v>876</v>
      </c>
      <c r="K45" s="343">
        <v>100</v>
      </c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</row>
    <row r="46" spans="1:22" ht="21" customHeight="1">
      <c r="A46" s="130" t="s">
        <v>74</v>
      </c>
      <c r="B46" s="486">
        <v>673</v>
      </c>
      <c r="C46" s="487">
        <v>73.23177366702937</v>
      </c>
      <c r="D46" s="486">
        <v>98</v>
      </c>
      <c r="E46" s="487">
        <v>10.663764961915124</v>
      </c>
      <c r="F46" s="486">
        <v>70</v>
      </c>
      <c r="G46" s="487">
        <v>7.616974972796518</v>
      </c>
      <c r="H46" s="486">
        <v>78</v>
      </c>
      <c r="I46" s="487">
        <v>8.487486398258977</v>
      </c>
      <c r="J46" s="486">
        <v>919</v>
      </c>
      <c r="K46" s="487">
        <v>100</v>
      </c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</row>
    <row r="47" spans="1:22" ht="12.75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</row>
    <row r="48" spans="12:22" ht="12.75"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</row>
    <row r="49" spans="12:22" ht="12.75"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</row>
    <row r="50" spans="12:22" ht="12.75"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</row>
    <row r="51" spans="12:22" ht="12.75"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2:22" ht="12.75"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12:22" ht="12.75"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</row>
    <row r="54" spans="12:22" ht="12.75"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</row>
    <row r="55" spans="12:22" ht="12.75"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</row>
    <row r="56" spans="12:22" ht="12.75"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</row>
    <row r="57" spans="12:22" ht="12.75"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</row>
    <row r="58" spans="12:22" ht="12.75"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</row>
    <row r="59" spans="12:22" ht="12.75"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</row>
    <row r="60" spans="12:22" ht="12.75"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</row>
    <row r="61" spans="12:22" ht="12.75"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</row>
    <row r="62" spans="12:22" ht="12.75"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</row>
    <row r="63" spans="12:22" ht="12.75"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</row>
    <row r="64" spans="12:22" ht="12.75"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</row>
    <row r="65" spans="12:22" ht="12.75"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</row>
    <row r="66" spans="12:22" ht="12.75"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</row>
    <row r="67" spans="12:22" ht="12.75"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</row>
    <row r="68" spans="12:22" ht="12.75"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</row>
    <row r="69" spans="12:22" ht="12.75"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</row>
    <row r="70" spans="12:22" ht="12.75"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</row>
  </sheetData>
  <mergeCells count="10">
    <mergeCell ref="J4:K4"/>
    <mergeCell ref="B4:C4"/>
    <mergeCell ref="D4:E4"/>
    <mergeCell ref="F4:G4"/>
    <mergeCell ref="H4:I4"/>
    <mergeCell ref="J28:K28"/>
    <mergeCell ref="B28:C28"/>
    <mergeCell ref="D28:E28"/>
    <mergeCell ref="F28:G28"/>
    <mergeCell ref="H28:I28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0" r:id="rId1"/>
  <headerFooter alignWithMargins="0">
    <oddFooter>&amp;C&amp;14page 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70"/>
  <sheetViews>
    <sheetView tabSelected="1" view="pageBreakPreview" zoomScale="75" zoomScaleNormal="75" zoomScaleSheetLayoutView="75" workbookViewId="0" topLeftCell="A1">
      <selection activeCell="L23" sqref="L23"/>
    </sheetView>
  </sheetViews>
  <sheetFormatPr defaultColWidth="11.00390625" defaultRowHeight="12.75"/>
  <cols>
    <col min="1" max="1" width="18.625" style="118" customWidth="1"/>
    <col min="2" max="9" width="10.375" style="118" customWidth="1"/>
    <col min="10" max="16384" width="11.00390625" style="68" customWidth="1"/>
  </cols>
  <sheetData>
    <row r="1" spans="1:22" ht="20.25">
      <c r="A1" s="292" t="s">
        <v>99</v>
      </c>
      <c r="B1" s="293" t="s">
        <v>267</v>
      </c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20.25">
      <c r="A2" s="294"/>
      <c r="B2" s="293" t="s">
        <v>210</v>
      </c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0:22" ht="12.75"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2" ht="36" customHeight="1">
      <c r="A4" s="346"/>
      <c r="B4" s="583" t="s">
        <v>71</v>
      </c>
      <c r="C4" s="584"/>
      <c r="D4" s="583" t="s">
        <v>50</v>
      </c>
      <c r="E4" s="584"/>
      <c r="F4" s="583" t="s">
        <v>51</v>
      </c>
      <c r="G4" s="584"/>
      <c r="H4" s="581" t="s">
        <v>28</v>
      </c>
      <c r="I4" s="582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2" ht="15.75">
      <c r="A5" s="347"/>
      <c r="B5" s="348" t="s">
        <v>20</v>
      </c>
      <c r="C5" s="349" t="s">
        <v>1</v>
      </c>
      <c r="D5" s="350" t="s">
        <v>20</v>
      </c>
      <c r="E5" s="349" t="s">
        <v>1</v>
      </c>
      <c r="F5" s="350" t="s">
        <v>20</v>
      </c>
      <c r="G5" s="349" t="s">
        <v>1</v>
      </c>
      <c r="H5" s="350" t="s">
        <v>20</v>
      </c>
      <c r="I5" s="349" t="s">
        <v>1</v>
      </c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</row>
    <row r="6" spans="1:22" ht="21" customHeight="1">
      <c r="A6" s="117" t="s">
        <v>306</v>
      </c>
      <c r="B6" s="345">
        <f>'[11]ensemble'!$K$44</f>
        <v>1</v>
      </c>
      <c r="C6" s="144">
        <f>(B6/H6)*100</f>
        <v>0.0019503442357576113</v>
      </c>
      <c r="D6" s="345">
        <f>'[11]ensemble'!$K$24</f>
        <v>43356</v>
      </c>
      <c r="E6" s="144">
        <f>(D6/H6)*100</f>
        <v>84.55912468550699</v>
      </c>
      <c r="F6" s="345">
        <f>SUM('[11]ensemble'!$K$33,'[11]ensemble'!$K$41)</f>
        <v>7916</v>
      </c>
      <c r="G6" s="144">
        <f>(F6/H6)*100</f>
        <v>15.43892497025725</v>
      </c>
      <c r="H6" s="345">
        <f>$F$6+$D$6+$B$6</f>
        <v>51273</v>
      </c>
      <c r="I6" s="144">
        <f>G6+E6+C6</f>
        <v>99.99999999999999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2" ht="21" customHeight="1">
      <c r="A7" s="284" t="s">
        <v>295</v>
      </c>
      <c r="B7" s="353">
        <v>0</v>
      </c>
      <c r="C7" s="343">
        <v>0</v>
      </c>
      <c r="D7" s="353">
        <v>43256</v>
      </c>
      <c r="E7" s="343">
        <v>84.69279868426204</v>
      </c>
      <c r="F7" s="353">
        <v>7818</v>
      </c>
      <c r="G7" s="343">
        <v>15.307201315737947</v>
      </c>
      <c r="H7" s="353">
        <v>51074</v>
      </c>
      <c r="I7" s="343">
        <v>100</v>
      </c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</row>
    <row r="8" spans="1:22" ht="21" customHeight="1">
      <c r="A8" s="284" t="s">
        <v>293</v>
      </c>
      <c r="B8" s="353">
        <v>2</v>
      </c>
      <c r="C8" s="343">
        <v>0.0037953544861090024</v>
      </c>
      <c r="D8" s="353">
        <v>44687</v>
      </c>
      <c r="E8" s="343">
        <v>84.8015029603765</v>
      </c>
      <c r="F8" s="353">
        <v>8007</v>
      </c>
      <c r="G8" s="343">
        <v>15.19470168513739</v>
      </c>
      <c r="H8" s="353">
        <v>52696</v>
      </c>
      <c r="I8" s="343">
        <v>100</v>
      </c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</row>
    <row r="9" spans="1:9" s="118" customFormat="1" ht="21" customHeight="1">
      <c r="A9" s="284" t="s">
        <v>291</v>
      </c>
      <c r="B9" s="353">
        <v>4</v>
      </c>
      <c r="C9" s="343">
        <v>0.007698229407236336</v>
      </c>
      <c r="D9" s="353">
        <v>43936</v>
      </c>
      <c r="E9" s="343">
        <v>84.55735180908391</v>
      </c>
      <c r="F9" s="353">
        <v>8020</v>
      </c>
      <c r="G9" s="343">
        <v>15.434949961508854</v>
      </c>
      <c r="H9" s="353">
        <v>51960</v>
      </c>
      <c r="I9" s="343">
        <v>100</v>
      </c>
    </row>
    <row r="10" spans="1:22" ht="21" customHeight="1">
      <c r="A10" s="129" t="s">
        <v>289</v>
      </c>
      <c r="B10" s="417">
        <v>5</v>
      </c>
      <c r="C10" s="128">
        <v>0.009863100169645322</v>
      </c>
      <c r="D10" s="417">
        <v>42743</v>
      </c>
      <c r="E10" s="128">
        <v>84.31569811023</v>
      </c>
      <c r="F10" s="417">
        <v>7946</v>
      </c>
      <c r="G10" s="128">
        <v>15.674438789600348</v>
      </c>
      <c r="H10" s="417">
        <v>50694</v>
      </c>
      <c r="I10" s="128">
        <v>100</v>
      </c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</row>
    <row r="11" spans="1:22" ht="21" customHeight="1">
      <c r="A11" s="284" t="s">
        <v>286</v>
      </c>
      <c r="B11" s="342">
        <v>6</v>
      </c>
      <c r="C11" s="343">
        <v>0.01183315254905828</v>
      </c>
      <c r="D11" s="342">
        <v>42723</v>
      </c>
      <c r="E11" s="343">
        <v>84.25796272556947</v>
      </c>
      <c r="F11" s="342">
        <v>7976</v>
      </c>
      <c r="G11" s="343">
        <v>15.730204121881473</v>
      </c>
      <c r="H11" s="342">
        <v>50705</v>
      </c>
      <c r="I11" s="343">
        <v>100</v>
      </c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</row>
    <row r="12" spans="1:22" ht="21" customHeight="1">
      <c r="A12" s="284" t="s">
        <v>275</v>
      </c>
      <c r="B12" s="342">
        <v>1</v>
      </c>
      <c r="C12" s="343">
        <v>0.0019104386367109888</v>
      </c>
      <c r="D12" s="342">
        <v>44099</v>
      </c>
      <c r="E12" s="343">
        <v>84.2484334403179</v>
      </c>
      <c r="F12" s="342">
        <v>8244</v>
      </c>
      <c r="G12" s="343">
        <v>15.74965612104539</v>
      </c>
      <c r="H12" s="342">
        <v>52344</v>
      </c>
      <c r="I12" s="343">
        <v>100</v>
      </c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</row>
    <row r="13" spans="1:22" ht="21" customHeight="1">
      <c r="A13" s="284" t="s">
        <v>261</v>
      </c>
      <c r="B13" s="342">
        <v>2</v>
      </c>
      <c r="C13" s="343">
        <v>0.003844379517145933</v>
      </c>
      <c r="D13" s="342">
        <v>43785</v>
      </c>
      <c r="E13" s="343">
        <v>84.16307857911734</v>
      </c>
      <c r="F13" s="342">
        <v>8237</v>
      </c>
      <c r="G13" s="343">
        <v>15.833077041365524</v>
      </c>
      <c r="H13" s="342">
        <v>52024</v>
      </c>
      <c r="I13" s="343">
        <v>100</v>
      </c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</row>
    <row r="14" spans="1:22" ht="21" customHeight="1">
      <c r="A14" s="129" t="s">
        <v>258</v>
      </c>
      <c r="B14" s="127">
        <v>2</v>
      </c>
      <c r="C14" s="128">
        <v>0.003980495571698677</v>
      </c>
      <c r="D14" s="127">
        <v>41937</v>
      </c>
      <c r="E14" s="128">
        <v>83.4650213951637</v>
      </c>
      <c r="F14" s="127">
        <v>8306</v>
      </c>
      <c r="G14" s="128">
        <v>16.5309981092646</v>
      </c>
      <c r="H14" s="127">
        <v>50245</v>
      </c>
      <c r="I14" s="128">
        <v>100</v>
      </c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</row>
    <row r="15" spans="1:22" ht="21" customHeight="1">
      <c r="A15" s="284" t="s">
        <v>256</v>
      </c>
      <c r="B15" s="342">
        <v>2</v>
      </c>
      <c r="C15" s="343">
        <v>0</v>
      </c>
      <c r="D15" s="342">
        <v>41756</v>
      </c>
      <c r="E15" s="343">
        <v>83.6</v>
      </c>
      <c r="F15" s="342">
        <v>8216</v>
      </c>
      <c r="G15" s="343">
        <v>16.4</v>
      </c>
      <c r="H15" s="342">
        <v>49974</v>
      </c>
      <c r="I15" s="343">
        <v>100</v>
      </c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</row>
    <row r="16" spans="1:22" ht="21" customHeight="1">
      <c r="A16" s="284" t="s">
        <v>254</v>
      </c>
      <c r="B16" s="342">
        <v>2</v>
      </c>
      <c r="C16" s="343">
        <v>0.003948199620972836</v>
      </c>
      <c r="D16" s="342">
        <v>42316</v>
      </c>
      <c r="E16" s="343">
        <v>83.53600758054327</v>
      </c>
      <c r="F16" s="342">
        <v>8338</v>
      </c>
      <c r="G16" s="343">
        <v>16.460044219835755</v>
      </c>
      <c r="H16" s="342">
        <v>50656</v>
      </c>
      <c r="I16" s="343">
        <v>100</v>
      </c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22" ht="21" customHeight="1">
      <c r="A17" s="284" t="s">
        <v>253</v>
      </c>
      <c r="B17" s="342">
        <v>3</v>
      </c>
      <c r="C17" s="343">
        <v>0.006090875867949811</v>
      </c>
      <c r="D17" s="342">
        <v>40949</v>
      </c>
      <c r="E17" s="343">
        <v>83.13842530555894</v>
      </c>
      <c r="F17" s="342">
        <v>8302</v>
      </c>
      <c r="G17" s="343">
        <v>16.85548381857311</v>
      </c>
      <c r="H17" s="342">
        <v>49254</v>
      </c>
      <c r="I17" s="343">
        <v>100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</row>
    <row r="18" spans="1:22" ht="21" customHeight="1">
      <c r="A18" s="129" t="s">
        <v>100</v>
      </c>
      <c r="B18" s="127">
        <v>5</v>
      </c>
      <c r="C18" s="128">
        <v>0.010591873914332924</v>
      </c>
      <c r="D18" s="127">
        <v>38928</v>
      </c>
      <c r="E18" s="128">
        <v>82.46409354743041</v>
      </c>
      <c r="F18" s="127">
        <v>8273</v>
      </c>
      <c r="G18" s="128">
        <v>17.525314578655255</v>
      </c>
      <c r="H18" s="127">
        <v>47206</v>
      </c>
      <c r="I18" s="128">
        <v>100</v>
      </c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</row>
    <row r="19" spans="1:22" ht="21" customHeight="1">
      <c r="A19" s="284" t="s">
        <v>75</v>
      </c>
      <c r="B19" s="342">
        <v>2</v>
      </c>
      <c r="C19" s="343">
        <v>0.004352178265221744</v>
      </c>
      <c r="D19" s="342">
        <v>37756</v>
      </c>
      <c r="E19" s="343">
        <v>82.16042129085608</v>
      </c>
      <c r="F19" s="342">
        <v>8196</v>
      </c>
      <c r="G19" s="343">
        <v>17.835226530878707</v>
      </c>
      <c r="H19" s="342">
        <v>45954</v>
      </c>
      <c r="I19" s="343">
        <v>100</v>
      </c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</row>
    <row r="20" spans="1:22" ht="21" customHeight="1">
      <c r="A20" s="284" t="s">
        <v>72</v>
      </c>
      <c r="B20" s="342">
        <v>1</v>
      </c>
      <c r="C20" s="343">
        <v>0.0021568923495028365</v>
      </c>
      <c r="D20" s="342">
        <v>38083</v>
      </c>
      <c r="E20" s="343">
        <v>82.14093134611652</v>
      </c>
      <c r="F20" s="342">
        <v>8279</v>
      </c>
      <c r="G20" s="343">
        <v>17.85691176153398</v>
      </c>
      <c r="H20" s="342">
        <v>46363</v>
      </c>
      <c r="I20" s="343">
        <v>100</v>
      </c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</row>
    <row r="21" spans="1:22" ht="21" customHeight="1">
      <c r="A21" s="284" t="s">
        <v>73</v>
      </c>
      <c r="B21" s="342">
        <v>0</v>
      </c>
      <c r="C21" s="343">
        <v>0</v>
      </c>
      <c r="D21" s="342">
        <v>36769</v>
      </c>
      <c r="E21" s="343">
        <v>81.5928457305166</v>
      </c>
      <c r="F21" s="342">
        <v>8295</v>
      </c>
      <c r="G21" s="343">
        <v>18.4071542694834</v>
      </c>
      <c r="H21" s="342">
        <v>45064</v>
      </c>
      <c r="I21" s="343">
        <v>100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  <row r="22" spans="1:22" ht="21" customHeight="1">
      <c r="A22" s="129" t="s">
        <v>74</v>
      </c>
      <c r="B22" s="127">
        <v>4</v>
      </c>
      <c r="C22" s="128">
        <v>0.009541984732824428</v>
      </c>
      <c r="D22" s="127">
        <v>33796</v>
      </c>
      <c r="E22" s="128">
        <v>80.6202290076336</v>
      </c>
      <c r="F22" s="127">
        <v>8120</v>
      </c>
      <c r="G22" s="128">
        <v>19.37022900763359</v>
      </c>
      <c r="H22" s="127">
        <v>41920</v>
      </c>
      <c r="I22" s="128">
        <v>100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</row>
    <row r="23" spans="1:22" ht="12.75">
      <c r="A23" s="89"/>
      <c r="B23" s="89"/>
      <c r="C23" s="89"/>
      <c r="D23" s="89"/>
      <c r="E23" s="89"/>
      <c r="F23" s="89"/>
      <c r="G23" s="89"/>
      <c r="H23" s="89"/>
      <c r="I23" s="89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</row>
    <row r="24" spans="10:22" ht="12.75"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22" ht="20.25">
      <c r="A25" s="292" t="s">
        <v>77</v>
      </c>
      <c r="B25" s="293" t="s">
        <v>268</v>
      </c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</row>
    <row r="26" spans="1:22" ht="20.25">
      <c r="A26" s="294"/>
      <c r="B26" s="293" t="s">
        <v>211</v>
      </c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0:22" ht="12.75" customHeight="1"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</row>
    <row r="28" spans="1:22" ht="38.25" customHeight="1">
      <c r="A28" s="347"/>
      <c r="B28" s="585" t="s">
        <v>71</v>
      </c>
      <c r="C28" s="584"/>
      <c r="D28" s="583" t="s">
        <v>50</v>
      </c>
      <c r="E28" s="584"/>
      <c r="F28" s="583" t="s">
        <v>51</v>
      </c>
      <c r="G28" s="584"/>
      <c r="H28" s="581" t="s">
        <v>28</v>
      </c>
      <c r="I28" s="582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</row>
    <row r="29" spans="1:22" ht="21" customHeight="1">
      <c r="A29" s="351"/>
      <c r="B29" s="348" t="s">
        <v>20</v>
      </c>
      <c r="C29" s="349" t="s">
        <v>1</v>
      </c>
      <c r="D29" s="350" t="s">
        <v>20</v>
      </c>
      <c r="E29" s="349" t="s">
        <v>1</v>
      </c>
      <c r="F29" s="350" t="s">
        <v>20</v>
      </c>
      <c r="G29" s="349" t="s">
        <v>1</v>
      </c>
      <c r="H29" s="350" t="s">
        <v>20</v>
      </c>
      <c r="I29" s="349" t="s">
        <v>1</v>
      </c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</row>
    <row r="30" spans="1:22" ht="21" customHeight="1">
      <c r="A30" s="117" t="s">
        <v>306</v>
      </c>
      <c r="B30" s="409">
        <f>'[11]femmes'!$K$44</f>
        <v>0</v>
      </c>
      <c r="C30" s="144"/>
      <c r="D30" s="127">
        <f>'[11]femmes'!$K$24</f>
        <v>1235</v>
      </c>
      <c r="E30" s="144">
        <f>(D30/H30)*100</f>
        <v>78.86334610472542</v>
      </c>
      <c r="F30" s="127">
        <f>SUM('[11]femmes'!$K$33,'[11]femmes'!$K$41)</f>
        <v>331</v>
      </c>
      <c r="G30" s="144">
        <f>(F30/H30)*100</f>
        <v>21.136653895274584</v>
      </c>
      <c r="H30" s="127">
        <f>$B$30+$F$30+$D$30</f>
        <v>1566</v>
      </c>
      <c r="I30" s="144">
        <f>G30+E30+C30</f>
        <v>100</v>
      </c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</row>
    <row r="31" spans="1:22" ht="21" customHeight="1">
      <c r="A31" s="284" t="s">
        <v>295</v>
      </c>
      <c r="B31" s="410">
        <v>0</v>
      </c>
      <c r="C31" s="343"/>
      <c r="D31" s="342">
        <v>1284</v>
      </c>
      <c r="E31" s="343">
        <v>79.30821494749846</v>
      </c>
      <c r="F31" s="342">
        <v>335</v>
      </c>
      <c r="G31" s="343">
        <v>20.691785052501544</v>
      </c>
      <c r="H31" s="342">
        <v>1619</v>
      </c>
      <c r="I31" s="343">
        <v>100</v>
      </c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</row>
    <row r="32" spans="1:22" ht="21" customHeight="1">
      <c r="A32" s="284" t="s">
        <v>293</v>
      </c>
      <c r="B32" s="410">
        <v>0</v>
      </c>
      <c r="C32" s="343"/>
      <c r="D32" s="342">
        <v>1284</v>
      </c>
      <c r="E32" s="343">
        <v>79.30821494749846</v>
      </c>
      <c r="F32" s="342">
        <v>336</v>
      </c>
      <c r="G32" s="343">
        <v>20.691785052501544</v>
      </c>
      <c r="H32" s="342">
        <v>1620</v>
      </c>
      <c r="I32" s="343">
        <v>100</v>
      </c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3" spans="1:9" s="118" customFormat="1" ht="21" customHeight="1">
      <c r="A33" s="284" t="s">
        <v>291</v>
      </c>
      <c r="B33" s="410">
        <v>0</v>
      </c>
      <c r="C33" s="343"/>
      <c r="D33" s="342">
        <v>1278</v>
      </c>
      <c r="E33" s="343">
        <v>78.45303867403315</v>
      </c>
      <c r="F33" s="342">
        <v>351</v>
      </c>
      <c r="G33" s="343">
        <v>21.54696132596685</v>
      </c>
      <c r="H33" s="342">
        <v>1629</v>
      </c>
      <c r="I33" s="343">
        <v>100</v>
      </c>
    </row>
    <row r="34" spans="1:22" ht="21" customHeight="1">
      <c r="A34" s="129" t="s">
        <v>289</v>
      </c>
      <c r="B34" s="127">
        <v>1</v>
      </c>
      <c r="C34" s="128"/>
      <c r="D34" s="127">
        <v>1200</v>
      </c>
      <c r="E34" s="128">
        <v>77.87151200519143</v>
      </c>
      <c r="F34" s="127">
        <v>340</v>
      </c>
      <c r="G34" s="128">
        <v>22.063595068137573</v>
      </c>
      <c r="H34" s="127">
        <v>1541</v>
      </c>
      <c r="I34" s="128">
        <v>99.93510707332901</v>
      </c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</row>
    <row r="35" spans="1:22" ht="21" customHeight="1">
      <c r="A35" s="284" t="s">
        <v>286</v>
      </c>
      <c r="B35" s="353">
        <v>0</v>
      </c>
      <c r="C35" s="343"/>
      <c r="D35" s="353">
        <v>1272</v>
      </c>
      <c r="E35" s="343">
        <v>79.59949937421777</v>
      </c>
      <c r="F35" s="353">
        <v>326</v>
      </c>
      <c r="G35" s="343">
        <v>20.40050062578223</v>
      </c>
      <c r="H35" s="353">
        <v>1598</v>
      </c>
      <c r="I35" s="343">
        <v>100</v>
      </c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</row>
    <row r="36" spans="1:22" ht="21" customHeight="1">
      <c r="A36" s="284" t="s">
        <v>275</v>
      </c>
      <c r="B36" s="342">
        <v>0</v>
      </c>
      <c r="C36" s="343"/>
      <c r="D36" s="342">
        <v>1323</v>
      </c>
      <c r="E36" s="343">
        <v>79.9</v>
      </c>
      <c r="F36" s="342">
        <v>333</v>
      </c>
      <c r="G36" s="343">
        <v>20.1</v>
      </c>
      <c r="H36" s="342">
        <v>1656</v>
      </c>
      <c r="I36" s="343">
        <v>100</v>
      </c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</row>
    <row r="37" spans="1:22" ht="21" customHeight="1">
      <c r="A37" s="284" t="s">
        <v>261</v>
      </c>
      <c r="B37" s="342">
        <v>1</v>
      </c>
      <c r="C37" s="343"/>
      <c r="D37" s="342">
        <v>1316</v>
      </c>
      <c r="E37" s="343">
        <v>79.90285367334548</v>
      </c>
      <c r="F37" s="342">
        <v>330</v>
      </c>
      <c r="G37" s="343">
        <v>20.036429872495447</v>
      </c>
      <c r="H37" s="342">
        <v>1647</v>
      </c>
      <c r="I37" s="343">
        <v>100</v>
      </c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</row>
    <row r="38" spans="1:22" ht="21" customHeight="1">
      <c r="A38" s="129" t="s">
        <v>258</v>
      </c>
      <c r="B38" s="127" t="s">
        <v>188</v>
      </c>
      <c r="C38" s="128"/>
      <c r="D38" s="127">
        <v>1316</v>
      </c>
      <c r="E38" s="128">
        <v>79.95139732685298</v>
      </c>
      <c r="F38" s="127">
        <v>330</v>
      </c>
      <c r="G38" s="128">
        <v>20.048602673147023</v>
      </c>
      <c r="H38" s="127">
        <v>1646</v>
      </c>
      <c r="I38" s="128">
        <v>100</v>
      </c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</row>
    <row r="39" spans="1:22" ht="21" customHeight="1">
      <c r="A39" s="284" t="s">
        <v>256</v>
      </c>
      <c r="B39" s="342" t="s">
        <v>188</v>
      </c>
      <c r="C39" s="343"/>
      <c r="D39" s="342">
        <v>1238</v>
      </c>
      <c r="E39" s="343">
        <v>78.9</v>
      </c>
      <c r="F39" s="342">
        <v>331</v>
      </c>
      <c r="G39" s="343">
        <v>21.1</v>
      </c>
      <c r="H39" s="342">
        <v>1569</v>
      </c>
      <c r="I39" s="343">
        <v>100</v>
      </c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</row>
    <row r="40" spans="1:22" ht="21" customHeight="1">
      <c r="A40" s="284" t="s">
        <v>254</v>
      </c>
      <c r="B40" s="342" t="s">
        <v>188</v>
      </c>
      <c r="C40" s="343"/>
      <c r="D40" s="342">
        <v>1276</v>
      </c>
      <c r="E40" s="343">
        <v>78.81408276714022</v>
      </c>
      <c r="F40" s="342">
        <v>343</v>
      </c>
      <c r="G40" s="343">
        <v>21.18591723285979</v>
      </c>
      <c r="H40" s="342">
        <v>1619</v>
      </c>
      <c r="I40" s="343">
        <v>100</v>
      </c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22" ht="21" customHeight="1">
      <c r="A41" s="284" t="s">
        <v>253</v>
      </c>
      <c r="B41" s="342" t="s">
        <v>188</v>
      </c>
      <c r="C41" s="343"/>
      <c r="D41" s="342">
        <v>1247</v>
      </c>
      <c r="E41" s="343">
        <v>78.67507886435331</v>
      </c>
      <c r="F41" s="342">
        <v>338</v>
      </c>
      <c r="G41" s="343">
        <v>21.324921135646687</v>
      </c>
      <c r="H41" s="342">
        <v>1585</v>
      </c>
      <c r="I41" s="343">
        <v>100</v>
      </c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</row>
    <row r="42" spans="1:22" ht="21" customHeight="1">
      <c r="A42" s="129" t="s">
        <v>100</v>
      </c>
      <c r="B42" s="127">
        <v>1</v>
      </c>
      <c r="C42" s="128">
        <v>0.06747638326585695</v>
      </c>
      <c r="D42" s="127">
        <v>1139</v>
      </c>
      <c r="E42" s="128">
        <v>76.85560053981106</v>
      </c>
      <c r="F42" s="127">
        <v>342</v>
      </c>
      <c r="G42" s="128">
        <v>23.076923076923077</v>
      </c>
      <c r="H42" s="127">
        <v>1482</v>
      </c>
      <c r="I42" s="128">
        <v>100</v>
      </c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</row>
    <row r="43" spans="1:22" ht="21" customHeight="1">
      <c r="A43" s="284" t="s">
        <v>75</v>
      </c>
      <c r="B43" s="342">
        <v>1</v>
      </c>
      <c r="C43" s="343">
        <v>0.06587615283267458</v>
      </c>
      <c r="D43" s="342">
        <v>1174</v>
      </c>
      <c r="E43" s="343">
        <v>77.33860342555995</v>
      </c>
      <c r="F43" s="342">
        <v>343</v>
      </c>
      <c r="G43" s="343">
        <v>22.59552042160738</v>
      </c>
      <c r="H43" s="342">
        <v>1518</v>
      </c>
      <c r="I43" s="343">
        <v>100</v>
      </c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</row>
    <row r="44" spans="1:22" ht="21" customHeight="1">
      <c r="A44" s="284" t="s">
        <v>72</v>
      </c>
      <c r="B44" s="342" t="s">
        <v>188</v>
      </c>
      <c r="C44" s="343"/>
      <c r="D44" s="342">
        <v>1168</v>
      </c>
      <c r="E44" s="343">
        <v>77.04485488126649</v>
      </c>
      <c r="F44" s="342">
        <v>348</v>
      </c>
      <c r="G44" s="343">
        <v>22.95514511873351</v>
      </c>
      <c r="H44" s="342">
        <v>1516</v>
      </c>
      <c r="I44" s="343">
        <v>100</v>
      </c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</row>
    <row r="45" spans="1:22" ht="21" customHeight="1">
      <c r="A45" s="284" t="s">
        <v>73</v>
      </c>
      <c r="B45" s="342" t="s">
        <v>188</v>
      </c>
      <c r="C45" s="343"/>
      <c r="D45" s="342">
        <v>1128</v>
      </c>
      <c r="E45" s="343">
        <v>76.31935047361299</v>
      </c>
      <c r="F45" s="342">
        <v>350</v>
      </c>
      <c r="G45" s="343">
        <v>23.68064952638701</v>
      </c>
      <c r="H45" s="342">
        <v>1478</v>
      </c>
      <c r="I45" s="343">
        <v>100</v>
      </c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</row>
    <row r="46" spans="1:22" ht="21" customHeight="1">
      <c r="A46" s="130" t="s">
        <v>74</v>
      </c>
      <c r="B46" s="486" t="s">
        <v>188</v>
      </c>
      <c r="C46" s="487"/>
      <c r="D46" s="486">
        <v>970</v>
      </c>
      <c r="E46" s="487">
        <v>73.42922028766087</v>
      </c>
      <c r="F46" s="486">
        <v>351</v>
      </c>
      <c r="G46" s="487">
        <v>26.57077971233914</v>
      </c>
      <c r="H46" s="486">
        <v>1321</v>
      </c>
      <c r="I46" s="487">
        <v>100</v>
      </c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</row>
    <row r="47" spans="1:22" ht="13.5">
      <c r="A47" s="354"/>
      <c r="B47" s="89"/>
      <c r="C47" s="89"/>
      <c r="D47" s="89"/>
      <c r="E47" s="89"/>
      <c r="F47" s="89"/>
      <c r="G47" s="89"/>
      <c r="H47" s="89"/>
      <c r="I47" s="89"/>
      <c r="J47" s="67"/>
      <c r="K47" s="115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</row>
    <row r="48" spans="1:22" ht="12.75">
      <c r="A48" s="88"/>
      <c r="B48" s="88"/>
      <c r="C48" s="88"/>
      <c r="D48" s="88"/>
      <c r="E48" s="88"/>
      <c r="F48" s="88"/>
      <c r="G48" s="88"/>
      <c r="H48" s="88"/>
      <c r="I48" s="88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</row>
    <row r="49" spans="10:22" ht="12.75"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</row>
    <row r="50" spans="10:22" ht="12.75"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</row>
    <row r="51" spans="10:22" ht="12.75"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0:22" ht="12.75"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10:22" ht="12.75"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</row>
    <row r="54" spans="10:22" ht="12.75"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</row>
    <row r="55" spans="10:22" ht="12.75"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</row>
    <row r="56" spans="10:22" ht="12.75"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</row>
    <row r="57" spans="10:22" ht="12.75"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</row>
    <row r="58" spans="10:22" ht="12.75"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</row>
    <row r="59" spans="10:22" ht="12.75"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</row>
    <row r="60" spans="10:22" ht="12.75"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</row>
    <row r="61" spans="10:22" ht="12.75"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</row>
    <row r="62" spans="10:22" ht="12.75"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</row>
    <row r="63" spans="10:22" ht="12.75"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</row>
    <row r="64" spans="10:22" ht="12.75"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</row>
    <row r="65" spans="10:22" ht="12.75"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</row>
    <row r="66" spans="10:22" ht="12.75"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</row>
    <row r="67" spans="10:22" ht="12.75"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</row>
    <row r="68" spans="10:22" ht="12.75"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</row>
    <row r="69" spans="10:22" ht="12.75"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</row>
    <row r="70" spans="10:22" ht="12.75"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</row>
  </sheetData>
  <mergeCells count="8">
    <mergeCell ref="H28:I28"/>
    <mergeCell ref="B28:C28"/>
    <mergeCell ref="D28:E28"/>
    <mergeCell ref="F28:G28"/>
    <mergeCell ref="H4:I4"/>
    <mergeCell ref="B4:C4"/>
    <mergeCell ref="D4:E4"/>
    <mergeCell ref="F4:G4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0" r:id="rId1"/>
  <headerFooter alignWithMargins="0">
    <oddFooter>&amp;C&amp;16page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70"/>
  <sheetViews>
    <sheetView view="pageBreakPreview" zoomScale="75" zoomScaleNormal="75" zoomScaleSheetLayoutView="75" workbookViewId="0" topLeftCell="A1">
      <selection activeCell="J6" sqref="J6"/>
    </sheetView>
  </sheetViews>
  <sheetFormatPr defaultColWidth="11.00390625" defaultRowHeight="12.75"/>
  <cols>
    <col min="1" max="1" width="18.625" style="118" customWidth="1"/>
    <col min="2" max="3" width="9.00390625" style="118" customWidth="1"/>
    <col min="4" max="4" width="7.625" style="118" customWidth="1"/>
    <col min="5" max="5" width="9.50390625" style="118" customWidth="1"/>
    <col min="6" max="6" width="7.75390625" style="118" customWidth="1"/>
    <col min="7" max="7" width="8.75390625" style="118" customWidth="1"/>
    <col min="8" max="8" width="7.125" style="118" customWidth="1"/>
    <col min="9" max="9" width="9.125" style="118" customWidth="1"/>
    <col min="10" max="10" width="7.125" style="118" customWidth="1"/>
    <col min="11" max="11" width="9.125" style="118" customWidth="1"/>
    <col min="12" max="12" width="8.00390625" style="118" bestFit="1" customWidth="1"/>
    <col min="13" max="13" width="10.00390625" style="118" customWidth="1"/>
    <col min="14" max="16384" width="11.00390625" style="68" customWidth="1"/>
  </cols>
  <sheetData>
    <row r="1" spans="1:22" ht="20.25">
      <c r="A1" s="292" t="s">
        <v>39</v>
      </c>
      <c r="B1" s="293" t="s">
        <v>267</v>
      </c>
      <c r="N1" s="67"/>
      <c r="O1" s="67"/>
      <c r="P1" s="67"/>
      <c r="Q1" s="67"/>
      <c r="R1" s="67"/>
      <c r="S1" s="67"/>
      <c r="T1" s="67"/>
      <c r="U1" s="67"/>
      <c r="V1" s="67"/>
    </row>
    <row r="2" spans="1:22" ht="20.25">
      <c r="A2" s="294"/>
      <c r="B2" s="293" t="s">
        <v>212</v>
      </c>
      <c r="N2" s="67"/>
      <c r="O2" s="67"/>
      <c r="P2" s="67"/>
      <c r="Q2" s="67"/>
      <c r="R2" s="67"/>
      <c r="S2" s="67"/>
      <c r="T2" s="67"/>
      <c r="U2" s="67"/>
      <c r="V2" s="67"/>
    </row>
    <row r="3" spans="14:22" ht="12.75">
      <c r="N3" s="67"/>
      <c r="O3" s="67"/>
      <c r="P3" s="67"/>
      <c r="Q3" s="67"/>
      <c r="R3" s="67"/>
      <c r="S3" s="67"/>
      <c r="T3" s="67"/>
      <c r="U3" s="67"/>
      <c r="V3" s="67"/>
    </row>
    <row r="4" spans="2:22" ht="36" customHeight="1">
      <c r="B4" s="586" t="s">
        <v>68</v>
      </c>
      <c r="C4" s="586"/>
      <c r="D4" s="586" t="s">
        <v>69</v>
      </c>
      <c r="E4" s="586"/>
      <c r="F4" s="586" t="s">
        <v>102</v>
      </c>
      <c r="G4" s="586"/>
      <c r="H4" s="586" t="s">
        <v>103</v>
      </c>
      <c r="I4" s="586"/>
      <c r="J4" s="587" t="s">
        <v>27</v>
      </c>
      <c r="K4" s="588"/>
      <c r="L4" s="586" t="s">
        <v>28</v>
      </c>
      <c r="M4" s="589"/>
      <c r="N4" s="67"/>
      <c r="O4" s="67"/>
      <c r="P4" s="67"/>
      <c r="Q4" s="67"/>
      <c r="R4" s="67"/>
      <c r="S4" s="67"/>
      <c r="T4" s="67"/>
      <c r="U4" s="67"/>
      <c r="V4" s="67"/>
    </row>
    <row r="5" spans="1:22" ht="18" customHeight="1">
      <c r="A5" s="297"/>
      <c r="B5" s="356" t="s">
        <v>101</v>
      </c>
      <c r="C5" s="349" t="s">
        <v>1</v>
      </c>
      <c r="D5" s="356" t="s">
        <v>101</v>
      </c>
      <c r="E5" s="349" t="s">
        <v>1</v>
      </c>
      <c r="F5" s="356" t="s">
        <v>101</v>
      </c>
      <c r="G5" s="349" t="s">
        <v>1</v>
      </c>
      <c r="H5" s="356" t="s">
        <v>101</v>
      </c>
      <c r="I5" s="349" t="s">
        <v>1</v>
      </c>
      <c r="J5" s="356" t="s">
        <v>101</v>
      </c>
      <c r="K5" s="349" t="s">
        <v>1</v>
      </c>
      <c r="L5" s="356" t="s">
        <v>101</v>
      </c>
      <c r="M5" s="349" t="s">
        <v>1</v>
      </c>
      <c r="N5" s="67"/>
      <c r="O5" s="67"/>
      <c r="P5" s="67"/>
      <c r="Q5" s="67"/>
      <c r="R5" s="67"/>
      <c r="S5" s="67"/>
      <c r="T5" s="67"/>
      <c r="U5" s="67"/>
      <c r="V5" s="67"/>
    </row>
    <row r="6" spans="1:22" ht="22.5" customHeight="1">
      <c r="A6" s="117" t="s">
        <v>306</v>
      </c>
      <c r="B6" s="345">
        <f>'[11]ensemble'!$K$17</f>
        <v>8726</v>
      </c>
      <c r="C6" s="359">
        <f>(B6/L6)*100</f>
        <v>20.1263954239321</v>
      </c>
      <c r="D6" s="345">
        <f>'[11]ensemble'!$K$18</f>
        <v>8809</v>
      </c>
      <c r="E6" s="144">
        <f>(D6/L6)*100</f>
        <v>20.317833748500785</v>
      </c>
      <c r="F6" s="345">
        <f>'[11]ensemble'!$K$19</f>
        <v>14780</v>
      </c>
      <c r="G6" s="144">
        <f>(F6/L6)*100</f>
        <v>34.08986068825538</v>
      </c>
      <c r="H6" s="345">
        <f>'[11]ensemble'!$K$20</f>
        <v>5709</v>
      </c>
      <c r="I6" s="144">
        <f>(H6/L6)*100</f>
        <v>13.167727650152228</v>
      </c>
      <c r="J6" s="345">
        <f>SUM('[11]ensemble'!$K$21:$K$23)</f>
        <v>5332</v>
      </c>
      <c r="K6" s="144">
        <f>(J6/L6)*100</f>
        <v>12.298182489159517</v>
      </c>
      <c r="L6" s="345">
        <f>'[11]ensemble'!$K$24</f>
        <v>43356</v>
      </c>
      <c r="M6" s="144">
        <f>K6+I6+G6+E6+C6</f>
        <v>100</v>
      </c>
      <c r="N6" s="67"/>
      <c r="O6" s="67"/>
      <c r="P6" s="67"/>
      <c r="Q6" s="67"/>
      <c r="R6" s="67"/>
      <c r="S6" s="67"/>
      <c r="T6" s="67"/>
      <c r="U6" s="67"/>
      <c r="V6" s="67"/>
    </row>
    <row r="7" spans="1:22" ht="22.5" customHeight="1">
      <c r="A7" s="284" t="s">
        <v>295</v>
      </c>
      <c r="B7" s="353">
        <v>8911</v>
      </c>
      <c r="C7" s="357">
        <v>20.60061031995561</v>
      </c>
      <c r="D7" s="353">
        <v>9039</v>
      </c>
      <c r="E7" s="343">
        <v>20.896523025707417</v>
      </c>
      <c r="F7" s="353">
        <v>14253</v>
      </c>
      <c r="G7" s="343">
        <v>32.950342149066024</v>
      </c>
      <c r="H7" s="353">
        <v>5773</v>
      </c>
      <c r="I7" s="343">
        <v>13.346125393009062</v>
      </c>
      <c r="J7" s="353">
        <v>5280</v>
      </c>
      <c r="K7" s="343">
        <v>12.206399112261883</v>
      </c>
      <c r="L7" s="353">
        <v>43256</v>
      </c>
      <c r="M7" s="343">
        <v>100</v>
      </c>
      <c r="N7" s="67"/>
      <c r="O7" s="67"/>
      <c r="P7" s="67"/>
      <c r="Q7" s="67"/>
      <c r="R7" s="67"/>
      <c r="S7" s="67"/>
      <c r="T7" s="67"/>
      <c r="U7" s="67"/>
      <c r="V7" s="67"/>
    </row>
    <row r="8" spans="1:22" ht="22.5" customHeight="1">
      <c r="A8" s="284" t="s">
        <v>293</v>
      </c>
      <c r="B8" s="353">
        <v>9679</v>
      </c>
      <c r="C8" s="357">
        <v>21.7</v>
      </c>
      <c r="D8" s="353">
        <v>9346</v>
      </c>
      <c r="E8" s="343">
        <v>20.9</v>
      </c>
      <c r="F8" s="353">
        <v>14675</v>
      </c>
      <c r="G8" s="343">
        <v>32.8</v>
      </c>
      <c r="H8" s="353">
        <v>5583</v>
      </c>
      <c r="I8" s="343">
        <v>12.5</v>
      </c>
      <c r="J8" s="353">
        <v>5404</v>
      </c>
      <c r="K8" s="343">
        <v>12.1</v>
      </c>
      <c r="L8" s="353">
        <v>44687</v>
      </c>
      <c r="M8" s="343">
        <v>100</v>
      </c>
      <c r="N8" s="67"/>
      <c r="O8" s="67"/>
      <c r="P8" s="67"/>
      <c r="Q8" s="67"/>
      <c r="R8" s="67"/>
      <c r="S8" s="67"/>
      <c r="T8" s="67"/>
      <c r="U8" s="67"/>
      <c r="V8" s="67"/>
    </row>
    <row r="9" spans="1:13" s="118" customFormat="1" ht="22.5" customHeight="1">
      <c r="A9" s="284" t="s">
        <v>291</v>
      </c>
      <c r="B9" s="353">
        <v>9603</v>
      </c>
      <c r="C9" s="357">
        <v>21.85679169701384</v>
      </c>
      <c r="D9" s="353">
        <v>8922</v>
      </c>
      <c r="E9" s="343">
        <v>20.306809905316825</v>
      </c>
      <c r="F9" s="353">
        <v>14228</v>
      </c>
      <c r="G9" s="343">
        <v>32.38346686088857</v>
      </c>
      <c r="H9" s="353">
        <v>5661</v>
      </c>
      <c r="I9" s="343">
        <v>12.884650400582665</v>
      </c>
      <c r="J9" s="353">
        <v>5522</v>
      </c>
      <c r="K9" s="343">
        <v>12.568281136198106</v>
      </c>
      <c r="L9" s="353">
        <v>43936</v>
      </c>
      <c r="M9" s="343">
        <v>100</v>
      </c>
    </row>
    <row r="10" spans="1:22" ht="22.5" customHeight="1">
      <c r="A10" s="129" t="s">
        <v>289</v>
      </c>
      <c r="B10" s="417">
        <v>8882</v>
      </c>
      <c r="C10" s="418">
        <v>20.780010761996117</v>
      </c>
      <c r="D10" s="417">
        <v>8563</v>
      </c>
      <c r="E10" s="128">
        <v>20.03368972697284</v>
      </c>
      <c r="F10" s="417">
        <v>14174</v>
      </c>
      <c r="G10" s="128">
        <v>33.16098542451395</v>
      </c>
      <c r="H10" s="417">
        <v>5628</v>
      </c>
      <c r="I10" s="128">
        <v>13.167068291884052</v>
      </c>
      <c r="J10" s="417">
        <v>5496</v>
      </c>
      <c r="K10" s="128">
        <v>12.858245794633039</v>
      </c>
      <c r="L10" s="417">
        <v>42743</v>
      </c>
      <c r="M10" s="128">
        <v>100</v>
      </c>
      <c r="N10" s="67"/>
      <c r="O10" s="67"/>
      <c r="P10" s="67"/>
      <c r="Q10" s="67"/>
      <c r="R10" s="67"/>
      <c r="S10" s="67"/>
      <c r="T10" s="67"/>
      <c r="U10" s="67"/>
      <c r="V10" s="67"/>
    </row>
    <row r="11" spans="1:22" ht="22.5" customHeight="1">
      <c r="A11" s="284" t="s">
        <v>286</v>
      </c>
      <c r="B11" s="342">
        <v>8925</v>
      </c>
      <c r="C11" s="357">
        <v>20.890386911031527</v>
      </c>
      <c r="D11" s="342">
        <v>8659</v>
      </c>
      <c r="E11" s="343">
        <v>20.267771457996865</v>
      </c>
      <c r="F11" s="342">
        <v>14341</v>
      </c>
      <c r="G11" s="343">
        <v>33.5673992931208</v>
      </c>
      <c r="H11" s="342">
        <v>5402</v>
      </c>
      <c r="I11" s="343">
        <v>12.644243147719028</v>
      </c>
      <c r="J11" s="342">
        <v>5396</v>
      </c>
      <c r="K11" s="343">
        <v>12.63019919013178</v>
      </c>
      <c r="L11" s="342">
        <v>42723</v>
      </c>
      <c r="M11" s="343">
        <v>100</v>
      </c>
      <c r="N11" s="67"/>
      <c r="O11" s="67"/>
      <c r="P11" s="67"/>
      <c r="Q11" s="67"/>
      <c r="R11" s="67"/>
      <c r="S11" s="67"/>
      <c r="T11" s="67"/>
      <c r="U11" s="67"/>
      <c r="V11" s="67"/>
    </row>
    <row r="12" spans="1:22" ht="22.5" customHeight="1">
      <c r="A12" s="284" t="s">
        <v>275</v>
      </c>
      <c r="B12" s="342">
        <v>10000</v>
      </c>
      <c r="C12" s="343">
        <v>22.67625116215787</v>
      </c>
      <c r="D12" s="342">
        <v>9039</v>
      </c>
      <c r="E12" s="343">
        <v>20.4970634254745</v>
      </c>
      <c r="F12" s="342">
        <v>14159</v>
      </c>
      <c r="G12" s="343">
        <v>32.107304020499335</v>
      </c>
      <c r="H12" s="342">
        <v>5375</v>
      </c>
      <c r="I12" s="343">
        <v>12.188484999659856</v>
      </c>
      <c r="J12" s="342">
        <v>5526</v>
      </c>
      <c r="K12" s="343">
        <v>12.53089639220844</v>
      </c>
      <c r="L12" s="342">
        <v>44099</v>
      </c>
      <c r="M12" s="343">
        <v>100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2" ht="22.5" customHeight="1">
      <c r="A13" s="284" t="s">
        <v>261</v>
      </c>
      <c r="B13" s="342">
        <v>9990</v>
      </c>
      <c r="C13" s="343">
        <v>22.816032887975336</v>
      </c>
      <c r="D13" s="342">
        <v>8757</v>
      </c>
      <c r="E13" s="343">
        <v>20</v>
      </c>
      <c r="F13" s="342">
        <v>14183</v>
      </c>
      <c r="G13" s="343">
        <v>32.39237181683225</v>
      </c>
      <c r="H13" s="342">
        <v>5206</v>
      </c>
      <c r="I13" s="343">
        <v>11.889916638118077</v>
      </c>
      <c r="J13" s="342">
        <v>5649</v>
      </c>
      <c r="K13" s="343">
        <v>12.901678657074338</v>
      </c>
      <c r="L13" s="342">
        <v>43785</v>
      </c>
      <c r="M13" s="343">
        <v>100</v>
      </c>
      <c r="N13" s="67"/>
      <c r="O13" s="67"/>
      <c r="P13" s="67"/>
      <c r="Q13" s="67"/>
      <c r="R13" s="67"/>
      <c r="S13" s="67"/>
      <c r="T13" s="67"/>
      <c r="U13" s="67"/>
      <c r="V13" s="67"/>
    </row>
    <row r="14" spans="1:22" ht="22.5" customHeight="1">
      <c r="A14" s="129" t="s">
        <v>258</v>
      </c>
      <c r="B14" s="127">
        <v>9086</v>
      </c>
      <c r="C14" s="128">
        <v>21.665832081455516</v>
      </c>
      <c r="D14" s="127">
        <v>8336</v>
      </c>
      <c r="E14" s="128">
        <v>19.877435200419676</v>
      </c>
      <c r="F14" s="127">
        <v>13716</v>
      </c>
      <c r="G14" s="128">
        <v>32.70620216038343</v>
      </c>
      <c r="H14" s="127">
        <v>5103</v>
      </c>
      <c r="I14" s="128">
        <v>12.168252378567852</v>
      </c>
      <c r="J14" s="127">
        <v>5696</v>
      </c>
      <c r="K14" s="128">
        <v>13.582278179173521</v>
      </c>
      <c r="L14" s="127">
        <v>41937</v>
      </c>
      <c r="M14" s="128">
        <v>100</v>
      </c>
      <c r="N14" s="67"/>
      <c r="O14" s="67"/>
      <c r="P14" s="67"/>
      <c r="Q14" s="67"/>
      <c r="R14" s="67"/>
      <c r="S14" s="67"/>
      <c r="T14" s="67"/>
      <c r="U14" s="67"/>
      <c r="V14" s="67"/>
    </row>
    <row r="15" spans="1:22" ht="22.5" customHeight="1">
      <c r="A15" s="284" t="s">
        <v>256</v>
      </c>
      <c r="B15" s="342">
        <v>9269</v>
      </c>
      <c r="C15" s="343">
        <v>22.2</v>
      </c>
      <c r="D15" s="342">
        <v>8611</v>
      </c>
      <c r="E15" s="343">
        <v>20.6</v>
      </c>
      <c r="F15" s="342">
        <v>13190</v>
      </c>
      <c r="G15" s="343">
        <v>31.6</v>
      </c>
      <c r="H15" s="342">
        <v>4994</v>
      </c>
      <c r="I15" s="343">
        <v>12</v>
      </c>
      <c r="J15" s="342">
        <v>5692</v>
      </c>
      <c r="K15" s="343">
        <v>13.6</v>
      </c>
      <c r="L15" s="342">
        <v>41756</v>
      </c>
      <c r="M15" s="343">
        <v>100</v>
      </c>
      <c r="N15" s="67"/>
      <c r="O15" s="67"/>
      <c r="P15" s="67"/>
      <c r="Q15" s="67"/>
      <c r="R15" s="67"/>
      <c r="S15" s="67"/>
      <c r="T15" s="67"/>
      <c r="U15" s="67"/>
      <c r="V15" s="67"/>
    </row>
    <row r="16" spans="1:22" ht="22.5" customHeight="1">
      <c r="A16" s="284" t="s">
        <v>254</v>
      </c>
      <c r="B16" s="342">
        <v>9937</v>
      </c>
      <c r="C16" s="343">
        <v>23.482843368938465</v>
      </c>
      <c r="D16" s="342">
        <v>8949</v>
      </c>
      <c r="E16" s="343">
        <v>21.148029114283013</v>
      </c>
      <c r="F16" s="342">
        <v>12739</v>
      </c>
      <c r="G16" s="343">
        <v>30.104452216655638</v>
      </c>
      <c r="H16" s="342">
        <v>4876</v>
      </c>
      <c r="I16" s="343">
        <v>11.5228282446356</v>
      </c>
      <c r="J16" s="342">
        <v>5815</v>
      </c>
      <c r="K16" s="343">
        <v>13.741847055487286</v>
      </c>
      <c r="L16" s="342">
        <v>42316</v>
      </c>
      <c r="M16" s="343">
        <v>100</v>
      </c>
      <c r="N16" s="67"/>
      <c r="O16" s="67"/>
      <c r="P16" s="67"/>
      <c r="Q16" s="67"/>
      <c r="R16" s="67"/>
      <c r="S16" s="67"/>
      <c r="T16" s="67"/>
      <c r="U16" s="67"/>
      <c r="V16" s="67"/>
    </row>
    <row r="17" spans="1:22" ht="22.5" customHeight="1">
      <c r="A17" s="284" t="s">
        <v>253</v>
      </c>
      <c r="B17" s="342">
        <v>9785</v>
      </c>
      <c r="C17" s="343">
        <v>23.895577425578157</v>
      </c>
      <c r="D17" s="342">
        <v>8729</v>
      </c>
      <c r="E17" s="343">
        <v>21.31675987203595</v>
      </c>
      <c r="F17" s="342">
        <v>11877</v>
      </c>
      <c r="G17" s="343">
        <v>29.00437129111822</v>
      </c>
      <c r="H17" s="342">
        <v>4716</v>
      </c>
      <c r="I17" s="343">
        <v>11.516764756160102</v>
      </c>
      <c r="J17" s="342">
        <v>5842</v>
      </c>
      <c r="K17" s="343">
        <v>14.266526655107572</v>
      </c>
      <c r="L17" s="342">
        <v>40949</v>
      </c>
      <c r="M17" s="343">
        <v>100</v>
      </c>
      <c r="N17" s="67"/>
      <c r="O17" s="67"/>
      <c r="P17" s="67"/>
      <c r="Q17" s="67"/>
      <c r="R17" s="67"/>
      <c r="S17" s="67"/>
      <c r="T17" s="67"/>
      <c r="U17" s="67"/>
      <c r="V17" s="67"/>
    </row>
    <row r="18" spans="1:22" ht="22.5" customHeight="1">
      <c r="A18" s="129" t="s">
        <v>100</v>
      </c>
      <c r="B18" s="127">
        <v>8767</v>
      </c>
      <c r="C18" s="128">
        <v>22.521064529387587</v>
      </c>
      <c r="D18" s="127">
        <v>8604</v>
      </c>
      <c r="E18" s="128">
        <v>22.102342786683106</v>
      </c>
      <c r="F18" s="127">
        <v>11025</v>
      </c>
      <c r="G18" s="128">
        <v>28.321516646115906</v>
      </c>
      <c r="H18" s="127">
        <v>4644</v>
      </c>
      <c r="I18" s="128">
        <v>11.929716399506782</v>
      </c>
      <c r="J18" s="127">
        <v>5888</v>
      </c>
      <c r="K18" s="128">
        <v>15.125359638306618</v>
      </c>
      <c r="L18" s="127">
        <v>38928</v>
      </c>
      <c r="M18" s="128">
        <v>100</v>
      </c>
      <c r="N18" s="67"/>
      <c r="O18" s="67"/>
      <c r="P18" s="67"/>
      <c r="Q18" s="67"/>
      <c r="R18" s="67"/>
      <c r="S18" s="67"/>
      <c r="T18" s="67"/>
      <c r="U18" s="67"/>
      <c r="V18" s="67"/>
    </row>
    <row r="19" spans="1:22" ht="22.5" customHeight="1">
      <c r="A19" s="284" t="s">
        <v>75</v>
      </c>
      <c r="B19" s="342">
        <v>8718</v>
      </c>
      <c r="C19" s="343">
        <v>23.090369742557474</v>
      </c>
      <c r="D19" s="342">
        <v>8467</v>
      </c>
      <c r="E19" s="343">
        <v>22.425574743087193</v>
      </c>
      <c r="F19" s="342">
        <v>10111</v>
      </c>
      <c r="G19" s="343">
        <v>26.779849560334778</v>
      </c>
      <c r="H19" s="342">
        <v>4555</v>
      </c>
      <c r="I19" s="343">
        <v>12.064307659709716</v>
      </c>
      <c r="J19" s="342">
        <v>5905</v>
      </c>
      <c r="K19" s="343">
        <v>15.63989829431084</v>
      </c>
      <c r="L19" s="342">
        <v>37756</v>
      </c>
      <c r="M19" s="343">
        <v>100</v>
      </c>
      <c r="N19" s="67"/>
      <c r="O19" s="67"/>
      <c r="P19" s="67"/>
      <c r="Q19" s="67"/>
      <c r="R19" s="67"/>
      <c r="S19" s="67"/>
      <c r="T19" s="67"/>
      <c r="U19" s="67"/>
      <c r="V19" s="67"/>
    </row>
    <row r="20" spans="1:22" ht="22.5" customHeight="1">
      <c r="A20" s="284" t="s">
        <v>72</v>
      </c>
      <c r="B20" s="342">
        <v>9607</v>
      </c>
      <c r="C20" s="343">
        <v>25.2264790063808</v>
      </c>
      <c r="D20" s="342">
        <v>8307</v>
      </c>
      <c r="E20" s="343">
        <v>21.812882388467294</v>
      </c>
      <c r="F20" s="342">
        <v>9680</v>
      </c>
      <c r="G20" s="343">
        <v>25.418165585694403</v>
      </c>
      <c r="H20" s="342">
        <v>4490</v>
      </c>
      <c r="I20" s="343">
        <v>11.790037549562797</v>
      </c>
      <c r="J20" s="342">
        <v>5999</v>
      </c>
      <c r="K20" s="343">
        <v>15.752435469894705</v>
      </c>
      <c r="L20" s="342">
        <v>38083</v>
      </c>
      <c r="M20" s="343">
        <v>100</v>
      </c>
      <c r="N20" s="67"/>
      <c r="O20" s="67"/>
      <c r="P20" s="67"/>
      <c r="Q20" s="67"/>
      <c r="R20" s="67"/>
      <c r="S20" s="67"/>
      <c r="T20" s="67"/>
      <c r="U20" s="67"/>
      <c r="V20" s="67"/>
    </row>
    <row r="21" spans="1:22" ht="22.5" customHeight="1">
      <c r="A21" s="284" t="s">
        <v>73</v>
      </c>
      <c r="B21" s="342">
        <v>9164</v>
      </c>
      <c r="C21" s="343">
        <v>24.923168973863852</v>
      </c>
      <c r="D21" s="342">
        <v>8002</v>
      </c>
      <c r="E21" s="343">
        <v>21.762898093502677</v>
      </c>
      <c r="F21" s="342">
        <v>9200</v>
      </c>
      <c r="G21" s="343">
        <v>25.021077538143544</v>
      </c>
      <c r="H21" s="342">
        <v>4453</v>
      </c>
      <c r="I21" s="343">
        <v>12.110745464929696</v>
      </c>
      <c r="J21" s="342">
        <v>5950</v>
      </c>
      <c r="K21" s="343">
        <v>16.182109929560227</v>
      </c>
      <c r="L21" s="342">
        <v>36769</v>
      </c>
      <c r="M21" s="343">
        <v>100</v>
      </c>
      <c r="N21" s="67"/>
      <c r="O21" s="67"/>
      <c r="P21" s="67"/>
      <c r="Q21" s="67"/>
      <c r="R21" s="67"/>
      <c r="S21" s="67"/>
      <c r="T21" s="67"/>
      <c r="U21" s="67"/>
      <c r="V21" s="67"/>
    </row>
    <row r="22" spans="1:22" ht="22.5" customHeight="1">
      <c r="A22" s="129" t="s">
        <v>74</v>
      </c>
      <c r="B22" s="127">
        <v>7746</v>
      </c>
      <c r="C22" s="128">
        <v>22.9198721742218</v>
      </c>
      <c r="D22" s="127">
        <v>7395</v>
      </c>
      <c r="E22" s="128">
        <v>21.88128772635815</v>
      </c>
      <c r="F22" s="127">
        <v>8445</v>
      </c>
      <c r="G22" s="128">
        <v>24.988164279796425</v>
      </c>
      <c r="H22" s="127">
        <v>4295</v>
      </c>
      <c r="I22" s="128">
        <v>12.708604568587997</v>
      </c>
      <c r="J22" s="127">
        <v>5915</v>
      </c>
      <c r="K22" s="128">
        <v>17.502071251035627</v>
      </c>
      <c r="L22" s="127">
        <v>33796</v>
      </c>
      <c r="M22" s="128">
        <v>100</v>
      </c>
      <c r="N22" s="67"/>
      <c r="O22" s="67"/>
      <c r="P22" s="67"/>
      <c r="Q22" s="67"/>
      <c r="R22" s="67"/>
      <c r="S22" s="67"/>
      <c r="T22" s="67"/>
      <c r="U22" s="67"/>
      <c r="V22" s="67"/>
    </row>
    <row r="23" spans="1:22" ht="12.7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67"/>
      <c r="O23" s="67"/>
      <c r="P23" s="67"/>
      <c r="Q23" s="67"/>
      <c r="R23" s="67"/>
      <c r="S23" s="67"/>
      <c r="T23" s="67"/>
      <c r="U23" s="67"/>
      <c r="V23" s="67"/>
    </row>
    <row r="24" spans="14:22" ht="12.75">
      <c r="N24" s="67"/>
      <c r="O24" s="67"/>
      <c r="P24" s="67"/>
      <c r="Q24" s="67"/>
      <c r="R24" s="67"/>
      <c r="S24" s="67"/>
      <c r="T24" s="67"/>
      <c r="U24" s="67"/>
      <c r="V24" s="67"/>
    </row>
    <row r="25" spans="1:22" ht="20.25">
      <c r="A25" s="292" t="s">
        <v>104</v>
      </c>
      <c r="B25" s="293" t="s">
        <v>268</v>
      </c>
      <c r="N25" s="67"/>
      <c r="O25" s="67"/>
      <c r="P25" s="67"/>
      <c r="Q25" s="67"/>
      <c r="R25" s="67"/>
      <c r="S25" s="67"/>
      <c r="T25" s="67"/>
      <c r="U25" s="67"/>
      <c r="V25" s="67"/>
    </row>
    <row r="26" spans="1:22" ht="20.25">
      <c r="A26" s="294"/>
      <c r="B26" s="293" t="s">
        <v>213</v>
      </c>
      <c r="N26" s="67"/>
      <c r="O26" s="67"/>
      <c r="P26" s="67"/>
      <c r="Q26" s="67"/>
      <c r="R26" s="67"/>
      <c r="S26" s="67"/>
      <c r="T26" s="67"/>
      <c r="U26" s="67"/>
      <c r="V26" s="67"/>
    </row>
    <row r="27" spans="14:22" ht="12.75">
      <c r="N27" s="67"/>
      <c r="O27" s="67"/>
      <c r="P27" s="67"/>
      <c r="Q27" s="67"/>
      <c r="R27" s="67"/>
      <c r="S27" s="67"/>
      <c r="T27" s="67"/>
      <c r="U27" s="67"/>
      <c r="V27" s="67"/>
    </row>
    <row r="28" spans="2:22" ht="36" customHeight="1">
      <c r="B28" s="586" t="s">
        <v>68</v>
      </c>
      <c r="C28" s="586"/>
      <c r="D28" s="586" t="s">
        <v>69</v>
      </c>
      <c r="E28" s="586"/>
      <c r="F28" s="586" t="s">
        <v>102</v>
      </c>
      <c r="G28" s="586"/>
      <c r="H28" s="586" t="s">
        <v>103</v>
      </c>
      <c r="I28" s="586"/>
      <c r="J28" s="587" t="s">
        <v>27</v>
      </c>
      <c r="K28" s="588"/>
      <c r="L28" s="586" t="s">
        <v>28</v>
      </c>
      <c r="M28" s="589"/>
      <c r="N28" s="67"/>
      <c r="O28" s="67"/>
      <c r="P28" s="67"/>
      <c r="Q28" s="67"/>
      <c r="R28" s="67"/>
      <c r="S28" s="67"/>
      <c r="T28" s="67"/>
      <c r="U28" s="67"/>
      <c r="V28" s="67"/>
    </row>
    <row r="29" spans="1:22" ht="20.25" customHeight="1">
      <c r="A29" s="297"/>
      <c r="B29" s="358" t="s">
        <v>101</v>
      </c>
      <c r="C29" s="349" t="s">
        <v>1</v>
      </c>
      <c r="D29" s="356" t="s">
        <v>101</v>
      </c>
      <c r="E29" s="349" t="s">
        <v>1</v>
      </c>
      <c r="F29" s="356" t="s">
        <v>101</v>
      </c>
      <c r="G29" s="349" t="s">
        <v>1</v>
      </c>
      <c r="H29" s="356" t="s">
        <v>101</v>
      </c>
      <c r="I29" s="349" t="s">
        <v>1</v>
      </c>
      <c r="J29" s="356" t="s">
        <v>101</v>
      </c>
      <c r="K29" s="349" t="s">
        <v>1</v>
      </c>
      <c r="L29" s="356" t="s">
        <v>101</v>
      </c>
      <c r="M29" s="349" t="s">
        <v>1</v>
      </c>
      <c r="N29" s="67"/>
      <c r="O29" s="67"/>
      <c r="P29" s="67"/>
      <c r="Q29" s="67"/>
      <c r="R29" s="67"/>
      <c r="S29" s="67"/>
      <c r="T29" s="67"/>
      <c r="U29" s="67"/>
      <c r="V29" s="67"/>
    </row>
    <row r="30" spans="1:22" ht="20.25" customHeight="1">
      <c r="A30" s="117" t="s">
        <v>306</v>
      </c>
      <c r="B30" s="131">
        <f>'[11]femmes'!$K$17</f>
        <v>267</v>
      </c>
      <c r="C30" s="144">
        <f>(B30/L30)*100</f>
        <v>21.619433198380566</v>
      </c>
      <c r="D30" s="345">
        <f>'[11]femmes'!$K$18</f>
        <v>287</v>
      </c>
      <c r="E30" s="144">
        <f>(D30/L30)*100</f>
        <v>23.238866396761136</v>
      </c>
      <c r="F30" s="345">
        <f>'[11]femmes'!$K$19</f>
        <v>412</v>
      </c>
      <c r="G30" s="144">
        <f>(F30/L30)*100</f>
        <v>33.36032388663968</v>
      </c>
      <c r="H30" s="345">
        <f>'[11]femmes'!$K$20</f>
        <v>121</v>
      </c>
      <c r="I30" s="144">
        <f>(H30/L30)*100</f>
        <v>9.79757085020243</v>
      </c>
      <c r="J30" s="345">
        <f>SUM('[11]femmes'!$K$21:$K$23)</f>
        <v>148</v>
      </c>
      <c r="K30" s="144">
        <f>(J30/L30)*100</f>
        <v>11.983805668016194</v>
      </c>
      <c r="L30" s="345">
        <f>'[11]femmes'!$K$24</f>
        <v>1235</v>
      </c>
      <c r="M30" s="144">
        <f>C30+E30+G30+I30+K30</f>
        <v>100</v>
      </c>
      <c r="N30" s="67"/>
      <c r="O30" s="67"/>
      <c r="P30" s="67"/>
      <c r="Q30" s="67"/>
      <c r="R30" s="67"/>
      <c r="S30" s="67"/>
      <c r="T30" s="67"/>
      <c r="U30" s="67"/>
      <c r="V30" s="67"/>
    </row>
    <row r="31" spans="1:22" ht="22.5" customHeight="1">
      <c r="A31" s="284" t="s">
        <v>295</v>
      </c>
      <c r="B31" s="352">
        <v>356</v>
      </c>
      <c r="C31" s="343">
        <v>27.725856697819314</v>
      </c>
      <c r="D31" s="353">
        <v>260</v>
      </c>
      <c r="E31" s="343">
        <v>20.24922118380062</v>
      </c>
      <c r="F31" s="353">
        <v>406</v>
      </c>
      <c r="G31" s="343">
        <v>31.61993769470405</v>
      </c>
      <c r="H31" s="353">
        <v>114</v>
      </c>
      <c r="I31" s="343">
        <v>8.878504672897195</v>
      </c>
      <c r="J31" s="353">
        <v>148</v>
      </c>
      <c r="K31" s="343">
        <v>11.526479750778815</v>
      </c>
      <c r="L31" s="353">
        <v>1284</v>
      </c>
      <c r="M31" s="343">
        <v>100</v>
      </c>
      <c r="N31" s="67"/>
      <c r="O31" s="67"/>
      <c r="P31" s="67"/>
      <c r="Q31" s="67"/>
      <c r="R31" s="67"/>
      <c r="S31" s="67"/>
      <c r="T31" s="67"/>
      <c r="U31" s="67"/>
      <c r="V31" s="67"/>
    </row>
    <row r="32" spans="1:22" ht="22.5" customHeight="1">
      <c r="A32" s="284" t="s">
        <v>293</v>
      </c>
      <c r="B32" s="352">
        <v>323</v>
      </c>
      <c r="C32" s="343">
        <v>25.15576323987539</v>
      </c>
      <c r="D32" s="353">
        <v>267</v>
      </c>
      <c r="E32" s="343">
        <v>20.794392523364486</v>
      </c>
      <c r="F32" s="353">
        <v>406</v>
      </c>
      <c r="G32" s="343">
        <v>31.61993769470405</v>
      </c>
      <c r="H32" s="353">
        <v>132</v>
      </c>
      <c r="I32" s="343">
        <v>10.2803738317757</v>
      </c>
      <c r="J32" s="353">
        <v>156</v>
      </c>
      <c r="K32" s="343">
        <v>12.149532710280374</v>
      </c>
      <c r="L32" s="353">
        <v>1284</v>
      </c>
      <c r="M32" s="343">
        <v>100</v>
      </c>
      <c r="N32" s="67"/>
      <c r="O32" s="67"/>
      <c r="P32" s="67"/>
      <c r="Q32" s="67"/>
      <c r="R32" s="67"/>
      <c r="S32" s="67"/>
      <c r="T32" s="67"/>
      <c r="U32" s="67"/>
      <c r="V32" s="67"/>
    </row>
    <row r="33" spans="1:22" ht="22.5" customHeight="1">
      <c r="A33" s="284" t="s">
        <v>291</v>
      </c>
      <c r="B33" s="352">
        <v>318</v>
      </c>
      <c r="C33" s="343">
        <v>24.88262910798122</v>
      </c>
      <c r="D33" s="353">
        <v>283</v>
      </c>
      <c r="E33" s="343">
        <v>22.14397496087637</v>
      </c>
      <c r="F33" s="353">
        <v>396</v>
      </c>
      <c r="G33" s="343">
        <v>30.985915492957744</v>
      </c>
      <c r="H33" s="353">
        <v>134</v>
      </c>
      <c r="I33" s="343">
        <v>10.485133020344287</v>
      </c>
      <c r="J33" s="353">
        <v>147</v>
      </c>
      <c r="K33" s="343">
        <v>11.502347417840376</v>
      </c>
      <c r="L33" s="353">
        <v>1278</v>
      </c>
      <c r="M33" s="343">
        <v>100</v>
      </c>
      <c r="N33" s="67"/>
      <c r="O33" s="67"/>
      <c r="P33" s="67"/>
      <c r="Q33" s="67"/>
      <c r="R33" s="67"/>
      <c r="S33" s="67"/>
      <c r="T33" s="67"/>
      <c r="U33" s="67"/>
      <c r="V33" s="67"/>
    </row>
    <row r="34" spans="1:22" ht="22.5" customHeight="1">
      <c r="A34" s="129" t="s">
        <v>289</v>
      </c>
      <c r="B34" s="411">
        <v>297</v>
      </c>
      <c r="C34" s="128">
        <v>24.75</v>
      </c>
      <c r="D34" s="417">
        <v>266</v>
      </c>
      <c r="E34" s="128">
        <v>22.166666666666668</v>
      </c>
      <c r="F34" s="417">
        <v>367</v>
      </c>
      <c r="G34" s="128">
        <v>30.583333333333336</v>
      </c>
      <c r="H34" s="417">
        <v>137</v>
      </c>
      <c r="I34" s="128">
        <v>11.416666666666666</v>
      </c>
      <c r="J34" s="417">
        <v>133</v>
      </c>
      <c r="K34" s="128">
        <v>11.083333333333334</v>
      </c>
      <c r="L34" s="417">
        <v>1200</v>
      </c>
      <c r="M34" s="128">
        <v>100</v>
      </c>
      <c r="N34" s="67"/>
      <c r="O34" s="67"/>
      <c r="P34" s="67"/>
      <c r="Q34" s="67"/>
      <c r="R34" s="67"/>
      <c r="S34" s="67"/>
      <c r="T34" s="67"/>
      <c r="U34" s="67"/>
      <c r="V34" s="67"/>
    </row>
    <row r="35" spans="1:22" ht="22.5" customHeight="1">
      <c r="A35" s="284" t="s">
        <v>286</v>
      </c>
      <c r="B35" s="352">
        <v>337</v>
      </c>
      <c r="C35" s="343">
        <v>26.493710691823903</v>
      </c>
      <c r="D35" s="342">
        <v>252</v>
      </c>
      <c r="E35" s="343">
        <v>19.81132075471698</v>
      </c>
      <c r="F35" s="342">
        <v>398</v>
      </c>
      <c r="G35" s="343">
        <v>31.289308176100626</v>
      </c>
      <c r="H35" s="342">
        <v>149</v>
      </c>
      <c r="I35" s="343">
        <v>11.713836477987421</v>
      </c>
      <c r="J35" s="342">
        <v>136</v>
      </c>
      <c r="K35" s="343">
        <v>10.69182389937107</v>
      </c>
      <c r="L35" s="342">
        <v>1272</v>
      </c>
      <c r="M35" s="343">
        <v>100</v>
      </c>
      <c r="N35" s="67"/>
      <c r="O35" s="67"/>
      <c r="P35" s="67"/>
      <c r="Q35" s="67"/>
      <c r="R35" s="67"/>
      <c r="S35" s="67"/>
      <c r="T35" s="67"/>
      <c r="U35" s="67"/>
      <c r="V35" s="67"/>
    </row>
    <row r="36" spans="1:22" ht="22.5" customHeight="1">
      <c r="A36" s="284" t="s">
        <v>275</v>
      </c>
      <c r="B36" s="342">
        <v>351</v>
      </c>
      <c r="C36" s="343">
        <v>26.53061224489796</v>
      </c>
      <c r="D36" s="342">
        <v>262</v>
      </c>
      <c r="E36" s="343">
        <v>19.80347694633409</v>
      </c>
      <c r="F36" s="342">
        <v>411</v>
      </c>
      <c r="G36" s="343">
        <v>31.065759637188208</v>
      </c>
      <c r="H36" s="342">
        <v>152</v>
      </c>
      <c r="I36" s="343">
        <v>11.489040060468632</v>
      </c>
      <c r="J36" s="342">
        <v>147</v>
      </c>
      <c r="K36" s="343">
        <v>11.11111111111111</v>
      </c>
      <c r="L36" s="342">
        <v>1323</v>
      </c>
      <c r="M36" s="343">
        <v>100</v>
      </c>
      <c r="N36" s="67"/>
      <c r="O36" s="67"/>
      <c r="P36" s="67"/>
      <c r="Q36" s="67"/>
      <c r="R36" s="67"/>
      <c r="S36" s="67"/>
      <c r="T36" s="67"/>
      <c r="U36" s="67"/>
      <c r="V36" s="67"/>
    </row>
    <row r="37" spans="1:22" ht="22.5" customHeight="1">
      <c r="A37" s="284" t="s">
        <v>261</v>
      </c>
      <c r="B37" s="342">
        <v>326</v>
      </c>
      <c r="C37" s="343">
        <v>24.772036474164132</v>
      </c>
      <c r="D37" s="342">
        <v>263</v>
      </c>
      <c r="E37" s="343">
        <v>19.984802431610944</v>
      </c>
      <c r="F37" s="342">
        <v>418</v>
      </c>
      <c r="G37" s="343">
        <v>31.762917933130698</v>
      </c>
      <c r="H37" s="342">
        <v>154</v>
      </c>
      <c r="I37" s="343">
        <v>11.702127659574469</v>
      </c>
      <c r="J37" s="342">
        <v>155</v>
      </c>
      <c r="K37" s="343">
        <v>11.778115501519757</v>
      </c>
      <c r="L37" s="342">
        <v>1316</v>
      </c>
      <c r="M37" s="343">
        <v>100</v>
      </c>
      <c r="N37" s="67"/>
      <c r="O37" s="67"/>
      <c r="P37" s="67"/>
      <c r="Q37" s="67"/>
      <c r="R37" s="67"/>
      <c r="S37" s="67"/>
      <c r="T37" s="67"/>
      <c r="U37" s="67"/>
      <c r="V37" s="67"/>
    </row>
    <row r="38" spans="1:22" ht="22.5" customHeight="1">
      <c r="A38" s="129" t="s">
        <v>258</v>
      </c>
      <c r="B38" s="127">
        <v>271</v>
      </c>
      <c r="C38" s="128">
        <v>22.849915682967957</v>
      </c>
      <c r="D38" s="127">
        <v>252</v>
      </c>
      <c r="E38" s="128">
        <v>21.247892074198987</v>
      </c>
      <c r="F38" s="127">
        <v>352</v>
      </c>
      <c r="G38" s="128">
        <v>29.679595278246207</v>
      </c>
      <c r="H38" s="127">
        <v>156</v>
      </c>
      <c r="I38" s="128">
        <v>13.15345699831366</v>
      </c>
      <c r="J38" s="127">
        <v>155</v>
      </c>
      <c r="K38" s="128">
        <v>13.069139966273188</v>
      </c>
      <c r="L38" s="127">
        <v>1186</v>
      </c>
      <c r="M38" s="128">
        <v>100</v>
      </c>
      <c r="N38" s="67"/>
      <c r="O38" s="67"/>
      <c r="P38" s="67"/>
      <c r="Q38" s="67"/>
      <c r="R38" s="67"/>
      <c r="S38" s="67"/>
      <c r="T38" s="67"/>
      <c r="U38" s="67"/>
      <c r="V38" s="67"/>
    </row>
    <row r="39" spans="1:22" ht="22.5" customHeight="1">
      <c r="A39" s="284" t="s">
        <v>256</v>
      </c>
      <c r="B39" s="342">
        <v>323</v>
      </c>
      <c r="C39" s="343">
        <v>26.1</v>
      </c>
      <c r="D39" s="342">
        <v>248</v>
      </c>
      <c r="E39" s="343">
        <v>20</v>
      </c>
      <c r="F39" s="342">
        <v>362</v>
      </c>
      <c r="G39" s="343">
        <v>29.2</v>
      </c>
      <c r="H39" s="342">
        <v>144</v>
      </c>
      <c r="I39" s="343">
        <v>11.6</v>
      </c>
      <c r="J39" s="342">
        <v>161</v>
      </c>
      <c r="K39" s="343">
        <v>13</v>
      </c>
      <c r="L39" s="342">
        <v>1238</v>
      </c>
      <c r="M39" s="343">
        <v>100</v>
      </c>
      <c r="N39" s="67"/>
      <c r="O39" s="67"/>
      <c r="P39" s="67"/>
      <c r="Q39" s="67"/>
      <c r="R39" s="67"/>
      <c r="S39" s="67"/>
      <c r="T39" s="67"/>
      <c r="U39" s="67"/>
      <c r="V39" s="67"/>
    </row>
    <row r="40" spans="1:22" ht="22.5" customHeight="1">
      <c r="A40" s="284" t="s">
        <v>254</v>
      </c>
      <c r="B40" s="342">
        <v>315</v>
      </c>
      <c r="C40" s="343">
        <v>24.68652037617555</v>
      </c>
      <c r="D40" s="342">
        <v>249</v>
      </c>
      <c r="E40" s="343">
        <v>19.5141065830721</v>
      </c>
      <c r="F40" s="342">
        <v>383</v>
      </c>
      <c r="G40" s="343">
        <v>30.01567398119122</v>
      </c>
      <c r="H40" s="342">
        <v>161</v>
      </c>
      <c r="I40" s="343">
        <v>12.617554858934168</v>
      </c>
      <c r="J40" s="342">
        <v>168</v>
      </c>
      <c r="K40" s="343">
        <v>13.166144200626958</v>
      </c>
      <c r="L40" s="342">
        <v>1276</v>
      </c>
      <c r="M40" s="343">
        <v>100</v>
      </c>
      <c r="N40" s="67"/>
      <c r="O40" s="67"/>
      <c r="P40" s="67"/>
      <c r="Q40" s="67"/>
      <c r="R40" s="67"/>
      <c r="S40" s="67"/>
      <c r="T40" s="67"/>
      <c r="U40" s="67"/>
      <c r="V40" s="67"/>
    </row>
    <row r="41" spans="1:22" ht="22.5" customHeight="1">
      <c r="A41" s="284" t="s">
        <v>253</v>
      </c>
      <c r="B41" s="342">
        <v>296</v>
      </c>
      <c r="C41" s="343">
        <v>23.736968724939857</v>
      </c>
      <c r="D41" s="342">
        <v>248</v>
      </c>
      <c r="E41" s="343">
        <v>19.887730553327987</v>
      </c>
      <c r="F41" s="342">
        <v>375</v>
      </c>
      <c r="G41" s="343">
        <v>30.072173215717722</v>
      </c>
      <c r="H41" s="342">
        <v>158</v>
      </c>
      <c r="I41" s="343">
        <v>12.670408981555733</v>
      </c>
      <c r="J41" s="342">
        <v>170</v>
      </c>
      <c r="K41" s="343">
        <v>13.632718524458701</v>
      </c>
      <c r="L41" s="342">
        <v>1247</v>
      </c>
      <c r="M41" s="343">
        <v>100</v>
      </c>
      <c r="N41" s="67"/>
      <c r="O41" s="67"/>
      <c r="P41" s="67"/>
      <c r="Q41" s="67"/>
      <c r="R41" s="67"/>
      <c r="S41" s="67"/>
      <c r="T41" s="67"/>
      <c r="U41" s="67"/>
      <c r="V41" s="67"/>
    </row>
    <row r="42" spans="1:22" ht="22.5" customHeight="1">
      <c r="A42" s="129" t="s">
        <v>100</v>
      </c>
      <c r="B42" s="127">
        <v>223</v>
      </c>
      <c r="C42" s="128">
        <v>19.57857769973661</v>
      </c>
      <c r="D42" s="127">
        <v>239</v>
      </c>
      <c r="E42" s="128">
        <v>20.983318700614575</v>
      </c>
      <c r="F42" s="127">
        <v>349</v>
      </c>
      <c r="G42" s="128">
        <v>30.640913081650574</v>
      </c>
      <c r="H42" s="127">
        <v>149</v>
      </c>
      <c r="I42" s="128">
        <v>13.081650570676032</v>
      </c>
      <c r="J42" s="127">
        <v>179</v>
      </c>
      <c r="K42" s="128">
        <v>15.715539947322213</v>
      </c>
      <c r="L42" s="127">
        <v>1139</v>
      </c>
      <c r="M42" s="128">
        <v>100</v>
      </c>
      <c r="N42" s="67"/>
      <c r="O42" s="67"/>
      <c r="P42" s="67"/>
      <c r="Q42" s="67"/>
      <c r="R42" s="67"/>
      <c r="S42" s="67"/>
      <c r="T42" s="67"/>
      <c r="U42" s="67"/>
      <c r="V42" s="67"/>
    </row>
    <row r="43" spans="1:22" ht="22.5" customHeight="1">
      <c r="A43" s="284" t="s">
        <v>75</v>
      </c>
      <c r="B43" s="342">
        <v>267</v>
      </c>
      <c r="C43" s="343">
        <v>22.7427597955707</v>
      </c>
      <c r="D43" s="342">
        <v>225</v>
      </c>
      <c r="E43" s="343">
        <v>19.165247018739354</v>
      </c>
      <c r="F43" s="342">
        <v>342</v>
      </c>
      <c r="G43" s="343">
        <v>29.131175468483818</v>
      </c>
      <c r="H43" s="342">
        <v>155</v>
      </c>
      <c r="I43" s="343">
        <v>13.202725724020443</v>
      </c>
      <c r="J43" s="342">
        <v>185</v>
      </c>
      <c r="K43" s="343">
        <v>15.75809199318569</v>
      </c>
      <c r="L43" s="342">
        <v>1174</v>
      </c>
      <c r="M43" s="343">
        <v>100</v>
      </c>
      <c r="N43" s="67"/>
      <c r="O43" s="67"/>
      <c r="P43" s="67"/>
      <c r="Q43" s="67"/>
      <c r="R43" s="67"/>
      <c r="S43" s="67"/>
      <c r="T43" s="67"/>
      <c r="U43" s="67"/>
      <c r="V43" s="67"/>
    </row>
    <row r="44" spans="1:22" ht="22.5" customHeight="1">
      <c r="A44" s="284" t="s">
        <v>72</v>
      </c>
      <c r="B44" s="342">
        <v>292</v>
      </c>
      <c r="C44" s="343">
        <v>25</v>
      </c>
      <c r="D44" s="342">
        <v>211</v>
      </c>
      <c r="E44" s="343">
        <v>18.065068493150687</v>
      </c>
      <c r="F44" s="342">
        <v>337</v>
      </c>
      <c r="G44" s="343">
        <v>28.852739726027398</v>
      </c>
      <c r="H44" s="342">
        <v>139</v>
      </c>
      <c r="I44" s="343">
        <v>11.90068493150685</v>
      </c>
      <c r="J44" s="342">
        <v>189</v>
      </c>
      <c r="K44" s="343">
        <v>16.18150684931507</v>
      </c>
      <c r="L44" s="342">
        <v>1168</v>
      </c>
      <c r="M44" s="343">
        <v>100</v>
      </c>
      <c r="N44" s="67"/>
      <c r="O44" s="67"/>
      <c r="P44" s="67"/>
      <c r="Q44" s="67"/>
      <c r="R44" s="67"/>
      <c r="S44" s="67"/>
      <c r="T44" s="67"/>
      <c r="U44" s="67"/>
      <c r="V44" s="67"/>
    </row>
    <row r="45" spans="1:22" ht="22.5" customHeight="1">
      <c r="A45" s="284" t="s">
        <v>73</v>
      </c>
      <c r="B45" s="342">
        <v>310</v>
      </c>
      <c r="C45" s="343">
        <v>27.482269503546096</v>
      </c>
      <c r="D45" s="342">
        <v>192</v>
      </c>
      <c r="E45" s="343">
        <v>17.02127659574468</v>
      </c>
      <c r="F45" s="342">
        <v>305</v>
      </c>
      <c r="G45" s="343">
        <v>27.03900709219858</v>
      </c>
      <c r="H45" s="342">
        <v>129</v>
      </c>
      <c r="I45" s="343">
        <v>11.436170212765957</v>
      </c>
      <c r="J45" s="342">
        <v>192</v>
      </c>
      <c r="K45" s="343">
        <v>17.02127659574468</v>
      </c>
      <c r="L45" s="342">
        <v>1128</v>
      </c>
      <c r="M45" s="343">
        <v>100</v>
      </c>
      <c r="N45" s="67"/>
      <c r="O45" s="67"/>
      <c r="P45" s="67"/>
      <c r="Q45" s="67"/>
      <c r="R45" s="67"/>
      <c r="S45" s="67"/>
      <c r="T45" s="67"/>
      <c r="U45" s="67"/>
      <c r="V45" s="67"/>
    </row>
    <row r="46" spans="1:22" ht="22.5" customHeight="1">
      <c r="A46" s="130" t="s">
        <v>74</v>
      </c>
      <c r="B46" s="486">
        <v>206</v>
      </c>
      <c r="C46" s="487">
        <v>21.237113402061855</v>
      </c>
      <c r="D46" s="486">
        <v>183</v>
      </c>
      <c r="E46" s="487">
        <v>18.8659793814433</v>
      </c>
      <c r="F46" s="486">
        <v>246</v>
      </c>
      <c r="G46" s="487">
        <v>25.36082474226804</v>
      </c>
      <c r="H46" s="486">
        <v>128</v>
      </c>
      <c r="I46" s="487">
        <v>13.195876288659795</v>
      </c>
      <c r="J46" s="486">
        <v>207</v>
      </c>
      <c r="K46" s="487">
        <v>21.34020618556701</v>
      </c>
      <c r="L46" s="486">
        <v>970</v>
      </c>
      <c r="M46" s="487">
        <v>100</v>
      </c>
      <c r="N46" s="67"/>
      <c r="O46" s="67"/>
      <c r="P46" s="67"/>
      <c r="Q46" s="67"/>
      <c r="R46" s="67"/>
      <c r="S46" s="67"/>
      <c r="T46" s="67"/>
      <c r="U46" s="67"/>
      <c r="V46" s="67"/>
    </row>
    <row r="47" spans="1:22" ht="12.75">
      <c r="A47" s="330" t="s">
        <v>83</v>
      </c>
      <c r="B47" s="498">
        <v>163</v>
      </c>
      <c r="C47" s="497">
        <v>18.628571428571426</v>
      </c>
      <c r="D47" s="498">
        <v>146</v>
      </c>
      <c r="E47" s="497">
        <v>16.685714285714287</v>
      </c>
      <c r="F47" s="498">
        <v>212</v>
      </c>
      <c r="G47" s="497">
        <v>24.22857142857143</v>
      </c>
      <c r="H47" s="498">
        <v>130</v>
      </c>
      <c r="I47" s="497">
        <v>14.857142857142858</v>
      </c>
      <c r="J47" s="498">
        <v>224</v>
      </c>
      <c r="K47" s="497">
        <v>25.6</v>
      </c>
      <c r="L47" s="498">
        <v>875</v>
      </c>
      <c r="M47" s="497">
        <v>100</v>
      </c>
      <c r="N47" s="67"/>
      <c r="O47" s="67"/>
      <c r="P47" s="67"/>
      <c r="Q47" s="67"/>
      <c r="R47" s="67"/>
      <c r="S47" s="67"/>
      <c r="T47" s="67"/>
      <c r="U47" s="67"/>
      <c r="V47" s="67"/>
    </row>
    <row r="48" spans="14:22" ht="12.75">
      <c r="N48" s="67"/>
      <c r="O48" s="67"/>
      <c r="P48" s="67"/>
      <c r="Q48" s="67"/>
      <c r="R48" s="67"/>
      <c r="S48" s="67"/>
      <c r="T48" s="67"/>
      <c r="U48" s="67"/>
      <c r="V48" s="67"/>
    </row>
    <row r="49" spans="11:22" ht="12.75">
      <c r="K49" s="88"/>
      <c r="N49" s="67"/>
      <c r="O49" s="67"/>
      <c r="P49" s="67"/>
      <c r="Q49" s="67"/>
      <c r="R49" s="67"/>
      <c r="S49" s="67"/>
      <c r="T49" s="67"/>
      <c r="U49" s="67"/>
      <c r="V49" s="67"/>
    </row>
    <row r="50" spans="14:22" ht="12.75">
      <c r="N50" s="67"/>
      <c r="O50" s="67"/>
      <c r="P50" s="67"/>
      <c r="Q50" s="67"/>
      <c r="R50" s="67"/>
      <c r="S50" s="67"/>
      <c r="T50" s="67"/>
      <c r="U50" s="67"/>
      <c r="V50" s="67"/>
    </row>
    <row r="51" spans="14:22" ht="12.75">
      <c r="N51" s="67"/>
      <c r="O51" s="67"/>
      <c r="P51" s="67"/>
      <c r="Q51" s="67"/>
      <c r="R51" s="67"/>
      <c r="S51" s="67"/>
      <c r="T51" s="67"/>
      <c r="U51" s="67"/>
      <c r="V51" s="67"/>
    </row>
    <row r="52" spans="14:22" ht="12.75">
      <c r="N52" s="67"/>
      <c r="O52" s="67"/>
      <c r="P52" s="67"/>
      <c r="Q52" s="67"/>
      <c r="R52" s="67"/>
      <c r="S52" s="67"/>
      <c r="T52" s="67"/>
      <c r="U52" s="67"/>
      <c r="V52" s="67"/>
    </row>
    <row r="53" spans="14:22" ht="12.75">
      <c r="N53" s="67"/>
      <c r="O53" s="67"/>
      <c r="P53" s="67"/>
      <c r="Q53" s="67"/>
      <c r="R53" s="67"/>
      <c r="S53" s="67"/>
      <c r="T53" s="67"/>
      <c r="U53" s="67"/>
      <c r="V53" s="67"/>
    </row>
    <row r="54" spans="14:22" ht="12.75">
      <c r="N54" s="67"/>
      <c r="O54" s="67"/>
      <c r="P54" s="67"/>
      <c r="Q54" s="67"/>
      <c r="R54" s="67"/>
      <c r="S54" s="67"/>
      <c r="T54" s="67"/>
      <c r="U54" s="67"/>
      <c r="V54" s="67"/>
    </row>
    <row r="55" spans="14:22" ht="12.75">
      <c r="N55" s="67"/>
      <c r="O55" s="67"/>
      <c r="P55" s="67"/>
      <c r="Q55" s="67"/>
      <c r="R55" s="67"/>
      <c r="S55" s="67"/>
      <c r="T55" s="67"/>
      <c r="U55" s="67"/>
      <c r="V55" s="67"/>
    </row>
    <row r="56" spans="14:22" ht="12.75">
      <c r="N56" s="67"/>
      <c r="O56" s="67"/>
      <c r="P56" s="67"/>
      <c r="Q56" s="67"/>
      <c r="R56" s="67"/>
      <c r="S56" s="67"/>
      <c r="T56" s="67"/>
      <c r="U56" s="67"/>
      <c r="V56" s="67"/>
    </row>
    <row r="57" spans="14:22" ht="12.75">
      <c r="N57" s="67"/>
      <c r="O57" s="67"/>
      <c r="P57" s="67"/>
      <c r="Q57" s="67"/>
      <c r="R57" s="67"/>
      <c r="S57" s="67"/>
      <c r="T57" s="67"/>
      <c r="U57" s="67"/>
      <c r="V57" s="67"/>
    </row>
    <row r="58" spans="14:22" ht="12.75">
      <c r="N58" s="67"/>
      <c r="O58" s="67"/>
      <c r="P58" s="67"/>
      <c r="Q58" s="67"/>
      <c r="R58" s="67"/>
      <c r="S58" s="67"/>
      <c r="T58" s="67"/>
      <c r="U58" s="67"/>
      <c r="V58" s="67"/>
    </row>
    <row r="59" spans="14:22" ht="12.75">
      <c r="N59" s="67"/>
      <c r="O59" s="67"/>
      <c r="P59" s="67"/>
      <c r="Q59" s="67"/>
      <c r="R59" s="67"/>
      <c r="S59" s="67"/>
      <c r="T59" s="67"/>
      <c r="U59" s="67"/>
      <c r="V59" s="67"/>
    </row>
    <row r="60" spans="14:22" ht="12.75">
      <c r="N60" s="67"/>
      <c r="O60" s="67"/>
      <c r="P60" s="67"/>
      <c r="Q60" s="67"/>
      <c r="R60" s="67"/>
      <c r="S60" s="67"/>
      <c r="T60" s="67"/>
      <c r="U60" s="67"/>
      <c r="V60" s="67"/>
    </row>
    <row r="61" spans="14:22" ht="12.75">
      <c r="N61" s="67"/>
      <c r="O61" s="67"/>
      <c r="P61" s="67"/>
      <c r="Q61" s="67"/>
      <c r="R61" s="67"/>
      <c r="S61" s="67"/>
      <c r="T61" s="67"/>
      <c r="U61" s="67"/>
      <c r="V61" s="67"/>
    </row>
    <row r="62" spans="14:22" ht="12.75">
      <c r="N62" s="67"/>
      <c r="O62" s="67"/>
      <c r="P62" s="67"/>
      <c r="Q62" s="67"/>
      <c r="R62" s="67"/>
      <c r="S62" s="67"/>
      <c r="T62" s="67"/>
      <c r="U62" s="67"/>
      <c r="V62" s="67"/>
    </row>
    <row r="63" spans="14:22" ht="12.75">
      <c r="N63" s="67"/>
      <c r="O63" s="67"/>
      <c r="P63" s="67"/>
      <c r="Q63" s="67"/>
      <c r="R63" s="67"/>
      <c r="S63" s="67"/>
      <c r="T63" s="67"/>
      <c r="U63" s="67"/>
      <c r="V63" s="67"/>
    </row>
    <row r="64" spans="14:22" ht="12.75">
      <c r="N64" s="67"/>
      <c r="O64" s="67"/>
      <c r="P64" s="67"/>
      <c r="Q64" s="67"/>
      <c r="R64" s="67"/>
      <c r="S64" s="67"/>
      <c r="T64" s="67"/>
      <c r="U64" s="67"/>
      <c r="V64" s="67"/>
    </row>
    <row r="65" spans="14:22" ht="12.75">
      <c r="N65" s="67"/>
      <c r="O65" s="67"/>
      <c r="P65" s="67"/>
      <c r="Q65" s="67"/>
      <c r="R65" s="67"/>
      <c r="S65" s="67"/>
      <c r="T65" s="67"/>
      <c r="U65" s="67"/>
      <c r="V65" s="67"/>
    </row>
    <row r="66" spans="14:22" ht="12.75">
      <c r="N66" s="67"/>
      <c r="O66" s="67"/>
      <c r="P66" s="67"/>
      <c r="Q66" s="67"/>
      <c r="R66" s="67"/>
      <c r="S66" s="67"/>
      <c r="T66" s="67"/>
      <c r="U66" s="67"/>
      <c r="V66" s="67"/>
    </row>
    <row r="67" spans="14:22" ht="12.75">
      <c r="N67" s="67"/>
      <c r="O67" s="67"/>
      <c r="P67" s="67"/>
      <c r="Q67" s="67"/>
      <c r="R67" s="67"/>
      <c r="S67" s="67"/>
      <c r="T67" s="67"/>
      <c r="U67" s="67"/>
      <c r="V67" s="67"/>
    </row>
    <row r="68" spans="14:22" ht="12.75">
      <c r="N68" s="67"/>
      <c r="O68" s="67"/>
      <c r="P68" s="67"/>
      <c r="Q68" s="67"/>
      <c r="R68" s="67"/>
      <c r="S68" s="67"/>
      <c r="T68" s="67"/>
      <c r="U68" s="67"/>
      <c r="V68" s="67"/>
    </row>
    <row r="69" spans="14:22" ht="12.75">
      <c r="N69" s="67"/>
      <c r="O69" s="67"/>
      <c r="P69" s="67"/>
      <c r="Q69" s="67"/>
      <c r="R69" s="67"/>
      <c r="S69" s="67"/>
      <c r="T69" s="67"/>
      <c r="U69" s="67"/>
      <c r="V69" s="67"/>
    </row>
    <row r="70" spans="14:22" ht="12.75">
      <c r="N70" s="67"/>
      <c r="O70" s="67"/>
      <c r="P70" s="67"/>
      <c r="Q70" s="67"/>
      <c r="R70" s="67"/>
      <c r="S70" s="67"/>
      <c r="T70" s="67"/>
      <c r="U70" s="67"/>
      <c r="V70" s="67"/>
    </row>
  </sheetData>
  <mergeCells count="12">
    <mergeCell ref="J4:K4"/>
    <mergeCell ref="L4:M4"/>
    <mergeCell ref="J28:K28"/>
    <mergeCell ref="L28:M28"/>
    <mergeCell ref="B4:C4"/>
    <mergeCell ref="D4:E4"/>
    <mergeCell ref="B28:C28"/>
    <mergeCell ref="D28:E28"/>
    <mergeCell ref="F28:G28"/>
    <mergeCell ref="H28:I28"/>
    <mergeCell ref="F4:G4"/>
    <mergeCell ref="H4:I4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60" r:id="rId1"/>
  <headerFooter alignWithMargins="0">
    <oddFooter>&amp;C&amp;16page 15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69"/>
  <sheetViews>
    <sheetView view="pageBreakPreview" zoomScale="85" zoomScaleNormal="75" zoomScaleSheetLayoutView="85" workbookViewId="0" topLeftCell="A1">
      <selection activeCell="L14" sqref="L14"/>
    </sheetView>
  </sheetViews>
  <sheetFormatPr defaultColWidth="11.00390625" defaultRowHeight="12.75"/>
  <cols>
    <col min="1" max="1" width="18.625" style="118" customWidth="1"/>
    <col min="2" max="11" width="8.625" style="118" customWidth="1"/>
    <col min="12" max="13" width="7.125" style="68" customWidth="1"/>
    <col min="14" max="16384" width="11.00390625" style="68" customWidth="1"/>
  </cols>
  <sheetData>
    <row r="1" spans="1:22" ht="20.25">
      <c r="A1" s="292" t="s">
        <v>244</v>
      </c>
      <c r="B1" s="293" t="s">
        <v>267</v>
      </c>
      <c r="C1" s="294"/>
      <c r="D1" s="294"/>
      <c r="E1" s="294"/>
      <c r="F1" s="294"/>
      <c r="G1" s="294"/>
      <c r="H1" s="294"/>
      <c r="I1" s="294"/>
      <c r="J1" s="294"/>
      <c r="K1" s="294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16.5" customHeight="1">
      <c r="A2" s="294"/>
      <c r="B2" s="590" t="s">
        <v>214</v>
      </c>
      <c r="C2" s="591"/>
      <c r="D2" s="591"/>
      <c r="E2" s="591"/>
      <c r="F2" s="591"/>
      <c r="G2" s="591"/>
      <c r="H2" s="591"/>
      <c r="I2" s="591"/>
      <c r="J2" s="591"/>
      <c r="K2" s="591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2:22" ht="12.75"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2:22" ht="36" customHeight="1">
      <c r="B4" s="586" t="s">
        <v>105</v>
      </c>
      <c r="C4" s="586"/>
      <c r="D4" s="586" t="s">
        <v>106</v>
      </c>
      <c r="E4" s="586"/>
      <c r="F4" s="586" t="s">
        <v>107</v>
      </c>
      <c r="G4" s="586"/>
      <c r="H4" s="586" t="s">
        <v>108</v>
      </c>
      <c r="I4" s="586"/>
      <c r="J4" s="587" t="s">
        <v>0</v>
      </c>
      <c r="K4" s="588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2" ht="18" customHeight="1">
      <c r="A5" s="297"/>
      <c r="B5" s="356" t="s">
        <v>101</v>
      </c>
      <c r="C5" s="349" t="s">
        <v>1</v>
      </c>
      <c r="D5" s="356" t="s">
        <v>101</v>
      </c>
      <c r="E5" s="349" t="s">
        <v>1</v>
      </c>
      <c r="F5" s="356" t="s">
        <v>101</v>
      </c>
      <c r="G5" s="349" t="s">
        <v>1</v>
      </c>
      <c r="H5" s="356" t="s">
        <v>101</v>
      </c>
      <c r="I5" s="349" t="s">
        <v>1</v>
      </c>
      <c r="J5" s="356" t="s">
        <v>101</v>
      </c>
      <c r="K5" s="349" t="s">
        <v>1</v>
      </c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</row>
    <row r="6" spans="1:22" ht="21" customHeight="1">
      <c r="A6" s="117" t="s">
        <v>306</v>
      </c>
      <c r="B6" s="367">
        <f>SUM('[11]ensemble'!$K$28,'[11]ensemble'!$K$36)</f>
        <v>185</v>
      </c>
      <c r="C6" s="128">
        <f>(B6/J6)*100</f>
        <v>2.3370389085396663</v>
      </c>
      <c r="D6" s="127">
        <f>SUM('[11]ensemble'!$K$29:$K$30,'[11]ensemble'!$K$37:$K$38)</f>
        <v>5440</v>
      </c>
      <c r="E6" s="128">
        <f>(D6/J6)*100</f>
        <v>68.72157655381505</v>
      </c>
      <c r="F6" s="127">
        <f>SUM('[11]ensemble'!$K$31,'[11]ensemble'!$K$39)</f>
        <v>1789</v>
      </c>
      <c r="G6" s="128">
        <f>(F6/J6)*100</f>
        <v>22.599797877716018</v>
      </c>
      <c r="H6" s="127">
        <f>SUM('[11]ensemble'!$K$32,'[11]ensemble'!$K$40)</f>
        <v>502</v>
      </c>
      <c r="I6" s="128">
        <f>(H6/J6)*100</f>
        <v>6.341586659929257</v>
      </c>
      <c r="J6" s="127">
        <f>SUM('[11]ensemble'!$K$33,'[11]ensemble'!$K$41)</f>
        <v>7916</v>
      </c>
      <c r="K6" s="128">
        <f>I6+G6+E6+C6</f>
        <v>100</v>
      </c>
      <c r="L6" s="67"/>
      <c r="M6" s="67"/>
      <c r="N6" s="553">
        <f>+J6+5332</f>
        <v>13248</v>
      </c>
      <c r="O6" s="67"/>
      <c r="P6" s="67"/>
      <c r="Q6" s="67"/>
      <c r="R6" s="67"/>
      <c r="S6" s="67"/>
      <c r="T6" s="67"/>
      <c r="U6" s="67"/>
      <c r="V6" s="67"/>
    </row>
    <row r="7" spans="1:22" ht="21" customHeight="1">
      <c r="A7" s="284" t="s">
        <v>295</v>
      </c>
      <c r="B7" s="372">
        <v>170</v>
      </c>
      <c r="C7" s="343">
        <v>2.1744691737017137</v>
      </c>
      <c r="D7" s="342">
        <v>5357</v>
      </c>
      <c r="E7" s="343">
        <v>68.52136096188283</v>
      </c>
      <c r="F7" s="342">
        <v>1778</v>
      </c>
      <c r="G7" s="343">
        <v>22.742389357892044</v>
      </c>
      <c r="H7" s="342">
        <v>513</v>
      </c>
      <c r="I7" s="343">
        <v>6.561780506523407</v>
      </c>
      <c r="J7" s="342">
        <v>7818</v>
      </c>
      <c r="K7" s="343">
        <v>100</v>
      </c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</row>
    <row r="8" spans="1:22" ht="21" customHeight="1">
      <c r="A8" s="284" t="s">
        <v>293</v>
      </c>
      <c r="B8" s="372">
        <v>180</v>
      </c>
      <c r="C8" s="343">
        <v>2.248032971150243</v>
      </c>
      <c r="D8" s="342">
        <v>5615</v>
      </c>
      <c r="E8" s="343">
        <v>70.12613962782565</v>
      </c>
      <c r="F8" s="342">
        <v>1700</v>
      </c>
      <c r="G8" s="343">
        <v>21.231422505307858</v>
      </c>
      <c r="H8" s="342">
        <v>512</v>
      </c>
      <c r="I8" s="343">
        <v>6.394404895716248</v>
      </c>
      <c r="J8" s="342">
        <v>8007</v>
      </c>
      <c r="K8" s="343">
        <v>100</v>
      </c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</row>
    <row r="9" spans="1:11" s="118" customFormat="1" ht="21" customHeight="1">
      <c r="A9" s="284" t="s">
        <v>291</v>
      </c>
      <c r="B9" s="372">
        <v>168</v>
      </c>
      <c r="C9" s="343">
        <v>2.0947630922693268</v>
      </c>
      <c r="D9" s="342">
        <v>5650</v>
      </c>
      <c r="E9" s="343">
        <v>70.44887780548629</v>
      </c>
      <c r="F9" s="342">
        <v>1686</v>
      </c>
      <c r="G9" s="343">
        <v>21.022443890274314</v>
      </c>
      <c r="H9" s="342">
        <v>516</v>
      </c>
      <c r="I9" s="343">
        <v>6.433915211970074</v>
      </c>
      <c r="J9" s="342">
        <v>8020</v>
      </c>
      <c r="K9" s="343">
        <v>100</v>
      </c>
    </row>
    <row r="10" spans="1:22" ht="21" customHeight="1">
      <c r="A10" s="129" t="s">
        <v>289</v>
      </c>
      <c r="B10" s="367">
        <v>173</v>
      </c>
      <c r="C10" s="128">
        <v>2.177196073496099</v>
      </c>
      <c r="D10" s="127">
        <v>5602</v>
      </c>
      <c r="E10" s="128">
        <v>70.50088094638812</v>
      </c>
      <c r="F10" s="127">
        <v>1650</v>
      </c>
      <c r="G10" s="128">
        <v>20.76516486282406</v>
      </c>
      <c r="H10" s="127">
        <v>521</v>
      </c>
      <c r="I10" s="128">
        <v>6.55675811729172</v>
      </c>
      <c r="J10" s="127">
        <v>7946</v>
      </c>
      <c r="K10" s="128">
        <v>100</v>
      </c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</row>
    <row r="11" spans="1:22" ht="21" customHeight="1">
      <c r="A11" s="284" t="s">
        <v>286</v>
      </c>
      <c r="B11" s="342">
        <v>158</v>
      </c>
      <c r="C11" s="343">
        <v>1.9809428284854564</v>
      </c>
      <c r="D11" s="342">
        <v>5633</v>
      </c>
      <c r="E11" s="343">
        <v>70.62437311935807</v>
      </c>
      <c r="F11" s="342">
        <v>1666</v>
      </c>
      <c r="G11" s="343">
        <v>20.887662988966902</v>
      </c>
      <c r="H11" s="342">
        <v>519</v>
      </c>
      <c r="I11" s="343">
        <v>6.507021063189569</v>
      </c>
      <c r="J11" s="342">
        <v>7976</v>
      </c>
      <c r="K11" s="343">
        <v>100</v>
      </c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</row>
    <row r="12" spans="1:22" ht="21" customHeight="1">
      <c r="A12" s="284" t="s">
        <v>275</v>
      </c>
      <c r="B12" s="342">
        <v>197</v>
      </c>
      <c r="C12" s="343">
        <v>2.3896166909267347</v>
      </c>
      <c r="D12" s="342">
        <v>5857</v>
      </c>
      <c r="E12" s="343">
        <v>71.04560892770499</v>
      </c>
      <c r="F12" s="342">
        <v>1669</v>
      </c>
      <c r="G12" s="343">
        <v>20.24502668607472</v>
      </c>
      <c r="H12" s="342">
        <v>521</v>
      </c>
      <c r="I12" s="343">
        <v>6.319747695293547</v>
      </c>
      <c r="J12" s="342">
        <v>8244</v>
      </c>
      <c r="K12" s="343">
        <v>100</v>
      </c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</row>
    <row r="13" spans="1:22" ht="21" customHeight="1">
      <c r="A13" s="284" t="s">
        <v>261</v>
      </c>
      <c r="B13" s="342">
        <v>221</v>
      </c>
      <c r="C13" s="343">
        <v>2.683015661041641</v>
      </c>
      <c r="D13" s="342">
        <v>5842</v>
      </c>
      <c r="E13" s="343">
        <v>70.9238800534175</v>
      </c>
      <c r="F13" s="342">
        <v>1645</v>
      </c>
      <c r="G13" s="343">
        <v>19.97086317834163</v>
      </c>
      <c r="H13" s="342">
        <v>529</v>
      </c>
      <c r="I13" s="343">
        <v>6.4222411071992225</v>
      </c>
      <c r="J13" s="342">
        <v>8237</v>
      </c>
      <c r="K13" s="343">
        <v>100</v>
      </c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</row>
    <row r="14" spans="1:22" ht="21" customHeight="1">
      <c r="A14" s="129" t="s">
        <v>258</v>
      </c>
      <c r="B14" s="127">
        <v>227</v>
      </c>
      <c r="C14" s="128">
        <v>2.7329641223212136</v>
      </c>
      <c r="D14" s="127">
        <v>5900</v>
      </c>
      <c r="E14" s="128">
        <v>71.03298820130026</v>
      </c>
      <c r="F14" s="127">
        <v>1653</v>
      </c>
      <c r="G14" s="128">
        <v>19.901276185889717</v>
      </c>
      <c r="H14" s="127">
        <v>526</v>
      </c>
      <c r="I14" s="128">
        <v>6.3327714904888035</v>
      </c>
      <c r="J14" s="127">
        <v>8306</v>
      </c>
      <c r="K14" s="128">
        <v>100</v>
      </c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</row>
    <row r="15" spans="1:22" ht="21" customHeight="1">
      <c r="A15" s="284" t="s">
        <v>256</v>
      </c>
      <c r="B15" s="342">
        <v>212</v>
      </c>
      <c r="C15" s="343">
        <v>2.6</v>
      </c>
      <c r="D15" s="342">
        <v>5867</v>
      </c>
      <c r="E15" s="343">
        <v>71.4</v>
      </c>
      <c r="F15" s="342">
        <v>1606</v>
      </c>
      <c r="G15" s="343">
        <v>19.5</v>
      </c>
      <c r="H15" s="342">
        <v>531</v>
      </c>
      <c r="I15" s="343">
        <v>6.5</v>
      </c>
      <c r="J15" s="342">
        <v>8216</v>
      </c>
      <c r="K15" s="343">
        <v>100</v>
      </c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</row>
    <row r="16" spans="1:22" ht="21" customHeight="1">
      <c r="A16" s="284" t="s">
        <v>254</v>
      </c>
      <c r="B16" s="342">
        <v>219</v>
      </c>
      <c r="C16" s="343">
        <v>2.6265291436795395</v>
      </c>
      <c r="D16" s="342">
        <v>5949</v>
      </c>
      <c r="E16" s="343">
        <v>71.34804509474694</v>
      </c>
      <c r="F16" s="342">
        <v>1637</v>
      </c>
      <c r="G16" s="343">
        <v>19.63300551691053</v>
      </c>
      <c r="H16" s="342">
        <v>533</v>
      </c>
      <c r="I16" s="343">
        <v>6.392420244662988</v>
      </c>
      <c r="J16" s="342">
        <v>8338</v>
      </c>
      <c r="K16" s="343">
        <v>100</v>
      </c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22" ht="21" customHeight="1">
      <c r="A17" s="284" t="s">
        <v>253</v>
      </c>
      <c r="B17" s="342">
        <v>237</v>
      </c>
      <c r="C17" s="343">
        <v>2.854733799084558</v>
      </c>
      <c r="D17" s="342">
        <v>5957</v>
      </c>
      <c r="E17" s="343">
        <v>71.75379426644182</v>
      </c>
      <c r="F17" s="342">
        <v>1584</v>
      </c>
      <c r="G17" s="343">
        <v>19.079739821729707</v>
      </c>
      <c r="H17" s="342">
        <v>524</v>
      </c>
      <c r="I17" s="343">
        <v>6.311732112743917</v>
      </c>
      <c r="J17" s="342">
        <v>8302</v>
      </c>
      <c r="K17" s="343">
        <v>100</v>
      </c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</row>
    <row r="18" spans="1:22" ht="21" customHeight="1">
      <c r="A18" s="129" t="s">
        <v>100</v>
      </c>
      <c r="B18" s="127">
        <v>217</v>
      </c>
      <c r="C18" s="128">
        <v>2.622990450864257</v>
      </c>
      <c r="D18" s="127">
        <v>5954</v>
      </c>
      <c r="E18" s="128">
        <v>71.96905596518796</v>
      </c>
      <c r="F18" s="127">
        <v>1579</v>
      </c>
      <c r="G18" s="128">
        <v>19.08618397195697</v>
      </c>
      <c r="H18" s="127">
        <v>523</v>
      </c>
      <c r="I18" s="128">
        <v>6.321769611990813</v>
      </c>
      <c r="J18" s="127">
        <v>8273</v>
      </c>
      <c r="K18" s="128">
        <v>100</v>
      </c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</row>
    <row r="19" spans="1:22" ht="21" customHeight="1">
      <c r="A19" s="284" t="s">
        <v>75</v>
      </c>
      <c r="B19" s="342">
        <v>250</v>
      </c>
      <c r="C19" s="343">
        <v>3.050268423621279</v>
      </c>
      <c r="D19" s="342">
        <v>5892</v>
      </c>
      <c r="E19" s="343">
        <v>71.8887262079063</v>
      </c>
      <c r="F19" s="342">
        <v>1527</v>
      </c>
      <c r="G19" s="343">
        <v>18.63103953147877</v>
      </c>
      <c r="H19" s="342">
        <v>527</v>
      </c>
      <c r="I19" s="343">
        <v>6.429965836993655</v>
      </c>
      <c r="J19" s="342">
        <v>8196</v>
      </c>
      <c r="K19" s="343">
        <v>100</v>
      </c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</row>
    <row r="20" spans="1:22" ht="21" customHeight="1">
      <c r="A20" s="284" t="s">
        <v>72</v>
      </c>
      <c r="B20" s="342">
        <v>240</v>
      </c>
      <c r="C20" s="343">
        <v>2.8989008334339896</v>
      </c>
      <c r="D20" s="342">
        <v>5996</v>
      </c>
      <c r="E20" s="343">
        <v>72.42420582195918</v>
      </c>
      <c r="F20" s="342">
        <v>1520</v>
      </c>
      <c r="G20" s="343">
        <v>18.359705278415266</v>
      </c>
      <c r="H20" s="342">
        <v>523</v>
      </c>
      <c r="I20" s="343">
        <v>6.3171880661915685</v>
      </c>
      <c r="J20" s="342">
        <v>8279</v>
      </c>
      <c r="K20" s="343">
        <v>100</v>
      </c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</row>
    <row r="21" spans="1:22" ht="21" customHeight="1">
      <c r="A21" s="284" t="s">
        <v>73</v>
      </c>
      <c r="B21" s="342">
        <v>233</v>
      </c>
      <c r="C21" s="343">
        <v>2.808921036769138</v>
      </c>
      <c r="D21" s="342">
        <v>6015</v>
      </c>
      <c r="E21" s="343">
        <v>72.51356238698011</v>
      </c>
      <c r="F21" s="342">
        <v>1521</v>
      </c>
      <c r="G21" s="343">
        <v>18.336347197106694</v>
      </c>
      <c r="H21" s="342">
        <v>526</v>
      </c>
      <c r="I21" s="343">
        <v>6.341169379144063</v>
      </c>
      <c r="J21" s="342">
        <v>8295</v>
      </c>
      <c r="K21" s="343">
        <v>100</v>
      </c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  <row r="22" spans="1:22" ht="21" customHeight="1">
      <c r="A22" s="129" t="s">
        <v>74</v>
      </c>
      <c r="B22" s="127">
        <v>275</v>
      </c>
      <c r="C22" s="128">
        <v>3.386699507389163</v>
      </c>
      <c r="D22" s="127">
        <v>5861</v>
      </c>
      <c r="E22" s="128">
        <v>72.17980295566502</v>
      </c>
      <c r="F22" s="127">
        <v>1461</v>
      </c>
      <c r="G22" s="128">
        <v>17.992610837438423</v>
      </c>
      <c r="H22" s="127">
        <v>523</v>
      </c>
      <c r="I22" s="128">
        <v>6.44088669950739</v>
      </c>
      <c r="J22" s="127">
        <v>8120</v>
      </c>
      <c r="K22" s="128">
        <v>100</v>
      </c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</row>
    <row r="23" spans="1:22" ht="12.7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</row>
    <row r="24" spans="12:22" ht="12.75"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22" ht="18.75" customHeight="1">
      <c r="A25" s="292" t="s">
        <v>185</v>
      </c>
      <c r="B25" s="293" t="s">
        <v>268</v>
      </c>
      <c r="C25" s="294"/>
      <c r="D25" s="294"/>
      <c r="E25" s="294"/>
      <c r="F25" s="294"/>
      <c r="G25" s="294"/>
      <c r="H25" s="294"/>
      <c r="I25" s="294"/>
      <c r="J25" s="294"/>
      <c r="K25" s="294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</row>
    <row r="26" spans="1:22" ht="20.25">
      <c r="A26" s="294"/>
      <c r="B26" s="590" t="s">
        <v>215</v>
      </c>
      <c r="C26" s="591"/>
      <c r="D26" s="591"/>
      <c r="E26" s="591"/>
      <c r="F26" s="591"/>
      <c r="G26" s="591"/>
      <c r="H26" s="591"/>
      <c r="I26" s="591"/>
      <c r="J26" s="591"/>
      <c r="K26" s="591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2:22" ht="12.75" customHeight="1"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</row>
    <row r="28" spans="1:22" ht="15.75">
      <c r="A28" s="346"/>
      <c r="B28" s="586" t="s">
        <v>105</v>
      </c>
      <c r="C28" s="586"/>
      <c r="D28" s="586" t="s">
        <v>106</v>
      </c>
      <c r="E28" s="586"/>
      <c r="F28" s="586" t="s">
        <v>107</v>
      </c>
      <c r="G28" s="586"/>
      <c r="H28" s="586" t="s">
        <v>108</v>
      </c>
      <c r="I28" s="586"/>
      <c r="J28" s="587" t="s">
        <v>0</v>
      </c>
      <c r="K28" s="588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</row>
    <row r="29" spans="1:22" ht="21" customHeight="1">
      <c r="A29" s="346"/>
      <c r="B29" s="356" t="s">
        <v>101</v>
      </c>
      <c r="C29" s="349" t="s">
        <v>1</v>
      </c>
      <c r="D29" s="356" t="s">
        <v>101</v>
      </c>
      <c r="E29" s="349" t="s">
        <v>1</v>
      </c>
      <c r="F29" s="356" t="s">
        <v>101</v>
      </c>
      <c r="G29" s="349" t="s">
        <v>1</v>
      </c>
      <c r="H29" s="356" t="s">
        <v>101</v>
      </c>
      <c r="I29" s="349" t="s">
        <v>1</v>
      </c>
      <c r="J29" s="356" t="s">
        <v>101</v>
      </c>
      <c r="K29" s="349" t="s">
        <v>1</v>
      </c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</row>
    <row r="30" spans="1:22" ht="21" customHeight="1">
      <c r="A30" s="117" t="s">
        <v>306</v>
      </c>
      <c r="B30" s="345">
        <f>SUM('[11]femmes'!$K$28,'[11]femmes'!$K$36)</f>
        <v>11</v>
      </c>
      <c r="C30" s="144">
        <f>(B30/J30)*100</f>
        <v>3.3232628398791544</v>
      </c>
      <c r="D30" s="345">
        <f>SUM('[11]femmes'!$K$29:$K$30,'[11]femmes'!$K$37:$K$38)</f>
        <v>224</v>
      </c>
      <c r="E30" s="144">
        <f>(D30/J30)*100</f>
        <v>67.6737160120846</v>
      </c>
      <c r="F30" s="345">
        <f>SUM('[11]femmes'!$K$31,'[11]femmes'!$K$39)</f>
        <v>86</v>
      </c>
      <c r="G30" s="144">
        <f>(F30/J30)*100</f>
        <v>25.981873111782477</v>
      </c>
      <c r="H30" s="345">
        <f>SUM('[11]femmes'!$K$32,'[11]femmes'!$K$40)</f>
        <v>10</v>
      </c>
      <c r="I30" s="144">
        <f>(H30/J30)*100</f>
        <v>3.0211480362537766</v>
      </c>
      <c r="J30" s="345">
        <f>SUM('[11]femmes'!$K$33,'[11]femmes'!$K$41)</f>
        <v>331</v>
      </c>
      <c r="K30" s="144">
        <f>I30+G30+E30+C30</f>
        <v>100</v>
      </c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</row>
    <row r="31" spans="1:22" ht="21" customHeight="1">
      <c r="A31" s="284" t="s">
        <v>295</v>
      </c>
      <c r="B31" s="353">
        <v>13</v>
      </c>
      <c r="C31" s="343">
        <v>3.880597014925373</v>
      </c>
      <c r="D31" s="353">
        <v>226</v>
      </c>
      <c r="E31" s="343">
        <v>67.46268656716417</v>
      </c>
      <c r="F31" s="353">
        <v>86</v>
      </c>
      <c r="G31" s="343">
        <v>25.671641791044774</v>
      </c>
      <c r="H31" s="353">
        <v>10</v>
      </c>
      <c r="I31" s="343">
        <v>2.9850746268656714</v>
      </c>
      <c r="J31" s="353">
        <v>335</v>
      </c>
      <c r="K31" s="343">
        <v>100</v>
      </c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</row>
    <row r="32" spans="1:22" ht="21" customHeight="1">
      <c r="A32" s="284" t="s">
        <v>293</v>
      </c>
      <c r="B32" s="353">
        <v>10</v>
      </c>
      <c r="C32" s="343">
        <v>2.976190476190476</v>
      </c>
      <c r="D32" s="353">
        <v>229</v>
      </c>
      <c r="E32" s="343">
        <v>68.15476190476191</v>
      </c>
      <c r="F32" s="353">
        <v>88</v>
      </c>
      <c r="G32" s="343">
        <v>26.190476190476193</v>
      </c>
      <c r="H32" s="353">
        <v>9</v>
      </c>
      <c r="I32" s="343">
        <v>2.6785714285714284</v>
      </c>
      <c r="J32" s="353">
        <v>336</v>
      </c>
      <c r="K32" s="343">
        <v>100</v>
      </c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3" spans="1:11" s="118" customFormat="1" ht="21" customHeight="1">
      <c r="A33" s="284" t="s">
        <v>291</v>
      </c>
      <c r="B33" s="353">
        <v>8</v>
      </c>
      <c r="C33" s="343">
        <v>2.2792022792022792</v>
      </c>
      <c r="D33" s="353">
        <v>244</v>
      </c>
      <c r="E33" s="343">
        <v>69.51566951566952</v>
      </c>
      <c r="F33" s="353">
        <v>90</v>
      </c>
      <c r="G33" s="343">
        <v>25.64102564102564</v>
      </c>
      <c r="H33" s="353">
        <v>9</v>
      </c>
      <c r="I33" s="343">
        <v>2.564102564102564</v>
      </c>
      <c r="J33" s="353">
        <v>351</v>
      </c>
      <c r="K33" s="343">
        <v>100</v>
      </c>
    </row>
    <row r="34" spans="1:22" ht="21" customHeight="1">
      <c r="A34" s="129" t="s">
        <v>289</v>
      </c>
      <c r="B34" s="417">
        <v>10</v>
      </c>
      <c r="C34" s="128">
        <v>2.941176470588235</v>
      </c>
      <c r="D34" s="417">
        <v>229</v>
      </c>
      <c r="E34" s="128">
        <v>67.3529411764706</v>
      </c>
      <c r="F34" s="417">
        <v>90</v>
      </c>
      <c r="G34" s="128">
        <v>26.47058823529412</v>
      </c>
      <c r="H34" s="417">
        <v>11</v>
      </c>
      <c r="I34" s="128">
        <v>3.2352941176470593</v>
      </c>
      <c r="J34" s="417">
        <v>340</v>
      </c>
      <c r="K34" s="128">
        <v>100</v>
      </c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</row>
    <row r="35" spans="1:22" ht="21" customHeight="1">
      <c r="A35" s="284" t="s">
        <v>286</v>
      </c>
      <c r="B35" s="342">
        <v>6</v>
      </c>
      <c r="C35" s="343">
        <v>1.8404907975460123</v>
      </c>
      <c r="D35" s="342">
        <v>221</v>
      </c>
      <c r="E35" s="343">
        <v>67.79141104294479</v>
      </c>
      <c r="F35" s="342">
        <v>88</v>
      </c>
      <c r="G35" s="343">
        <v>26.993865030674847</v>
      </c>
      <c r="H35" s="342">
        <v>11</v>
      </c>
      <c r="I35" s="343">
        <v>3.374233128834356</v>
      </c>
      <c r="J35" s="342">
        <v>326</v>
      </c>
      <c r="K35" s="343">
        <v>100</v>
      </c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</row>
    <row r="36" spans="1:22" ht="21" customHeight="1">
      <c r="A36" s="284" t="s">
        <v>275</v>
      </c>
      <c r="B36" s="342">
        <v>6</v>
      </c>
      <c r="C36" s="343">
        <v>1.8018018018018018</v>
      </c>
      <c r="D36" s="342">
        <v>230</v>
      </c>
      <c r="E36" s="343">
        <v>69.06906906906907</v>
      </c>
      <c r="F36" s="342">
        <v>86</v>
      </c>
      <c r="G36" s="343">
        <v>25.825825825825827</v>
      </c>
      <c r="H36" s="342">
        <v>11</v>
      </c>
      <c r="I36" s="343">
        <v>3.303303303303303</v>
      </c>
      <c r="J36" s="342">
        <v>333</v>
      </c>
      <c r="K36" s="343">
        <v>100</v>
      </c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</row>
    <row r="37" spans="1:22" ht="21" customHeight="1">
      <c r="A37" s="284" t="s">
        <v>261</v>
      </c>
      <c r="B37" s="342">
        <v>6</v>
      </c>
      <c r="C37" s="343">
        <v>1.8181818181818181</v>
      </c>
      <c r="D37" s="342">
        <v>225</v>
      </c>
      <c r="E37" s="343">
        <v>68.18181818181817</v>
      </c>
      <c r="F37" s="342">
        <v>86</v>
      </c>
      <c r="G37" s="343">
        <v>26.060606060606062</v>
      </c>
      <c r="H37" s="342">
        <v>13</v>
      </c>
      <c r="I37" s="343">
        <v>3.939393939393939</v>
      </c>
      <c r="J37" s="342">
        <v>330</v>
      </c>
      <c r="K37" s="343">
        <v>100</v>
      </c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</row>
    <row r="38" spans="1:22" ht="21" customHeight="1">
      <c r="A38" s="129" t="s">
        <v>258</v>
      </c>
      <c r="B38" s="127">
        <v>6</v>
      </c>
      <c r="C38" s="128">
        <v>1.8181818181818181</v>
      </c>
      <c r="D38" s="127">
        <v>225</v>
      </c>
      <c r="E38" s="128">
        <v>68.18181818181817</v>
      </c>
      <c r="F38" s="127">
        <v>86</v>
      </c>
      <c r="G38" s="128">
        <v>26.060606060606062</v>
      </c>
      <c r="H38" s="127">
        <v>13</v>
      </c>
      <c r="I38" s="128">
        <v>3.939393939393939</v>
      </c>
      <c r="J38" s="127">
        <v>330</v>
      </c>
      <c r="K38" s="128">
        <v>100</v>
      </c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</row>
    <row r="39" spans="1:22" ht="21" customHeight="1">
      <c r="A39" s="284" t="s">
        <v>256</v>
      </c>
      <c r="B39" s="342">
        <v>6</v>
      </c>
      <c r="C39" s="343">
        <v>1.8</v>
      </c>
      <c r="D39" s="342">
        <v>226</v>
      </c>
      <c r="E39" s="343">
        <v>68.3</v>
      </c>
      <c r="F39" s="342">
        <v>86</v>
      </c>
      <c r="G39" s="343">
        <v>26</v>
      </c>
      <c r="H39" s="342">
        <v>13</v>
      </c>
      <c r="I39" s="343">
        <v>3.9</v>
      </c>
      <c r="J39" s="342">
        <v>331</v>
      </c>
      <c r="K39" s="343">
        <v>100</v>
      </c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</row>
    <row r="40" spans="1:22" ht="21" customHeight="1">
      <c r="A40" s="284" t="s">
        <v>254</v>
      </c>
      <c r="B40" s="342">
        <v>9</v>
      </c>
      <c r="C40" s="343">
        <v>2.623906705539359</v>
      </c>
      <c r="D40" s="342">
        <v>232</v>
      </c>
      <c r="E40" s="343">
        <v>67.63848396501457</v>
      </c>
      <c r="F40" s="342">
        <v>88</v>
      </c>
      <c r="G40" s="343">
        <v>25.65597667638484</v>
      </c>
      <c r="H40" s="342">
        <v>14</v>
      </c>
      <c r="I40" s="343">
        <v>4.081632653061225</v>
      </c>
      <c r="J40" s="342">
        <v>343</v>
      </c>
      <c r="K40" s="343">
        <v>100</v>
      </c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22" ht="21" customHeight="1">
      <c r="A41" s="284" t="s">
        <v>253</v>
      </c>
      <c r="B41" s="342">
        <v>8</v>
      </c>
      <c r="C41" s="343">
        <v>2.366863905325444</v>
      </c>
      <c r="D41" s="342">
        <v>229</v>
      </c>
      <c r="E41" s="343">
        <v>67.75147928994083</v>
      </c>
      <c r="F41" s="342">
        <v>88</v>
      </c>
      <c r="G41" s="343">
        <v>26.035502958579883</v>
      </c>
      <c r="H41" s="342">
        <v>13</v>
      </c>
      <c r="I41" s="343">
        <v>3.8461538461538463</v>
      </c>
      <c r="J41" s="342">
        <v>338</v>
      </c>
      <c r="K41" s="343">
        <v>100</v>
      </c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</row>
    <row r="42" spans="1:22" ht="21" customHeight="1">
      <c r="A42" s="129" t="s">
        <v>100</v>
      </c>
      <c r="B42" s="127">
        <v>6</v>
      </c>
      <c r="C42" s="128">
        <v>1.7543859649122806</v>
      </c>
      <c r="D42" s="127">
        <v>238</v>
      </c>
      <c r="E42" s="128">
        <v>69.5906432748538</v>
      </c>
      <c r="F42" s="127">
        <v>85</v>
      </c>
      <c r="G42" s="128">
        <v>24.853801169590643</v>
      </c>
      <c r="H42" s="127">
        <v>13</v>
      </c>
      <c r="I42" s="128">
        <v>3.8011695906432745</v>
      </c>
      <c r="J42" s="127">
        <v>342</v>
      </c>
      <c r="K42" s="128">
        <v>100</v>
      </c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</row>
    <row r="43" spans="1:22" ht="21" customHeight="1">
      <c r="A43" s="284" t="s">
        <v>75</v>
      </c>
      <c r="B43" s="342">
        <v>8</v>
      </c>
      <c r="C43" s="343">
        <v>2.3323615160349855</v>
      </c>
      <c r="D43" s="342">
        <v>235</v>
      </c>
      <c r="E43" s="343">
        <v>68.5131195335277</v>
      </c>
      <c r="F43" s="342">
        <v>87</v>
      </c>
      <c r="G43" s="343">
        <v>25.364431486880466</v>
      </c>
      <c r="H43" s="342">
        <v>13</v>
      </c>
      <c r="I43" s="343">
        <v>3.7900874635568513</v>
      </c>
      <c r="J43" s="342">
        <v>343</v>
      </c>
      <c r="K43" s="343">
        <v>100</v>
      </c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</row>
    <row r="44" spans="1:22" ht="21" customHeight="1">
      <c r="A44" s="284" t="s">
        <v>72</v>
      </c>
      <c r="B44" s="342">
        <v>9</v>
      </c>
      <c r="C44" s="343">
        <v>2.586206896551724</v>
      </c>
      <c r="D44" s="342">
        <v>237</v>
      </c>
      <c r="E44" s="343">
        <v>68.10344827586206</v>
      </c>
      <c r="F44" s="342">
        <v>88</v>
      </c>
      <c r="G44" s="343">
        <v>25.287356321839084</v>
      </c>
      <c r="H44" s="342">
        <v>14</v>
      </c>
      <c r="I44" s="343">
        <v>4.022988505747127</v>
      </c>
      <c r="J44" s="342">
        <v>348</v>
      </c>
      <c r="K44" s="343">
        <v>100</v>
      </c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</row>
    <row r="45" spans="1:22" ht="21" customHeight="1">
      <c r="A45" s="284" t="s">
        <v>73</v>
      </c>
      <c r="B45" s="342">
        <v>11</v>
      </c>
      <c r="C45" s="343">
        <v>3.1428571428571432</v>
      </c>
      <c r="D45" s="342">
        <v>235</v>
      </c>
      <c r="E45" s="343">
        <v>67.14285714285714</v>
      </c>
      <c r="F45" s="342">
        <v>91</v>
      </c>
      <c r="G45" s="343">
        <v>26</v>
      </c>
      <c r="H45" s="342">
        <v>13</v>
      </c>
      <c r="I45" s="343">
        <v>3.7142857142857144</v>
      </c>
      <c r="J45" s="342">
        <v>350</v>
      </c>
      <c r="K45" s="343">
        <v>100</v>
      </c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</row>
    <row r="46" spans="1:22" ht="21" customHeight="1">
      <c r="A46" s="130" t="s">
        <v>74</v>
      </c>
      <c r="B46" s="486">
        <v>11</v>
      </c>
      <c r="C46" s="487">
        <v>3.133903133903134</v>
      </c>
      <c r="D46" s="486">
        <v>239</v>
      </c>
      <c r="E46" s="487">
        <v>68.09116809116809</v>
      </c>
      <c r="F46" s="486">
        <v>86</v>
      </c>
      <c r="G46" s="487">
        <v>24.501424501424502</v>
      </c>
      <c r="H46" s="486">
        <v>15</v>
      </c>
      <c r="I46" s="487">
        <v>4.273504273504273</v>
      </c>
      <c r="J46" s="486">
        <v>351</v>
      </c>
      <c r="K46" s="487">
        <v>100</v>
      </c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</row>
    <row r="47" spans="1:22" ht="12.75">
      <c r="A47" s="330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</row>
    <row r="48" spans="12:22" ht="12.75"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</row>
    <row r="49" spans="11:22" ht="12.75">
      <c r="K49" s="88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</row>
    <row r="50" spans="12:22" ht="12.75"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</row>
    <row r="51" spans="12:22" ht="12.75"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2:22" ht="12.75"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12:22" ht="12.75"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</row>
    <row r="54" spans="12:22" ht="12.75"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</row>
    <row r="55" spans="12:22" ht="12.75"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</row>
    <row r="56" spans="12:22" ht="12.75"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</row>
    <row r="57" spans="12:22" ht="12.75"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</row>
    <row r="58" spans="12:22" ht="12.75"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</row>
    <row r="59" spans="12:22" ht="12.75"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</row>
    <row r="60" spans="12:22" ht="12.75"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</row>
    <row r="61" spans="12:22" ht="12.75"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</row>
    <row r="62" spans="12:22" ht="12.75"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</row>
    <row r="63" spans="12:22" ht="12.75"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</row>
    <row r="64" spans="12:22" ht="12.75"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</row>
    <row r="65" spans="12:22" ht="12.75"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</row>
    <row r="66" spans="12:22" ht="12.75"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</row>
    <row r="67" spans="12:22" ht="12.75"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</row>
    <row r="68" spans="12:22" ht="12.75"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</row>
    <row r="69" spans="12:22" ht="12.75"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</row>
  </sheetData>
  <mergeCells count="12">
    <mergeCell ref="B2:K2"/>
    <mergeCell ref="B26:K26"/>
    <mergeCell ref="J28:K28"/>
    <mergeCell ref="B4:C4"/>
    <mergeCell ref="D4:E4"/>
    <mergeCell ref="B28:C28"/>
    <mergeCell ref="D28:E28"/>
    <mergeCell ref="F28:G28"/>
    <mergeCell ref="H28:I28"/>
    <mergeCell ref="F4:G4"/>
    <mergeCell ref="H4:I4"/>
    <mergeCell ref="J4:K4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0" r:id="rId1"/>
  <headerFooter alignWithMargins="0">
    <oddFooter>&amp;C&amp;16page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V70"/>
  <sheetViews>
    <sheetView view="pageBreakPreview" zoomScale="70" zoomScaleNormal="50" zoomScaleSheetLayoutView="70" workbookViewId="0" topLeftCell="A4">
      <selection activeCell="B4" sqref="B4"/>
    </sheetView>
  </sheetViews>
  <sheetFormatPr defaultColWidth="11.00390625" defaultRowHeight="12.75"/>
  <cols>
    <col min="1" max="1" width="16.625" style="362" customWidth="1"/>
    <col min="2" max="2" width="10.625" style="362" customWidth="1"/>
    <col min="3" max="3" width="9.625" style="362" customWidth="1"/>
    <col min="4" max="4" width="10.50390625" style="362" customWidth="1"/>
    <col min="5" max="5" width="9.625" style="362" customWidth="1"/>
    <col min="6" max="6" width="10.50390625" style="362" customWidth="1"/>
    <col min="7" max="8" width="9.625" style="362" customWidth="1"/>
    <col min="9" max="9" width="10.625" style="362" customWidth="1"/>
    <col min="10" max="12" width="9.625" style="362" customWidth="1"/>
    <col min="13" max="13" width="7.125" style="65" customWidth="1"/>
    <col min="14" max="16384" width="11.00390625" style="65" customWidth="1"/>
  </cols>
  <sheetData>
    <row r="1" spans="1:22" ht="20.25">
      <c r="A1" s="360" t="s">
        <v>109</v>
      </c>
      <c r="B1" s="361" t="s">
        <v>267</v>
      </c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0.25">
      <c r="A2" s="363"/>
      <c r="B2" s="361" t="s">
        <v>271</v>
      </c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3:22" ht="12.75"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00.5" customHeight="1">
      <c r="A4" s="364"/>
      <c r="B4" s="355" t="s">
        <v>110</v>
      </c>
      <c r="C4" s="355" t="s">
        <v>111</v>
      </c>
      <c r="D4" s="355" t="s">
        <v>118</v>
      </c>
      <c r="E4" s="355" t="s">
        <v>119</v>
      </c>
      <c r="F4" s="355" t="s">
        <v>113</v>
      </c>
      <c r="G4" s="355" t="s">
        <v>112</v>
      </c>
      <c r="H4" s="355" t="s">
        <v>114</v>
      </c>
      <c r="I4" s="355" t="s">
        <v>115</v>
      </c>
      <c r="J4" s="355" t="s">
        <v>116</v>
      </c>
      <c r="K4" s="355" t="s">
        <v>117</v>
      </c>
      <c r="L4" s="296" t="s">
        <v>28</v>
      </c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21" customHeight="1">
      <c r="A5" s="117" t="s">
        <v>306</v>
      </c>
      <c r="B5" s="419">
        <f>'[11]ensemble'!$W$7</f>
        <v>7161</v>
      </c>
      <c r="C5" s="419">
        <f>'[11]ensemble'!$W$11</f>
        <v>3426</v>
      </c>
      <c r="D5" s="419">
        <f>'[11]ensemble'!$W$15</f>
        <v>13118</v>
      </c>
      <c r="E5" s="419">
        <f>'[11]ensemble'!$W$19</f>
        <v>7631</v>
      </c>
      <c r="F5" s="419">
        <f>'[11]ensemble'!$W$25</f>
        <v>2787</v>
      </c>
      <c r="G5" s="419">
        <f>'[11]ensemble'!$W$32</f>
        <v>581</v>
      </c>
      <c r="H5" s="419">
        <f>'[11]ensemble'!$W$26</f>
        <v>5507</v>
      </c>
      <c r="I5" s="419">
        <f>'[11]ensemble'!$W$29</f>
        <v>3938</v>
      </c>
      <c r="J5" s="419">
        <f>'[11]ensemble'!$W$30</f>
        <v>3724</v>
      </c>
      <c r="K5" s="419">
        <f>SUM('[11]ensemble'!$W$33:$W$34,'[11]ensemble'!$W$20,'[11]ensemble'!$K$44)</f>
        <v>3400</v>
      </c>
      <c r="L5" s="419">
        <f>SUM('[11]ensemble'!$K$43:$K$44)</f>
        <v>51273</v>
      </c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21" customHeight="1">
      <c r="A6" s="461" t="s">
        <v>276</v>
      </c>
      <c r="B6" s="258">
        <f>(B5/$L$5)*100</f>
        <v>13.966415072260254</v>
      </c>
      <c r="C6" s="258">
        <f aca="true" t="shared" si="0" ref="C6:J6">(C5/$L$5)*100</f>
        <v>6.681879351705576</v>
      </c>
      <c r="D6" s="258">
        <f t="shared" si="0"/>
        <v>25.584615684668343</v>
      </c>
      <c r="E6" s="258">
        <f t="shared" si="0"/>
        <v>14.88307686306633</v>
      </c>
      <c r="F6" s="258">
        <f t="shared" si="0"/>
        <v>5.435609385056463</v>
      </c>
      <c r="G6" s="258">
        <f t="shared" si="0"/>
        <v>1.133150000975172</v>
      </c>
      <c r="H6" s="258">
        <f t="shared" si="0"/>
        <v>10.740545706317164</v>
      </c>
      <c r="I6" s="258">
        <f t="shared" si="0"/>
        <v>7.680455600413473</v>
      </c>
      <c r="J6" s="258">
        <f t="shared" si="0"/>
        <v>7.263081933961344</v>
      </c>
      <c r="K6" s="258">
        <f>(K5/$L$5)*100</f>
        <v>6.631170401575878</v>
      </c>
      <c r="L6" s="258">
        <f>SUM(B6:K6)</f>
        <v>99.99999999999999</v>
      </c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21" customHeight="1">
      <c r="A7" s="459" t="s">
        <v>295</v>
      </c>
      <c r="B7" s="413">
        <v>7193</v>
      </c>
      <c r="C7" s="413">
        <v>3403</v>
      </c>
      <c r="D7" s="413">
        <v>13054</v>
      </c>
      <c r="E7" s="413">
        <v>7564</v>
      </c>
      <c r="F7" s="413">
        <v>2743</v>
      </c>
      <c r="G7" s="413">
        <v>589</v>
      </c>
      <c r="H7" s="413">
        <v>5483</v>
      </c>
      <c r="I7" s="413">
        <v>3976</v>
      </c>
      <c r="J7" s="413">
        <v>3776</v>
      </c>
      <c r="K7" s="413">
        <v>3293</v>
      </c>
      <c r="L7" s="413">
        <v>51074</v>
      </c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21" customHeight="1">
      <c r="A8" s="462" t="s">
        <v>276</v>
      </c>
      <c r="B8" s="366">
        <v>14.083486705564475</v>
      </c>
      <c r="C8" s="366">
        <v>6.662881309472531</v>
      </c>
      <c r="D8" s="366">
        <v>25.558992833927242</v>
      </c>
      <c r="E8" s="366">
        <v>14.809883698163448</v>
      </c>
      <c r="F8" s="366">
        <v>5.370638681129342</v>
      </c>
      <c r="G8" s="366">
        <v>1.1532286486274816</v>
      </c>
      <c r="H8" s="366">
        <v>10.735403532129851</v>
      </c>
      <c r="I8" s="366">
        <v>7.78478286407957</v>
      </c>
      <c r="J8" s="366">
        <v>7.39319418882406</v>
      </c>
      <c r="K8" s="366">
        <v>6.447507538081999</v>
      </c>
      <c r="L8" s="366">
        <v>100</v>
      </c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21" customHeight="1">
      <c r="A9" s="459" t="s">
        <v>293</v>
      </c>
      <c r="B9" s="413">
        <v>7492</v>
      </c>
      <c r="C9" s="413">
        <v>3486</v>
      </c>
      <c r="D9" s="413">
        <v>13174</v>
      </c>
      <c r="E9" s="413">
        <v>7773</v>
      </c>
      <c r="F9" s="413">
        <v>2940</v>
      </c>
      <c r="G9" s="413">
        <v>625</v>
      </c>
      <c r="H9" s="413">
        <v>5566</v>
      </c>
      <c r="I9" s="413">
        <v>4025</v>
      </c>
      <c r="J9" s="413">
        <v>4125</v>
      </c>
      <c r="K9" s="413">
        <v>3490</v>
      </c>
      <c r="L9" s="413">
        <v>52696</v>
      </c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21" customHeight="1">
      <c r="A10" s="462" t="s">
        <v>276</v>
      </c>
      <c r="B10" s="366">
        <v>14.217397904964324</v>
      </c>
      <c r="C10" s="366">
        <v>6.615302869287991</v>
      </c>
      <c r="D10" s="366">
        <v>25</v>
      </c>
      <c r="E10" s="366">
        <v>14.75064521026264</v>
      </c>
      <c r="F10" s="366">
        <v>5.579171094580234</v>
      </c>
      <c r="G10" s="366">
        <v>1.1860482769090634</v>
      </c>
      <c r="H10" s="366">
        <v>10.562471534841354</v>
      </c>
      <c r="I10" s="366">
        <v>7.638150903294368</v>
      </c>
      <c r="J10" s="366">
        <v>7.827918627599819</v>
      </c>
      <c r="K10" s="366">
        <v>6.62289357826021</v>
      </c>
      <c r="L10" s="366">
        <v>100</v>
      </c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21" customHeight="1">
      <c r="A11" s="484" t="s">
        <v>291</v>
      </c>
      <c r="B11" s="413">
        <v>7385</v>
      </c>
      <c r="C11" s="413">
        <v>3548</v>
      </c>
      <c r="D11" s="413">
        <v>12900</v>
      </c>
      <c r="E11" s="413">
        <v>7877</v>
      </c>
      <c r="F11" s="413">
        <v>2827</v>
      </c>
      <c r="G11" s="413">
        <v>646</v>
      </c>
      <c r="H11" s="413">
        <v>5288</v>
      </c>
      <c r="I11" s="413">
        <v>4122</v>
      </c>
      <c r="J11" s="413">
        <v>3979</v>
      </c>
      <c r="K11" s="413">
        <v>3388</v>
      </c>
      <c r="L11" s="413">
        <v>51960</v>
      </c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21" customHeight="1">
      <c r="A12" s="462" t="s">
        <v>276</v>
      </c>
      <c r="B12" s="373">
        <v>14.212856043110083</v>
      </c>
      <c r="C12" s="373">
        <v>6.82832948421863</v>
      </c>
      <c r="D12" s="373">
        <v>24.82678983833718</v>
      </c>
      <c r="E12" s="373">
        <v>15.159738260200154</v>
      </c>
      <c r="F12" s="373">
        <v>5.44072363356428</v>
      </c>
      <c r="G12" s="373">
        <v>1.2432640492686682</v>
      </c>
      <c r="H12" s="373">
        <v>10.177059276366435</v>
      </c>
      <c r="I12" s="373">
        <v>7.9330254041570445</v>
      </c>
      <c r="J12" s="373">
        <v>7.657813702848344</v>
      </c>
      <c r="K12" s="373">
        <v>6.520400307929177</v>
      </c>
      <c r="L12" s="373">
        <v>100</v>
      </c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21" customHeight="1">
      <c r="A13" s="483" t="s">
        <v>289</v>
      </c>
      <c r="B13" s="445">
        <v>7325</v>
      </c>
      <c r="C13" s="445">
        <v>3493</v>
      </c>
      <c r="D13" s="445">
        <v>12491</v>
      </c>
      <c r="E13" s="445">
        <v>7902</v>
      </c>
      <c r="F13" s="445">
        <v>2735</v>
      </c>
      <c r="G13" s="445">
        <v>604</v>
      </c>
      <c r="H13" s="445">
        <v>5143</v>
      </c>
      <c r="I13" s="445">
        <v>3985</v>
      </c>
      <c r="J13" s="445">
        <v>3891</v>
      </c>
      <c r="K13" s="445">
        <v>3125</v>
      </c>
      <c r="L13" s="445">
        <v>50694</v>
      </c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21" customHeight="1">
      <c r="A14" s="461" t="s">
        <v>276</v>
      </c>
      <c r="B14" s="258">
        <v>14.449441748530397</v>
      </c>
      <c r="C14" s="258">
        <v>6.890361778514223</v>
      </c>
      <c r="D14" s="258">
        <v>24.639996843807946</v>
      </c>
      <c r="E14" s="258">
        <v>15.587643508107469</v>
      </c>
      <c r="F14" s="258">
        <v>5.395115792795992</v>
      </c>
      <c r="G14" s="258">
        <v>1.191462500493155</v>
      </c>
      <c r="H14" s="258">
        <v>10.14518483449718</v>
      </c>
      <c r="I14" s="258">
        <v>7.860890835207322</v>
      </c>
      <c r="J14" s="258">
        <v>7.675464552017991</v>
      </c>
      <c r="K14" s="258">
        <v>6.164437606028327</v>
      </c>
      <c r="L14" s="258">
        <v>100</v>
      </c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21" customHeight="1">
      <c r="A15" s="459" t="s">
        <v>286</v>
      </c>
      <c r="B15" s="365">
        <v>7342</v>
      </c>
      <c r="C15" s="365">
        <v>3470</v>
      </c>
      <c r="D15" s="365">
        <v>12437</v>
      </c>
      <c r="E15" s="365">
        <v>7839</v>
      </c>
      <c r="F15" s="365">
        <v>2781</v>
      </c>
      <c r="G15" s="365">
        <v>625</v>
      </c>
      <c r="H15" s="365">
        <v>5158</v>
      </c>
      <c r="I15" s="365">
        <v>4050</v>
      </c>
      <c r="J15" s="365">
        <v>3951</v>
      </c>
      <c r="K15" s="365">
        <v>3052</v>
      </c>
      <c r="L15" s="365">
        <v>50705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21" customHeight="1">
      <c r="A16" s="462" t="s">
        <v>276</v>
      </c>
      <c r="B16" s="366">
        <v>14.479834335864314</v>
      </c>
      <c r="C16" s="366">
        <v>6.843506557538705</v>
      </c>
      <c r="D16" s="366">
        <v>24.5281530421063</v>
      </c>
      <c r="E16" s="366">
        <v>15.46001380534464</v>
      </c>
      <c r="F16" s="366">
        <v>5.484666206488512</v>
      </c>
      <c r="G16" s="366">
        <v>1.2326200571935706</v>
      </c>
      <c r="H16" s="366">
        <v>10.1725668080071</v>
      </c>
      <c r="I16" s="366">
        <v>7.987377970614337</v>
      </c>
      <c r="J16" s="366">
        <v>7.792130953554876</v>
      </c>
      <c r="K16" s="366">
        <v>6.019130263287644</v>
      </c>
      <c r="L16" s="366">
        <v>100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21" customHeight="1">
      <c r="A17" s="459" t="s">
        <v>275</v>
      </c>
      <c r="B17" s="365">
        <v>7455</v>
      </c>
      <c r="C17" s="365">
        <v>3534</v>
      </c>
      <c r="D17" s="365">
        <v>12666</v>
      </c>
      <c r="E17" s="365">
        <v>8133</v>
      </c>
      <c r="F17" s="365">
        <v>2978</v>
      </c>
      <c r="G17" s="365">
        <v>582</v>
      </c>
      <c r="H17" s="365">
        <v>5308</v>
      </c>
      <c r="I17" s="365">
        <v>4130</v>
      </c>
      <c r="J17" s="365">
        <v>4123</v>
      </c>
      <c r="K17" s="365">
        <v>3435</v>
      </c>
      <c r="L17" s="365">
        <v>52344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21" customHeight="1">
      <c r="A18" s="462" t="s">
        <v>276</v>
      </c>
      <c r="B18" s="366">
        <v>14.242320036680422</v>
      </c>
      <c r="C18" s="366">
        <v>6.7514901421366345</v>
      </c>
      <c r="D18" s="366">
        <v>24.197615772581386</v>
      </c>
      <c r="E18" s="366">
        <v>15.537597432370474</v>
      </c>
      <c r="F18" s="366">
        <v>5.689286260125325</v>
      </c>
      <c r="G18" s="366">
        <v>1.1118752865657955</v>
      </c>
      <c r="H18" s="366">
        <v>10.140608283661928</v>
      </c>
      <c r="I18" s="366">
        <v>7.890111569616384</v>
      </c>
      <c r="J18" s="366">
        <v>7.876738499159407</v>
      </c>
      <c r="K18" s="366">
        <v>6.562356717102247</v>
      </c>
      <c r="L18" s="366">
        <v>100</v>
      </c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21" customHeight="1">
      <c r="A19" s="459" t="s">
        <v>261</v>
      </c>
      <c r="B19" s="365">
        <v>7364</v>
      </c>
      <c r="C19" s="365">
        <v>3564</v>
      </c>
      <c r="D19" s="365">
        <v>12499</v>
      </c>
      <c r="E19" s="365">
        <v>8133</v>
      </c>
      <c r="F19" s="365">
        <v>2974</v>
      </c>
      <c r="G19" s="365">
        <v>653</v>
      </c>
      <c r="H19" s="365">
        <v>5235</v>
      </c>
      <c r="I19" s="365">
        <v>4155</v>
      </c>
      <c r="J19" s="365">
        <v>4020</v>
      </c>
      <c r="K19" s="365">
        <v>3427</v>
      </c>
      <c r="L19" s="365">
        <v>52024</v>
      </c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21" customHeight="1">
      <c r="A20" s="462" t="s">
        <v>276</v>
      </c>
      <c r="B20" s="366">
        <v>14.155005382131325</v>
      </c>
      <c r="C20" s="366">
        <v>6.850684299554052</v>
      </c>
      <c r="D20" s="366">
        <v>24.025449792403506</v>
      </c>
      <c r="E20" s="366">
        <v>15.633169306473935</v>
      </c>
      <c r="F20" s="366">
        <v>5.716592341996002</v>
      </c>
      <c r="G20" s="366">
        <v>1.255189912348147</v>
      </c>
      <c r="H20" s="366">
        <v>10.06266338612948</v>
      </c>
      <c r="I20" s="366">
        <v>7.986698446870675</v>
      </c>
      <c r="J20" s="366">
        <v>7.727202829463324</v>
      </c>
      <c r="K20" s="366">
        <v>6.587344302629555</v>
      </c>
      <c r="L20" s="366">
        <v>100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21" customHeight="1">
      <c r="A21" s="460" t="s">
        <v>258</v>
      </c>
      <c r="B21" s="257">
        <v>6990</v>
      </c>
      <c r="C21" s="257">
        <v>3579</v>
      </c>
      <c r="D21" s="257">
        <v>11522</v>
      </c>
      <c r="E21" s="257">
        <v>8108</v>
      </c>
      <c r="F21" s="257">
        <v>2881</v>
      </c>
      <c r="G21" s="257">
        <v>647</v>
      </c>
      <c r="H21" s="257">
        <v>5021</v>
      </c>
      <c r="I21" s="257">
        <v>3937</v>
      </c>
      <c r="J21" s="257">
        <v>4006</v>
      </c>
      <c r="K21" s="257">
        <v>3554</v>
      </c>
      <c r="L21" s="257">
        <v>50245</v>
      </c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21" customHeight="1">
      <c r="A22" s="461" t="s">
        <v>276</v>
      </c>
      <c r="B22" s="258">
        <v>13.912385804987759</v>
      </c>
      <c r="C22" s="258">
        <v>7.123380371395021</v>
      </c>
      <c r="D22" s="258">
        <v>22.932547817606434</v>
      </c>
      <c r="E22" s="258">
        <v>16.13757140298151</v>
      </c>
      <c r="F22" s="258">
        <v>5.734132117906972</v>
      </c>
      <c r="G22" s="258">
        <v>1.2877415759409272</v>
      </c>
      <c r="H22" s="258">
        <v>9.993431920864598</v>
      </c>
      <c r="I22" s="258">
        <v>7.835917441235594</v>
      </c>
      <c r="J22" s="258">
        <v>7.973250004975818</v>
      </c>
      <c r="K22" s="258">
        <v>7.0696415421053675</v>
      </c>
      <c r="L22" s="258">
        <v>100</v>
      </c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21" customHeight="1">
      <c r="A23" s="459" t="s">
        <v>256</v>
      </c>
      <c r="B23" s="365">
        <v>7085</v>
      </c>
      <c r="C23" s="365">
        <v>3546</v>
      </c>
      <c r="D23" s="365">
        <v>11467</v>
      </c>
      <c r="E23" s="365">
        <v>8089</v>
      </c>
      <c r="F23" s="365">
        <v>2940</v>
      </c>
      <c r="G23" s="365">
        <v>670</v>
      </c>
      <c r="H23" s="365">
        <v>4936</v>
      </c>
      <c r="I23" s="365">
        <v>3876</v>
      </c>
      <c r="J23" s="365">
        <v>4061</v>
      </c>
      <c r="K23" s="365">
        <v>3304</v>
      </c>
      <c r="L23" s="365">
        <v>49974</v>
      </c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21" customHeight="1">
      <c r="A24" s="462" t="s">
        <v>276</v>
      </c>
      <c r="B24" s="366">
        <v>14.2</v>
      </c>
      <c r="C24" s="366">
        <v>7.1</v>
      </c>
      <c r="D24" s="366">
        <v>22.9</v>
      </c>
      <c r="E24" s="366">
        <v>16.2</v>
      </c>
      <c r="F24" s="366">
        <v>5.9</v>
      </c>
      <c r="G24" s="366">
        <v>1.3</v>
      </c>
      <c r="H24" s="366">
        <v>9.9</v>
      </c>
      <c r="I24" s="366">
        <v>7.8</v>
      </c>
      <c r="J24" s="366">
        <v>8.1</v>
      </c>
      <c r="K24" s="366">
        <v>6.6</v>
      </c>
      <c r="L24" s="366">
        <v>100</v>
      </c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21" customHeight="1">
      <c r="A25" s="459" t="s">
        <v>254</v>
      </c>
      <c r="B25" s="365">
        <v>6903</v>
      </c>
      <c r="C25" s="365">
        <v>3628</v>
      </c>
      <c r="D25" s="365">
        <v>11483</v>
      </c>
      <c r="E25" s="365">
        <v>8311</v>
      </c>
      <c r="F25" s="365">
        <v>3139</v>
      </c>
      <c r="G25" s="365">
        <v>671</v>
      </c>
      <c r="H25" s="365">
        <v>4779</v>
      </c>
      <c r="I25" s="365">
        <v>3920</v>
      </c>
      <c r="J25" s="365">
        <v>4082</v>
      </c>
      <c r="K25" s="365">
        <v>3740</v>
      </c>
      <c r="L25" s="365">
        <v>50656</v>
      </c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21" customHeight="1">
      <c r="A26" s="462" t="s">
        <v>276</v>
      </c>
      <c r="B26" s="366">
        <v>13.62774904252379</v>
      </c>
      <c r="C26" s="366">
        <v>7.162316895013227</v>
      </c>
      <c r="D26" s="366">
        <v>22.669483160263752</v>
      </c>
      <c r="E26" s="366">
        <v>16.407391321514588</v>
      </c>
      <c r="F26" s="366">
        <v>6.196943972835315</v>
      </c>
      <c r="G26" s="366">
        <v>1.3246732735815532</v>
      </c>
      <c r="H26" s="366">
        <v>9.434595490978008</v>
      </c>
      <c r="I26" s="366">
        <v>7.738776799463023</v>
      </c>
      <c r="J26" s="366">
        <v>8.058593595767363</v>
      </c>
      <c r="K26" s="366">
        <v>7.379476448059383</v>
      </c>
      <c r="L26" s="366">
        <v>100</v>
      </c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21" customHeight="1">
      <c r="A27" s="459" t="s">
        <v>253</v>
      </c>
      <c r="B27" s="365">
        <v>6600</v>
      </c>
      <c r="C27" s="365">
        <v>3631</v>
      </c>
      <c r="D27" s="365">
        <v>10957</v>
      </c>
      <c r="E27" s="365">
        <v>8249</v>
      </c>
      <c r="F27" s="365">
        <v>2977</v>
      </c>
      <c r="G27" s="365">
        <v>649</v>
      </c>
      <c r="H27" s="365">
        <v>4719</v>
      </c>
      <c r="I27" s="365">
        <v>3739</v>
      </c>
      <c r="J27" s="365">
        <v>4133</v>
      </c>
      <c r="K27" s="365">
        <v>3600</v>
      </c>
      <c r="L27" s="365">
        <v>49254</v>
      </c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21" customHeight="1">
      <c r="A28" s="462" t="s">
        <v>276</v>
      </c>
      <c r="B28" s="366">
        <v>13.400743132119144</v>
      </c>
      <c r="C28" s="366">
        <v>7.372439138291609</v>
      </c>
      <c r="D28" s="366">
        <v>22.24726401494386</v>
      </c>
      <c r="E28" s="366">
        <v>16.748898499522852</v>
      </c>
      <c r="F28" s="366">
        <v>6.044547318836166</v>
      </c>
      <c r="G28" s="366">
        <v>1.3177397413250491</v>
      </c>
      <c r="H28" s="366">
        <v>9.581531339465188</v>
      </c>
      <c r="I28" s="366">
        <v>7.591724025908103</v>
      </c>
      <c r="J28" s="366">
        <v>8.391707782583095</v>
      </c>
      <c r="K28" s="366">
        <v>7.303405007004934</v>
      </c>
      <c r="L28" s="366">
        <v>100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21" customHeight="1">
      <c r="A29" s="460" t="s">
        <v>100</v>
      </c>
      <c r="B29" s="257">
        <v>6442</v>
      </c>
      <c r="C29" s="257">
        <v>3628</v>
      </c>
      <c r="D29" s="257">
        <v>10396</v>
      </c>
      <c r="E29" s="257">
        <v>8311</v>
      </c>
      <c r="F29" s="257">
        <v>2808</v>
      </c>
      <c r="G29" s="257">
        <v>706</v>
      </c>
      <c r="H29" s="257">
        <v>4437</v>
      </c>
      <c r="I29" s="257">
        <v>3588</v>
      </c>
      <c r="J29" s="257">
        <v>3893</v>
      </c>
      <c r="K29" s="257">
        <v>2997</v>
      </c>
      <c r="L29" s="257">
        <v>47206</v>
      </c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21" customHeight="1">
      <c r="A30" s="461" t="s">
        <v>276</v>
      </c>
      <c r="B30" s="258">
        <v>13.64657035122654</v>
      </c>
      <c r="C30" s="258">
        <v>7.685463712239969</v>
      </c>
      <c r="D30" s="258">
        <v>22.022624242681015</v>
      </c>
      <c r="E30" s="258">
        <v>17.605812820404186</v>
      </c>
      <c r="F30" s="258">
        <v>5.9483963902893695</v>
      </c>
      <c r="G30" s="258">
        <v>1.4955725967038087</v>
      </c>
      <c r="H30" s="258">
        <v>9.399228911579037</v>
      </c>
      <c r="I30" s="258">
        <v>7.600728720925306</v>
      </c>
      <c r="J30" s="258">
        <v>8.246833029699614</v>
      </c>
      <c r="K30" s="258">
        <v>6.348769224251155</v>
      </c>
      <c r="L30" s="258">
        <v>100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21" customHeight="1">
      <c r="A31" s="459" t="s">
        <v>75</v>
      </c>
      <c r="B31" s="365">
        <v>6195</v>
      </c>
      <c r="C31" s="365">
        <v>3567</v>
      </c>
      <c r="D31" s="365">
        <v>10001</v>
      </c>
      <c r="E31" s="365">
        <v>8195</v>
      </c>
      <c r="F31" s="365">
        <v>2524</v>
      </c>
      <c r="G31" s="365">
        <v>651</v>
      </c>
      <c r="H31" s="365">
        <v>4502</v>
      </c>
      <c r="I31" s="365">
        <v>3431</v>
      </c>
      <c r="J31" s="365">
        <v>3798</v>
      </c>
      <c r="K31" s="365">
        <v>3090</v>
      </c>
      <c r="L31" s="365">
        <v>45954</v>
      </c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21" customHeight="1">
      <c r="A32" s="462" t="s">
        <v>276</v>
      </c>
      <c r="B32" s="366">
        <v>13.48087217652435</v>
      </c>
      <c r="C32" s="366">
        <v>7.762109936022979</v>
      </c>
      <c r="D32" s="366">
        <v>21.763067415241327</v>
      </c>
      <c r="E32" s="366">
        <v>17.833050441746092</v>
      </c>
      <c r="F32" s="366">
        <v>5.49244897070984</v>
      </c>
      <c r="G32" s="366">
        <v>1.4166340253296776</v>
      </c>
      <c r="H32" s="366">
        <v>9.796753275014144</v>
      </c>
      <c r="I32" s="366">
        <v>7.466161813987901</v>
      </c>
      <c r="J32" s="366">
        <v>8.264786525656092</v>
      </c>
      <c r="K32" s="366">
        <v>6.724115419767594</v>
      </c>
      <c r="L32" s="366">
        <v>100</v>
      </c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21" customHeight="1">
      <c r="A33" s="459" t="s">
        <v>72</v>
      </c>
      <c r="B33" s="365">
        <v>6261</v>
      </c>
      <c r="C33" s="365">
        <v>3622</v>
      </c>
      <c r="D33" s="365">
        <v>9915</v>
      </c>
      <c r="E33" s="365">
        <v>8411</v>
      </c>
      <c r="F33" s="365">
        <v>2550</v>
      </c>
      <c r="G33" s="365">
        <v>609</v>
      </c>
      <c r="H33" s="365">
        <v>4610</v>
      </c>
      <c r="I33" s="365">
        <v>3477</v>
      </c>
      <c r="J33" s="365">
        <v>3728</v>
      </c>
      <c r="K33" s="365">
        <v>3179</v>
      </c>
      <c r="L33" s="365">
        <v>46362</v>
      </c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21" customHeight="1">
      <c r="A34" s="462" t="s">
        <v>276</v>
      </c>
      <c r="B34" s="366">
        <v>13.50459427979811</v>
      </c>
      <c r="C34" s="366">
        <v>7.812432595660239</v>
      </c>
      <c r="D34" s="366">
        <v>21.386048919373625</v>
      </c>
      <c r="E34" s="366">
        <v>18.14201285535568</v>
      </c>
      <c r="F34" s="366">
        <v>5.5001941244985115</v>
      </c>
      <c r="G34" s="366">
        <v>1.3135757732625857</v>
      </c>
      <c r="H34" s="366">
        <v>9.943488201544367</v>
      </c>
      <c r="I34" s="366">
        <v>7.499676459169146</v>
      </c>
      <c r="J34" s="366">
        <v>8.041068116129589</v>
      </c>
      <c r="K34" s="366">
        <v>6.856908675208144</v>
      </c>
      <c r="L34" s="366">
        <v>100</v>
      </c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21" customHeight="1">
      <c r="A35" s="459" t="s">
        <v>73</v>
      </c>
      <c r="B35" s="365">
        <v>6157</v>
      </c>
      <c r="C35" s="365">
        <v>3622</v>
      </c>
      <c r="D35" s="365">
        <v>9227</v>
      </c>
      <c r="E35" s="365">
        <v>8325</v>
      </c>
      <c r="F35" s="365">
        <v>2390</v>
      </c>
      <c r="G35" s="365">
        <v>652</v>
      </c>
      <c r="H35" s="365">
        <v>4471</v>
      </c>
      <c r="I35" s="365">
        <v>3429</v>
      </c>
      <c r="J35" s="365">
        <v>3560</v>
      </c>
      <c r="K35" s="365">
        <v>3231</v>
      </c>
      <c r="L35" s="365">
        <v>45064</v>
      </c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21" customHeight="1">
      <c r="A36" s="462" t="s">
        <v>276</v>
      </c>
      <c r="B36" s="366">
        <v>13.662790697674417</v>
      </c>
      <c r="C36" s="366">
        <v>8.037457837741877</v>
      </c>
      <c r="D36" s="366">
        <v>20.475323983667675</v>
      </c>
      <c r="E36" s="366">
        <v>18.47372625599148</v>
      </c>
      <c r="F36" s="366">
        <v>5.303568258476833</v>
      </c>
      <c r="G36" s="366">
        <v>1.4468311734422155</v>
      </c>
      <c r="H36" s="366">
        <v>9.921445055920469</v>
      </c>
      <c r="I36" s="366">
        <v>7.609178057873247</v>
      </c>
      <c r="J36" s="366">
        <v>7.899875732291852</v>
      </c>
      <c r="K36" s="366">
        <v>7.169802946919936</v>
      </c>
      <c r="L36" s="366">
        <v>100</v>
      </c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21" customHeight="1">
      <c r="A37" s="482" t="s">
        <v>74</v>
      </c>
      <c r="B37" s="257">
        <v>5751</v>
      </c>
      <c r="C37" s="257">
        <v>3608</v>
      </c>
      <c r="D37" s="257">
        <v>8588</v>
      </c>
      <c r="E37" s="257">
        <v>8268</v>
      </c>
      <c r="F37" s="257">
        <v>2218</v>
      </c>
      <c r="G37" s="257">
        <v>585</v>
      </c>
      <c r="H37" s="257">
        <v>4232</v>
      </c>
      <c r="I37" s="257">
        <v>3112</v>
      </c>
      <c r="J37" s="257">
        <v>3313</v>
      </c>
      <c r="K37" s="257">
        <v>2245</v>
      </c>
      <c r="L37" s="257">
        <v>41920</v>
      </c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21" customHeight="1">
      <c r="A38" s="461" t="s">
        <v>276</v>
      </c>
      <c r="B38" s="258">
        <v>13.718988549618322</v>
      </c>
      <c r="C38" s="258">
        <v>8.606870229007633</v>
      </c>
      <c r="D38" s="258">
        <v>20.486641221374047</v>
      </c>
      <c r="E38" s="258">
        <v>19.72328244274809</v>
      </c>
      <c r="F38" s="258">
        <v>5.291030534351146</v>
      </c>
      <c r="G38" s="258">
        <v>1.3955152671755726</v>
      </c>
      <c r="H38" s="258">
        <v>10.095419847328243</v>
      </c>
      <c r="I38" s="258">
        <v>7.423664122137405</v>
      </c>
      <c r="J38" s="258">
        <v>7.903148854961832</v>
      </c>
      <c r="K38" s="258">
        <v>5.3554389312977095</v>
      </c>
      <c r="L38" s="258">
        <v>100</v>
      </c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41.25" customHeight="1">
      <c r="A39" s="592" t="s">
        <v>182</v>
      </c>
      <c r="B39" s="592"/>
      <c r="C39" s="592"/>
      <c r="D39" s="592"/>
      <c r="E39" s="592"/>
      <c r="F39" s="592"/>
      <c r="G39" s="592"/>
      <c r="H39" s="592"/>
      <c r="I39" s="592"/>
      <c r="J39" s="592"/>
      <c r="K39" s="592"/>
      <c r="L39" s="593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3:22" ht="18.75" customHeight="1"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3:22" ht="12.75"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3:22" ht="12.75"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3:22" ht="12.75"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3:22" ht="12.75"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3:22" ht="12.75"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3:22" ht="18.75" customHeight="1"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3:22" ht="12.75"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3:22" ht="18" customHeight="1"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3:22" ht="18" customHeight="1"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3:22" ht="18" customHeight="1"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3:22" ht="18" customHeight="1"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3:22" ht="18" customHeight="1"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3:22" ht="18" customHeight="1"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3:22" ht="18" customHeight="1"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3:22" ht="18" customHeight="1"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3:22" ht="18" customHeight="1"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3:22" ht="18" customHeight="1"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3:22" ht="18" customHeight="1"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3:22" ht="18" customHeight="1"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3:22" ht="18" customHeight="1"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3:22" ht="18" customHeight="1"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3:22" ht="18" customHeight="1"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3:22" ht="18" customHeight="1"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3:22" ht="18" customHeight="1"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3:22" ht="12.75"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3:22" ht="12.75"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3:22" ht="12.75"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3:22" ht="12.75"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3:22" ht="12.75"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3:22" ht="12.75">
      <c r="M70" s="64"/>
      <c r="N70" s="64"/>
      <c r="O70" s="64"/>
      <c r="P70" s="64"/>
      <c r="Q70" s="64"/>
      <c r="R70" s="64"/>
      <c r="S70" s="64"/>
      <c r="T70" s="64"/>
      <c r="U70" s="64"/>
      <c r="V70" s="64"/>
    </row>
  </sheetData>
  <mergeCells count="1">
    <mergeCell ref="A39:L39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56" r:id="rId1"/>
  <headerFooter alignWithMargins="0">
    <oddFooter>&amp;C&amp;16page 17</oddFooter>
  </headerFooter>
  <rowBreaks count="1" manualBreakCount="1">
    <brk id="40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V70"/>
  <sheetViews>
    <sheetView view="pageBreakPreview" zoomScale="70" zoomScaleNormal="50" zoomScaleSheetLayoutView="70" workbookViewId="0" topLeftCell="A1">
      <selection activeCell="A5" sqref="A5"/>
    </sheetView>
  </sheetViews>
  <sheetFormatPr defaultColWidth="11.00390625" defaultRowHeight="12.75"/>
  <cols>
    <col min="1" max="1" width="16.625" style="362" customWidth="1"/>
    <col min="2" max="2" width="10.75390625" style="362" customWidth="1"/>
    <col min="3" max="5" width="9.625" style="362" customWidth="1"/>
    <col min="6" max="6" width="10.625" style="362" customWidth="1"/>
    <col min="7" max="8" width="9.625" style="362" customWidth="1"/>
    <col min="9" max="9" width="11.875" style="362" customWidth="1"/>
    <col min="10" max="11" width="9.625" style="362" customWidth="1"/>
    <col min="12" max="12" width="12.125" style="362" customWidth="1"/>
    <col min="13" max="13" width="7.125" style="65" customWidth="1"/>
    <col min="14" max="16384" width="11.00390625" style="65" customWidth="1"/>
  </cols>
  <sheetData>
    <row r="1" spans="1:22" ht="20.25">
      <c r="A1" s="360" t="s">
        <v>121</v>
      </c>
      <c r="B1" s="361" t="s">
        <v>268</v>
      </c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0.25">
      <c r="A2" s="363"/>
      <c r="B2" s="361" t="s">
        <v>272</v>
      </c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3:22" ht="12.75"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11.75" customHeight="1">
      <c r="A4" s="364"/>
      <c r="B4" s="355" t="s">
        <v>110</v>
      </c>
      <c r="C4" s="355" t="s">
        <v>111</v>
      </c>
      <c r="D4" s="355" t="s">
        <v>118</v>
      </c>
      <c r="E4" s="355" t="s">
        <v>119</v>
      </c>
      <c r="F4" s="355" t="s">
        <v>113</v>
      </c>
      <c r="G4" s="355" t="s">
        <v>112</v>
      </c>
      <c r="H4" s="355" t="s">
        <v>114</v>
      </c>
      <c r="I4" s="355" t="s">
        <v>115</v>
      </c>
      <c r="J4" s="355" t="s">
        <v>116</v>
      </c>
      <c r="K4" s="355" t="s">
        <v>117</v>
      </c>
      <c r="L4" s="296" t="s">
        <v>28</v>
      </c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21" customHeight="1">
      <c r="A5" s="117" t="s">
        <v>306</v>
      </c>
      <c r="B5" s="257">
        <f>'[11]femmes'!$W$7</f>
        <v>234</v>
      </c>
      <c r="C5" s="257">
        <f>'[11]femmes'!$W$11</f>
        <v>260</v>
      </c>
      <c r="D5" s="257">
        <f>'[11]femmes'!$W$15</f>
        <v>280</v>
      </c>
      <c r="E5" s="257">
        <f>'[11]femmes'!$W$19</f>
        <v>99</v>
      </c>
      <c r="F5" s="257">
        <f>'[11]femmes'!$W$25</f>
        <v>78</v>
      </c>
      <c r="G5" s="257">
        <f>'[11]femmes'!$W$32</f>
        <v>9</v>
      </c>
      <c r="H5" s="257">
        <f>'[11]femmes'!$W$26</f>
        <v>120</v>
      </c>
      <c r="I5" s="257">
        <f>'[11]femmes'!$W$29</f>
        <v>205</v>
      </c>
      <c r="J5" s="257">
        <f>'[11]femmes'!$W$30</f>
        <v>108</v>
      </c>
      <c r="K5" s="257">
        <f>SUM('[11]femmes'!$W$33:$W$34,'[11]femmes'!$W$20)</f>
        <v>173</v>
      </c>
      <c r="L5" s="257">
        <f>'[11]femmes'!$W$36</f>
        <v>1566</v>
      </c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21" customHeight="1">
      <c r="A6" s="485" t="s">
        <v>276</v>
      </c>
      <c r="B6" s="258">
        <f>(B5/L5)*100</f>
        <v>14.942528735632186</v>
      </c>
      <c r="C6" s="258">
        <f>(C5/L5)*100</f>
        <v>16.602809706257982</v>
      </c>
      <c r="D6" s="258">
        <f>(D5/L5)*100</f>
        <v>17.879948914431672</v>
      </c>
      <c r="E6" s="258">
        <f>(E5/L5)*100</f>
        <v>6.321839080459771</v>
      </c>
      <c r="F6" s="258">
        <f>(F5/L5)*100</f>
        <v>4.980842911877394</v>
      </c>
      <c r="G6" s="258">
        <f>(G5/L5)*100</f>
        <v>0.5747126436781609</v>
      </c>
      <c r="H6" s="258">
        <f>(H5/L5)*100</f>
        <v>7.662835249042145</v>
      </c>
      <c r="I6" s="258">
        <f>(I5/L5)*100</f>
        <v>13.090676883780333</v>
      </c>
      <c r="J6" s="258">
        <f>(J5/L5)*100</f>
        <v>6.896551724137931</v>
      </c>
      <c r="K6" s="258">
        <f>(K5/L5)*100</f>
        <v>11.047254150702427</v>
      </c>
      <c r="L6" s="258">
        <f>SUM(B6:K6)</f>
        <v>100.00000000000001</v>
      </c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21" customHeight="1">
      <c r="A7" s="459" t="s">
        <v>295</v>
      </c>
      <c r="B7" s="365">
        <v>230</v>
      </c>
      <c r="C7" s="365">
        <v>246</v>
      </c>
      <c r="D7" s="365">
        <v>300</v>
      </c>
      <c r="E7" s="365">
        <v>102</v>
      </c>
      <c r="F7" s="365">
        <v>72</v>
      </c>
      <c r="G7" s="365">
        <v>14</v>
      </c>
      <c r="H7" s="365">
        <v>118</v>
      </c>
      <c r="I7" s="365">
        <v>204</v>
      </c>
      <c r="J7" s="365">
        <v>113</v>
      </c>
      <c r="K7" s="365">
        <v>220</v>
      </c>
      <c r="L7" s="365">
        <v>1619</v>
      </c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21" customHeight="1">
      <c r="A8" s="463" t="s">
        <v>276</v>
      </c>
      <c r="B8" s="366">
        <v>14.206300185299567</v>
      </c>
      <c r="C8" s="366">
        <v>15.194564546016059</v>
      </c>
      <c r="D8" s="366">
        <v>18.529956763434217</v>
      </c>
      <c r="E8" s="366">
        <v>6.300185299567635</v>
      </c>
      <c r="F8" s="366">
        <v>4.4471896232242125</v>
      </c>
      <c r="G8" s="366">
        <v>0.8647313156269302</v>
      </c>
      <c r="H8" s="366">
        <v>7.288449660284126</v>
      </c>
      <c r="I8" s="366">
        <v>12.60037059913527</v>
      </c>
      <c r="J8" s="366">
        <v>6.979617047560223</v>
      </c>
      <c r="K8" s="366">
        <v>13.588634959851762</v>
      </c>
      <c r="L8" s="366">
        <v>100</v>
      </c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21" customHeight="1">
      <c r="A9" s="459" t="s">
        <v>293</v>
      </c>
      <c r="B9" s="413">
        <v>223</v>
      </c>
      <c r="C9" s="413">
        <v>250</v>
      </c>
      <c r="D9" s="413">
        <v>268</v>
      </c>
      <c r="E9" s="413">
        <v>112</v>
      </c>
      <c r="F9" s="413">
        <v>63</v>
      </c>
      <c r="G9" s="413">
        <v>14</v>
      </c>
      <c r="H9" s="413">
        <v>123</v>
      </c>
      <c r="I9" s="413">
        <v>200</v>
      </c>
      <c r="J9" s="413">
        <v>113</v>
      </c>
      <c r="K9" s="413">
        <v>254</v>
      </c>
      <c r="L9" s="413">
        <v>1620</v>
      </c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21" customHeight="1">
      <c r="A10" s="463" t="s">
        <v>276</v>
      </c>
      <c r="B10" s="373">
        <v>13.765432098765432</v>
      </c>
      <c r="C10" s="373">
        <v>15.432098765432098</v>
      </c>
      <c r="D10" s="373">
        <v>16.543209876543212</v>
      </c>
      <c r="E10" s="373">
        <v>6.91358024691358</v>
      </c>
      <c r="F10" s="373">
        <v>3.888888888888889</v>
      </c>
      <c r="G10" s="373">
        <v>0.8641975308641975</v>
      </c>
      <c r="H10" s="373">
        <v>7.592592592592593</v>
      </c>
      <c r="I10" s="373">
        <v>12.345679012345679</v>
      </c>
      <c r="J10" s="373">
        <v>6.9753086419753085</v>
      </c>
      <c r="K10" s="373">
        <v>15.679012345679014</v>
      </c>
      <c r="L10" s="373">
        <v>100</v>
      </c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21" customHeight="1">
      <c r="A11" s="459" t="s">
        <v>291</v>
      </c>
      <c r="B11" s="492">
        <v>235</v>
      </c>
      <c r="C11" s="492">
        <v>252</v>
      </c>
      <c r="D11" s="492">
        <v>254</v>
      </c>
      <c r="E11" s="492">
        <v>115</v>
      </c>
      <c r="F11" s="492">
        <v>62</v>
      </c>
      <c r="G11" s="492">
        <v>14</v>
      </c>
      <c r="H11" s="492">
        <v>105</v>
      </c>
      <c r="I11" s="492">
        <v>207</v>
      </c>
      <c r="J11" s="492">
        <v>108</v>
      </c>
      <c r="K11" s="492">
        <v>277</v>
      </c>
      <c r="L11" s="492">
        <v>1629</v>
      </c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21" customHeight="1">
      <c r="A12" s="463" t="s">
        <v>276</v>
      </c>
      <c r="B12" s="366">
        <v>14.426028238182933</v>
      </c>
      <c r="C12" s="366">
        <v>15.469613259668508</v>
      </c>
      <c r="D12" s="366">
        <v>15.592387968078574</v>
      </c>
      <c r="E12" s="366">
        <v>7.059545733578883</v>
      </c>
      <c r="F12" s="366">
        <v>3.8060159607120934</v>
      </c>
      <c r="G12" s="366">
        <v>0.8594229588704727</v>
      </c>
      <c r="H12" s="366">
        <v>6.445672191528545</v>
      </c>
      <c r="I12" s="366">
        <v>12.70718232044199</v>
      </c>
      <c r="J12" s="366">
        <v>6.629834254143646</v>
      </c>
      <c r="K12" s="366">
        <v>17.004297114794355</v>
      </c>
      <c r="L12" s="366">
        <v>100</v>
      </c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21" customHeight="1">
      <c r="A13" s="460" t="s">
        <v>289</v>
      </c>
      <c r="B13" s="419">
        <v>227</v>
      </c>
      <c r="C13" s="419">
        <v>240</v>
      </c>
      <c r="D13" s="419">
        <v>258</v>
      </c>
      <c r="E13" s="419">
        <v>108</v>
      </c>
      <c r="F13" s="419">
        <v>76</v>
      </c>
      <c r="G13" s="419">
        <v>7</v>
      </c>
      <c r="H13" s="419">
        <v>112</v>
      </c>
      <c r="I13" s="419">
        <v>206</v>
      </c>
      <c r="J13" s="419">
        <v>105</v>
      </c>
      <c r="K13" s="419">
        <v>201</v>
      </c>
      <c r="L13" s="419">
        <v>1540</v>
      </c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21" customHeight="1">
      <c r="A14" s="485" t="s">
        <v>276</v>
      </c>
      <c r="B14" s="444">
        <v>14.74025974025974</v>
      </c>
      <c r="C14" s="444">
        <v>15.584415584415584</v>
      </c>
      <c r="D14" s="444">
        <v>16.753246753246753</v>
      </c>
      <c r="E14" s="444">
        <v>7.012987012987012</v>
      </c>
      <c r="F14" s="444">
        <v>4.935064935064935</v>
      </c>
      <c r="G14" s="444">
        <v>0.45454545454545453</v>
      </c>
      <c r="H14" s="444">
        <v>7.2727272727272725</v>
      </c>
      <c r="I14" s="444">
        <v>13.376623376623375</v>
      </c>
      <c r="J14" s="444">
        <v>6.8181818181818175</v>
      </c>
      <c r="K14" s="444">
        <v>13.05194805194805</v>
      </c>
      <c r="L14" s="444">
        <v>100</v>
      </c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21" customHeight="1">
      <c r="A15" s="459" t="s">
        <v>286</v>
      </c>
      <c r="B15" s="504">
        <v>269</v>
      </c>
      <c r="C15" s="504">
        <v>240</v>
      </c>
      <c r="D15" s="504">
        <v>256</v>
      </c>
      <c r="E15" s="504">
        <v>114</v>
      </c>
      <c r="F15" s="504">
        <v>66</v>
      </c>
      <c r="G15" s="504">
        <v>15</v>
      </c>
      <c r="H15" s="504">
        <v>116</v>
      </c>
      <c r="I15" s="504">
        <v>199</v>
      </c>
      <c r="J15" s="504">
        <v>124</v>
      </c>
      <c r="K15" s="504">
        <v>199</v>
      </c>
      <c r="L15" s="504">
        <v>1598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21" customHeight="1">
      <c r="A16" s="463" t="s">
        <v>276</v>
      </c>
      <c r="B16" s="366">
        <v>16.83354192740926</v>
      </c>
      <c r="C16" s="366">
        <v>15.018773466833544</v>
      </c>
      <c r="D16" s="366">
        <v>16.020025031289112</v>
      </c>
      <c r="E16" s="366">
        <v>7.133917396745932</v>
      </c>
      <c r="F16" s="366">
        <v>4.130162703379224</v>
      </c>
      <c r="G16" s="366">
        <v>0.9386733416770965</v>
      </c>
      <c r="H16" s="366">
        <v>7.259073842302878</v>
      </c>
      <c r="I16" s="366">
        <v>12.453066332916144</v>
      </c>
      <c r="J16" s="366">
        <v>7.759699624530664</v>
      </c>
      <c r="K16" s="366">
        <v>12.453066332916144</v>
      </c>
      <c r="L16" s="366">
        <v>100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21" customHeight="1">
      <c r="A17" s="459" t="s">
        <v>275</v>
      </c>
      <c r="B17" s="365">
        <v>268</v>
      </c>
      <c r="C17" s="365">
        <v>243</v>
      </c>
      <c r="D17" s="365">
        <v>259</v>
      </c>
      <c r="E17" s="365">
        <v>116</v>
      </c>
      <c r="F17" s="365">
        <v>72</v>
      </c>
      <c r="G17" s="365">
        <v>14</v>
      </c>
      <c r="H17" s="365">
        <v>116</v>
      </c>
      <c r="I17" s="365">
        <v>206</v>
      </c>
      <c r="J17" s="365">
        <v>112</v>
      </c>
      <c r="K17" s="365">
        <v>250</v>
      </c>
      <c r="L17" s="365">
        <v>1656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21" customHeight="1">
      <c r="A18" s="463" t="s">
        <v>276</v>
      </c>
      <c r="B18" s="366">
        <v>16.183574879227052</v>
      </c>
      <c r="C18" s="366">
        <v>14.673913043478262</v>
      </c>
      <c r="D18" s="366">
        <v>15.640096618357488</v>
      </c>
      <c r="E18" s="366">
        <v>7.004830917874397</v>
      </c>
      <c r="F18" s="366">
        <v>4.3478260869565215</v>
      </c>
      <c r="G18" s="366">
        <v>0.8454106280193237</v>
      </c>
      <c r="H18" s="366">
        <v>7.004830917874397</v>
      </c>
      <c r="I18" s="366">
        <v>12.439613526570048</v>
      </c>
      <c r="J18" s="366">
        <v>6.763285024154589</v>
      </c>
      <c r="K18" s="366">
        <v>15.096618357487923</v>
      </c>
      <c r="L18" s="366">
        <v>100</v>
      </c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21" customHeight="1">
      <c r="A19" s="459" t="s">
        <v>261</v>
      </c>
      <c r="B19" s="503">
        <v>255</v>
      </c>
      <c r="C19" s="503">
        <v>244</v>
      </c>
      <c r="D19" s="503">
        <v>250</v>
      </c>
      <c r="E19" s="503">
        <v>115</v>
      </c>
      <c r="F19" s="503">
        <v>82</v>
      </c>
      <c r="G19" s="503">
        <v>15</v>
      </c>
      <c r="H19" s="503">
        <v>113</v>
      </c>
      <c r="I19" s="503">
        <v>218</v>
      </c>
      <c r="J19" s="503">
        <v>97</v>
      </c>
      <c r="K19" s="503">
        <v>257</v>
      </c>
      <c r="L19" s="503">
        <v>1646</v>
      </c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21" customHeight="1">
      <c r="A20" s="463" t="s">
        <v>276</v>
      </c>
      <c r="B20" s="366">
        <v>15.492102065613608</v>
      </c>
      <c r="C20" s="366">
        <v>14.823815309842042</v>
      </c>
      <c r="D20" s="366">
        <v>15.188335358444716</v>
      </c>
      <c r="E20" s="366">
        <v>6.986634264884568</v>
      </c>
      <c r="F20" s="366">
        <v>4.981773997569866</v>
      </c>
      <c r="G20" s="366">
        <v>0.9113001215066828</v>
      </c>
      <c r="H20" s="366">
        <v>6.865127582017011</v>
      </c>
      <c r="I20" s="366">
        <v>13.24422843256379</v>
      </c>
      <c r="J20" s="366">
        <v>5.89307411907655</v>
      </c>
      <c r="K20" s="366">
        <v>15.613608748481166</v>
      </c>
      <c r="L20" s="366">
        <v>100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21" customHeight="1">
      <c r="A21" s="460" t="s">
        <v>258</v>
      </c>
      <c r="B21" s="257">
        <v>247</v>
      </c>
      <c r="C21" s="257">
        <v>237</v>
      </c>
      <c r="D21" s="257">
        <v>212</v>
      </c>
      <c r="E21" s="257">
        <v>118</v>
      </c>
      <c r="F21" s="257">
        <v>73</v>
      </c>
      <c r="G21" s="257">
        <v>11</v>
      </c>
      <c r="H21" s="257">
        <v>106</v>
      </c>
      <c r="I21" s="257">
        <v>195</v>
      </c>
      <c r="J21" s="257">
        <v>103</v>
      </c>
      <c r="K21" s="257">
        <v>210</v>
      </c>
      <c r="L21" s="257">
        <v>1512</v>
      </c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21" customHeight="1">
      <c r="A22" s="485" t="s">
        <v>276</v>
      </c>
      <c r="B22" s="258">
        <v>16.335978835978835</v>
      </c>
      <c r="C22" s="258">
        <v>15.674603174603174</v>
      </c>
      <c r="D22" s="258">
        <v>14.02116402116402</v>
      </c>
      <c r="E22" s="258">
        <v>7.804232804232804</v>
      </c>
      <c r="F22" s="258">
        <v>4.8280423280423275</v>
      </c>
      <c r="G22" s="258">
        <v>0.7275132275132274</v>
      </c>
      <c r="H22" s="258">
        <v>7.01058201058201</v>
      </c>
      <c r="I22" s="258">
        <v>12.896825396825399</v>
      </c>
      <c r="J22" s="258">
        <v>6.8121693121693125</v>
      </c>
      <c r="K22" s="258">
        <v>13.88888888888889</v>
      </c>
      <c r="L22" s="258">
        <v>100</v>
      </c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21" customHeight="1">
      <c r="A23" s="459" t="s">
        <v>256</v>
      </c>
      <c r="B23" s="365">
        <v>255</v>
      </c>
      <c r="C23" s="365">
        <v>245</v>
      </c>
      <c r="D23" s="365">
        <v>225</v>
      </c>
      <c r="E23" s="365">
        <v>115</v>
      </c>
      <c r="F23" s="365">
        <v>73</v>
      </c>
      <c r="G23" s="365">
        <v>16</v>
      </c>
      <c r="H23" s="365">
        <v>99</v>
      </c>
      <c r="I23" s="365">
        <v>199</v>
      </c>
      <c r="J23" s="365">
        <v>120</v>
      </c>
      <c r="K23" s="365">
        <v>222</v>
      </c>
      <c r="L23" s="365">
        <v>1569</v>
      </c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21" customHeight="1">
      <c r="A24" s="463" t="s">
        <v>276</v>
      </c>
      <c r="B24" s="366">
        <v>16.3</v>
      </c>
      <c r="C24" s="366">
        <v>15.6</v>
      </c>
      <c r="D24" s="366">
        <v>14.3</v>
      </c>
      <c r="E24" s="366">
        <v>7.3</v>
      </c>
      <c r="F24" s="366">
        <v>4.7</v>
      </c>
      <c r="G24" s="366">
        <v>1</v>
      </c>
      <c r="H24" s="366">
        <v>6.3</v>
      </c>
      <c r="I24" s="366">
        <v>12.7</v>
      </c>
      <c r="J24" s="366">
        <v>7.6</v>
      </c>
      <c r="K24" s="366">
        <v>14.1</v>
      </c>
      <c r="L24" s="366">
        <v>100</v>
      </c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21" customHeight="1">
      <c r="A25" s="459" t="s">
        <v>254</v>
      </c>
      <c r="B25" s="365">
        <v>256</v>
      </c>
      <c r="C25" s="365">
        <v>254</v>
      </c>
      <c r="D25" s="365">
        <v>233</v>
      </c>
      <c r="E25" s="365">
        <v>128</v>
      </c>
      <c r="F25" s="365">
        <v>82</v>
      </c>
      <c r="G25" s="365">
        <v>20</v>
      </c>
      <c r="H25" s="365">
        <v>90</v>
      </c>
      <c r="I25" s="365">
        <v>209</v>
      </c>
      <c r="J25" s="365">
        <v>107</v>
      </c>
      <c r="K25" s="365">
        <v>240</v>
      </c>
      <c r="L25" s="365">
        <v>1619</v>
      </c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21" customHeight="1">
      <c r="A26" s="463" t="s">
        <v>276</v>
      </c>
      <c r="B26" s="366">
        <v>15.812229771463867</v>
      </c>
      <c r="C26" s="366">
        <v>15.688696726374305</v>
      </c>
      <c r="D26" s="366">
        <v>14.391599752933908</v>
      </c>
      <c r="E26" s="366">
        <v>7.906114885731934</v>
      </c>
      <c r="F26" s="366">
        <v>5.06485484867202</v>
      </c>
      <c r="G26" s="366">
        <v>1.2353304508956144</v>
      </c>
      <c r="H26" s="366">
        <v>5.558987029030265</v>
      </c>
      <c r="I26" s="366">
        <v>12.909203211859172</v>
      </c>
      <c r="J26" s="366">
        <v>6.609017912291539</v>
      </c>
      <c r="K26" s="366">
        <v>14.823965410747375</v>
      </c>
      <c r="L26" s="366">
        <v>100</v>
      </c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21" customHeight="1">
      <c r="A27" s="459" t="s">
        <v>253</v>
      </c>
      <c r="B27" s="365">
        <v>273</v>
      </c>
      <c r="C27" s="365">
        <v>257</v>
      </c>
      <c r="D27" s="365">
        <v>223</v>
      </c>
      <c r="E27" s="365">
        <v>137</v>
      </c>
      <c r="F27" s="365">
        <v>77</v>
      </c>
      <c r="G27" s="365">
        <v>23</v>
      </c>
      <c r="H27" s="365">
        <v>91</v>
      </c>
      <c r="I27" s="365">
        <v>198</v>
      </c>
      <c r="J27" s="365">
        <v>105</v>
      </c>
      <c r="K27" s="365">
        <v>201</v>
      </c>
      <c r="L27" s="365">
        <v>1585</v>
      </c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21" customHeight="1">
      <c r="A28" s="463" t="s">
        <v>276</v>
      </c>
      <c r="B28" s="366">
        <v>17.22397476340694</v>
      </c>
      <c r="C28" s="366">
        <v>16.214511041009462</v>
      </c>
      <c r="D28" s="366">
        <v>14.069400630914828</v>
      </c>
      <c r="E28" s="366">
        <v>8.64353312302839</v>
      </c>
      <c r="F28" s="366">
        <v>4.858044164037855</v>
      </c>
      <c r="G28" s="366">
        <v>1.451104100946372</v>
      </c>
      <c r="H28" s="366">
        <v>5.7413249211356465</v>
      </c>
      <c r="I28" s="366">
        <v>12.492113564668768</v>
      </c>
      <c r="J28" s="366">
        <v>6.624605678233439</v>
      </c>
      <c r="K28" s="366">
        <v>12.681388012618298</v>
      </c>
      <c r="L28" s="366">
        <v>100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21" customHeight="1">
      <c r="A29" s="460" t="s">
        <v>100</v>
      </c>
      <c r="B29" s="257">
        <v>252</v>
      </c>
      <c r="C29" s="257">
        <v>260</v>
      </c>
      <c r="D29" s="257">
        <v>195</v>
      </c>
      <c r="E29" s="257">
        <v>147</v>
      </c>
      <c r="F29" s="257">
        <v>67</v>
      </c>
      <c r="G29" s="257">
        <v>16</v>
      </c>
      <c r="H29" s="257">
        <v>80</v>
      </c>
      <c r="I29" s="257">
        <v>172</v>
      </c>
      <c r="J29" s="257">
        <v>97</v>
      </c>
      <c r="K29" s="257">
        <v>196</v>
      </c>
      <c r="L29" s="257">
        <v>1482</v>
      </c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21" customHeight="1">
      <c r="A30" s="485" t="s">
        <v>276</v>
      </c>
      <c r="B30" s="258">
        <v>17.00404858299595</v>
      </c>
      <c r="C30" s="258">
        <v>17.543859649122805</v>
      </c>
      <c r="D30" s="258">
        <v>13.157894736842104</v>
      </c>
      <c r="E30" s="258">
        <v>9.919028340080972</v>
      </c>
      <c r="F30" s="258">
        <v>4.520917678812416</v>
      </c>
      <c r="G30" s="258">
        <v>1.0796221322537112</v>
      </c>
      <c r="H30" s="258">
        <v>5.398110661268556</v>
      </c>
      <c r="I30" s="258">
        <v>11.605937921727396</v>
      </c>
      <c r="J30" s="258">
        <v>6.5452091767881235</v>
      </c>
      <c r="K30" s="258">
        <v>13.225371120107962</v>
      </c>
      <c r="L30" s="258">
        <v>100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21" customHeight="1">
      <c r="A31" s="459" t="s">
        <v>75</v>
      </c>
      <c r="B31" s="365">
        <v>267</v>
      </c>
      <c r="C31" s="365">
        <v>256</v>
      </c>
      <c r="D31" s="365">
        <v>222</v>
      </c>
      <c r="E31" s="365">
        <v>153</v>
      </c>
      <c r="F31" s="365">
        <v>76</v>
      </c>
      <c r="G31" s="365">
        <v>13</v>
      </c>
      <c r="H31" s="365">
        <v>73</v>
      </c>
      <c r="I31" s="365">
        <v>182</v>
      </c>
      <c r="J31" s="365">
        <v>102</v>
      </c>
      <c r="K31" s="365">
        <v>174</v>
      </c>
      <c r="L31" s="365">
        <v>1518</v>
      </c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21" customHeight="1">
      <c r="A32" s="463" t="s">
        <v>276</v>
      </c>
      <c r="B32" s="366">
        <v>17.588932806324113</v>
      </c>
      <c r="C32" s="366">
        <v>16.86429512516469</v>
      </c>
      <c r="D32" s="366">
        <v>14.624505928853754</v>
      </c>
      <c r="E32" s="366">
        <v>10.079051383399209</v>
      </c>
      <c r="F32" s="366">
        <v>5.006587615283268</v>
      </c>
      <c r="G32" s="366">
        <v>0.8563899868247694</v>
      </c>
      <c r="H32" s="366">
        <v>4.808959156785244</v>
      </c>
      <c r="I32" s="366">
        <v>11.989459815546773</v>
      </c>
      <c r="J32" s="366">
        <v>6.719367588932807</v>
      </c>
      <c r="K32" s="366">
        <v>11.462450592885375</v>
      </c>
      <c r="L32" s="366">
        <v>100</v>
      </c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21" customHeight="1">
      <c r="A33" s="459" t="s">
        <v>72</v>
      </c>
      <c r="B33" s="365">
        <v>247</v>
      </c>
      <c r="C33" s="365">
        <v>257</v>
      </c>
      <c r="D33" s="365">
        <v>204</v>
      </c>
      <c r="E33" s="365">
        <v>160</v>
      </c>
      <c r="F33" s="365">
        <v>81</v>
      </c>
      <c r="G33" s="365">
        <v>17</v>
      </c>
      <c r="H33" s="365">
        <v>83</v>
      </c>
      <c r="I33" s="365">
        <v>190</v>
      </c>
      <c r="J33" s="365">
        <v>102</v>
      </c>
      <c r="K33" s="365">
        <v>175</v>
      </c>
      <c r="L33" s="365">
        <v>1516</v>
      </c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21" customHeight="1">
      <c r="A34" s="463" t="s">
        <v>276</v>
      </c>
      <c r="B34" s="366">
        <v>16.29287598944591</v>
      </c>
      <c r="C34" s="366">
        <v>16.95250659630607</v>
      </c>
      <c r="D34" s="366">
        <v>13.456464379947231</v>
      </c>
      <c r="E34" s="366">
        <v>10.554089709762533</v>
      </c>
      <c r="F34" s="366">
        <v>5.343007915567282</v>
      </c>
      <c r="G34" s="366">
        <v>1.121372031662269</v>
      </c>
      <c r="H34" s="366">
        <v>5.474934036939314</v>
      </c>
      <c r="I34" s="366">
        <v>12.532981530343006</v>
      </c>
      <c r="J34" s="366">
        <v>6.728232189973616</v>
      </c>
      <c r="K34" s="366">
        <v>11.54353562005277</v>
      </c>
      <c r="L34" s="366">
        <v>100</v>
      </c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21" customHeight="1">
      <c r="A35" s="459" t="s">
        <v>73</v>
      </c>
      <c r="B35" s="365">
        <v>258</v>
      </c>
      <c r="C35" s="365">
        <v>266</v>
      </c>
      <c r="D35" s="365">
        <v>210</v>
      </c>
      <c r="E35" s="365">
        <v>150</v>
      </c>
      <c r="F35" s="365">
        <v>68</v>
      </c>
      <c r="G35" s="365">
        <v>20</v>
      </c>
      <c r="H35" s="365">
        <v>87</v>
      </c>
      <c r="I35" s="365">
        <v>173</v>
      </c>
      <c r="J35" s="365">
        <v>78</v>
      </c>
      <c r="K35" s="365">
        <v>168</v>
      </c>
      <c r="L35" s="365">
        <v>1478</v>
      </c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21" customHeight="1">
      <c r="A36" s="463" t="s">
        <v>276</v>
      </c>
      <c r="B36" s="366">
        <v>17.456021650879567</v>
      </c>
      <c r="C36" s="366">
        <v>17.997293640054128</v>
      </c>
      <c r="D36" s="366">
        <v>14.208389715832206</v>
      </c>
      <c r="E36" s="366">
        <v>10.148849797023004</v>
      </c>
      <c r="F36" s="366">
        <v>4.600811907983761</v>
      </c>
      <c r="G36" s="366">
        <v>1.3531799729364005</v>
      </c>
      <c r="H36" s="366">
        <v>5.886332882273342</v>
      </c>
      <c r="I36" s="366">
        <v>11.705006765899864</v>
      </c>
      <c r="J36" s="366">
        <v>5.2774018944519625</v>
      </c>
      <c r="K36" s="366">
        <v>11.366711772665765</v>
      </c>
      <c r="L36" s="366">
        <v>100</v>
      </c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21" customHeight="1">
      <c r="A37" s="460" t="s">
        <v>74</v>
      </c>
      <c r="B37" s="257">
        <v>220</v>
      </c>
      <c r="C37" s="257">
        <v>263</v>
      </c>
      <c r="D37" s="257">
        <v>189</v>
      </c>
      <c r="E37" s="257">
        <v>149</v>
      </c>
      <c r="F37" s="257">
        <v>54</v>
      </c>
      <c r="G37" s="257">
        <v>20</v>
      </c>
      <c r="H37" s="257">
        <v>84</v>
      </c>
      <c r="I37" s="257">
        <v>153</v>
      </c>
      <c r="J37" s="257">
        <v>100</v>
      </c>
      <c r="K37" s="257">
        <v>89</v>
      </c>
      <c r="L37" s="257">
        <v>1321</v>
      </c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21" customHeight="1">
      <c r="A38" s="485" t="s">
        <v>276</v>
      </c>
      <c r="B38" s="258">
        <v>16.654049962149887</v>
      </c>
      <c r="C38" s="258">
        <v>19.909159727479185</v>
      </c>
      <c r="D38" s="258">
        <v>14.307342922028765</v>
      </c>
      <c r="E38" s="258">
        <v>11.279333838001513</v>
      </c>
      <c r="F38" s="258">
        <v>4.08781226343679</v>
      </c>
      <c r="G38" s="258">
        <v>1.514004542013626</v>
      </c>
      <c r="H38" s="258">
        <v>6.358819076457229</v>
      </c>
      <c r="I38" s="258">
        <v>11.58213474640424</v>
      </c>
      <c r="J38" s="258">
        <v>7.57002271006813</v>
      </c>
      <c r="K38" s="258">
        <v>6.737320211960636</v>
      </c>
      <c r="L38" s="258">
        <v>100</v>
      </c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41.25" customHeight="1">
      <c r="A39" s="592" t="s">
        <v>182</v>
      </c>
      <c r="B39" s="592"/>
      <c r="C39" s="592"/>
      <c r="D39" s="592"/>
      <c r="E39" s="592"/>
      <c r="F39" s="592"/>
      <c r="G39" s="592"/>
      <c r="H39" s="592"/>
      <c r="I39" s="592"/>
      <c r="J39" s="592"/>
      <c r="K39" s="592"/>
      <c r="L39" s="593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3:22" ht="12.75"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3:22" ht="12.75"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3:22" ht="12.75"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3:22" ht="12.75"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3:22" ht="12.75"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3:22" ht="12.75"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3:22" ht="12.75"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3:22" ht="12.75"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3:22" ht="12.75"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3:22" ht="12.75"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3:22" ht="12.75"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3:22" ht="12.75"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3:22" ht="12.75"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3:22" ht="12.75"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3:22" ht="12.75"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3:22" ht="12.75"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3:22" ht="12.75"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3:22" ht="12.75"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3:22" ht="12.75"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3:22" ht="12.75"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3:22" ht="12.75"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3:22" ht="12.75"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3:22" ht="12.75"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3:22" ht="12.75"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3:22" ht="12.75"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3:22" ht="12.75"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3:22" ht="12.75"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3:22" ht="12.75"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3:22" ht="12.75"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3:22" ht="12.75"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3:22" ht="12.75">
      <c r="M70" s="64"/>
      <c r="N70" s="64"/>
      <c r="O70" s="64"/>
      <c r="P70" s="64"/>
      <c r="Q70" s="64"/>
      <c r="R70" s="64"/>
      <c r="S70" s="64"/>
      <c r="T70" s="64"/>
      <c r="U70" s="64"/>
      <c r="V70" s="64"/>
    </row>
  </sheetData>
  <mergeCells count="1">
    <mergeCell ref="A39:L39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55" r:id="rId1"/>
  <headerFooter alignWithMargins="0">
    <oddFooter>&amp;C&amp;16page 18</oddFooter>
  </headerFooter>
  <rowBreaks count="1" manualBreakCount="1">
    <brk id="40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V70"/>
  <sheetViews>
    <sheetView view="pageBreakPreview" zoomScale="60" zoomScaleNormal="75" workbookViewId="0" topLeftCell="A27">
      <selection activeCell="C13" sqref="C13"/>
    </sheetView>
  </sheetViews>
  <sheetFormatPr defaultColWidth="11.00390625" defaultRowHeight="12.75"/>
  <cols>
    <col min="1" max="1" width="9.00390625" style="65" customWidth="1"/>
    <col min="2" max="2" width="1.75390625" style="65" customWidth="1"/>
    <col min="3" max="3" width="31.00390625" style="65" customWidth="1"/>
    <col min="4" max="16384" width="11.00390625" style="65" customWidth="1"/>
  </cols>
  <sheetData>
    <row r="1" spans="1:22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33">
      <c r="A13" s="64"/>
      <c r="B13" s="64"/>
      <c r="C13" s="150" t="s">
        <v>63</v>
      </c>
      <c r="D13" s="145"/>
      <c r="E13" s="145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23.25" thickBot="1">
      <c r="A14" s="64"/>
      <c r="B14" s="112"/>
      <c r="C14" s="112"/>
      <c r="D14" s="113"/>
      <c r="E14"/>
      <c r="F1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23.25" thickTop="1">
      <c r="A15" s="64"/>
      <c r="B15" s="64"/>
      <c r="C15" s="64"/>
      <c r="D15" s="111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30.75">
      <c r="A21" s="64"/>
      <c r="B21" s="64"/>
      <c r="C21" s="149" t="s">
        <v>120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27">
      <c r="A29" s="64"/>
      <c r="B29" s="64"/>
      <c r="C29" s="148" t="s">
        <v>81</v>
      </c>
      <c r="D29" s="145"/>
      <c r="E29" s="145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27">
      <c r="A30" s="64"/>
      <c r="B30" s="64"/>
      <c r="C30" s="148" t="s">
        <v>259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.75">
      <c r="A31" s="64"/>
      <c r="B31" s="64"/>
      <c r="D31" s="145"/>
      <c r="E31" s="145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27">
      <c r="A33" s="64"/>
      <c r="B33" s="64"/>
      <c r="C33" s="148" t="str">
        <f>couverture!A34</f>
        <v>Situation au 1er janvier 2011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:22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</sheetData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71"/>
  <sheetViews>
    <sheetView zoomScale="75" zoomScaleNormal="75" zoomScaleSheetLayoutView="75" workbookViewId="0" topLeftCell="A1">
      <selection activeCell="G15" sqref="G15"/>
    </sheetView>
  </sheetViews>
  <sheetFormatPr defaultColWidth="11.00390625" defaultRowHeight="12.75"/>
  <cols>
    <col min="1" max="1" width="28.125" style="110" customWidth="1"/>
    <col min="2" max="2" width="13.875" style="110" customWidth="1"/>
    <col min="3" max="3" width="11.875" style="110" customWidth="1"/>
    <col min="4" max="4" width="12.875" style="110" customWidth="1"/>
    <col min="5" max="5" width="1.37890625" style="110" customWidth="1"/>
    <col min="6" max="6" width="13.75390625" style="110" customWidth="1"/>
    <col min="7" max="7" width="11.875" style="110" customWidth="1"/>
    <col min="8" max="8" width="12.625" style="110" customWidth="1"/>
    <col min="9" max="16384" width="11.00390625" style="110" customWidth="1"/>
  </cols>
  <sheetData>
    <row r="1" spans="1:23" ht="20.25">
      <c r="A1" s="176" t="s">
        <v>187</v>
      </c>
      <c r="B1" s="177" t="s">
        <v>122</v>
      </c>
      <c r="C1" s="177"/>
      <c r="D1" s="249"/>
      <c r="E1" s="249"/>
      <c r="F1" s="249"/>
      <c r="G1" s="24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</row>
    <row r="2" spans="1:23" ht="40.5" customHeight="1">
      <c r="A2" s="249"/>
      <c r="B2" s="597" t="s">
        <v>252</v>
      </c>
      <c r="C2" s="597"/>
      <c r="D2" s="597"/>
      <c r="E2" s="597"/>
      <c r="F2" s="597"/>
      <c r="G2" s="455"/>
      <c r="H2" s="455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3" ht="10.5" customHeight="1">
      <c r="A3" s="109"/>
      <c r="B3" s="107"/>
      <c r="C3" s="107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23" ht="33" customHeight="1">
      <c r="A4" s="109"/>
      <c r="B4" s="594" t="s">
        <v>123</v>
      </c>
      <c r="C4" s="595"/>
      <c r="D4" s="596"/>
      <c r="E4" s="116"/>
      <c r="F4" s="594" t="s">
        <v>124</v>
      </c>
      <c r="G4" s="595"/>
      <c r="H4" s="596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</row>
    <row r="5" spans="1:23" ht="18.75">
      <c r="A5" s="109"/>
      <c r="B5" s="259" t="s">
        <v>79</v>
      </c>
      <c r="C5" s="260" t="s">
        <v>80</v>
      </c>
      <c r="D5" s="261" t="s">
        <v>0</v>
      </c>
      <c r="E5" s="116"/>
      <c r="F5" s="259" t="s">
        <v>79</v>
      </c>
      <c r="G5" s="260" t="s">
        <v>80</v>
      </c>
      <c r="H5" s="261" t="s">
        <v>0</v>
      </c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</row>
    <row r="6" spans="1:23" ht="33" customHeight="1">
      <c r="A6" s="313" t="s">
        <v>307</v>
      </c>
      <c r="B6" s="420">
        <f>'[11]archive'!$B$38</f>
        <v>19843</v>
      </c>
      <c r="C6" s="421">
        <f>'[11]archive'!$C$38</f>
        <v>729</v>
      </c>
      <c r="D6" s="422">
        <f>B6+C6</f>
        <v>20572</v>
      </c>
      <c r="E6" s="262"/>
      <c r="F6" s="420">
        <f>'[11]archive'!$E$26</f>
        <v>19720</v>
      </c>
      <c r="G6" s="421">
        <f>'[11]archive'!$F$26</f>
        <v>802</v>
      </c>
      <c r="H6" s="422">
        <f>F6+G6</f>
        <v>20522</v>
      </c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</row>
    <row r="7" spans="1:23" ht="33" customHeight="1">
      <c r="A7" s="368" t="s">
        <v>296</v>
      </c>
      <c r="B7" s="374">
        <v>17971</v>
      </c>
      <c r="C7" s="375">
        <v>742</v>
      </c>
      <c r="D7" s="376">
        <v>18713</v>
      </c>
      <c r="E7" s="377"/>
      <c r="F7" s="374">
        <v>19710</v>
      </c>
      <c r="G7" s="375">
        <v>737</v>
      </c>
      <c r="H7" s="376">
        <v>20447</v>
      </c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</row>
    <row r="8" spans="1:23" ht="33" customHeight="1">
      <c r="A8" s="368" t="s">
        <v>294</v>
      </c>
      <c r="B8" s="374">
        <v>21074</v>
      </c>
      <c r="C8" s="375">
        <v>735</v>
      </c>
      <c r="D8" s="376">
        <v>21809</v>
      </c>
      <c r="E8" s="377"/>
      <c r="F8" s="374">
        <v>20177</v>
      </c>
      <c r="G8" s="375">
        <v>730</v>
      </c>
      <c r="H8" s="376">
        <v>20907</v>
      </c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</row>
    <row r="9" spans="1:23" ht="33" customHeight="1">
      <c r="A9" s="368" t="s">
        <v>292</v>
      </c>
      <c r="B9" s="374">
        <v>20823</v>
      </c>
      <c r="C9" s="375">
        <v>808</v>
      </c>
      <c r="D9" s="376">
        <v>21631</v>
      </c>
      <c r="E9" s="377"/>
      <c r="F9" s="374">
        <v>19206</v>
      </c>
      <c r="G9" s="375">
        <v>757</v>
      </c>
      <c r="H9" s="376">
        <v>19963</v>
      </c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</row>
    <row r="10" spans="1:23" ht="33" customHeight="1">
      <c r="A10" s="317" t="s">
        <v>290</v>
      </c>
      <c r="B10" s="314">
        <v>19890</v>
      </c>
      <c r="C10" s="315">
        <v>777</v>
      </c>
      <c r="D10" s="316">
        <v>20667</v>
      </c>
      <c r="E10" s="448"/>
      <c r="F10" s="314">
        <v>20062</v>
      </c>
      <c r="G10" s="315">
        <v>823</v>
      </c>
      <c r="H10" s="316">
        <v>20885</v>
      </c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</row>
    <row r="11" spans="1:23" ht="33" customHeight="1">
      <c r="A11" s="368" t="s">
        <v>288</v>
      </c>
      <c r="B11" s="374">
        <v>17934</v>
      </c>
      <c r="C11" s="375">
        <v>625</v>
      </c>
      <c r="D11" s="376">
        <v>18559</v>
      </c>
      <c r="E11" s="414"/>
      <c r="F11" s="374">
        <v>20033</v>
      </c>
      <c r="G11" s="375">
        <v>737</v>
      </c>
      <c r="H11" s="376">
        <v>20770</v>
      </c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</row>
    <row r="12" spans="1:23" ht="33" customHeight="1">
      <c r="A12" s="368" t="s">
        <v>283</v>
      </c>
      <c r="B12" s="374">
        <v>21524</v>
      </c>
      <c r="C12" s="375">
        <v>840</v>
      </c>
      <c r="D12" s="376">
        <v>22364</v>
      </c>
      <c r="E12" s="414"/>
      <c r="F12" s="374">
        <v>21297</v>
      </c>
      <c r="G12" s="375">
        <v>793</v>
      </c>
      <c r="H12" s="376">
        <v>22090</v>
      </c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</row>
    <row r="13" spans="1:23" ht="33" customHeight="1">
      <c r="A13" s="368" t="s">
        <v>262</v>
      </c>
      <c r="B13" s="374">
        <v>21936</v>
      </c>
      <c r="C13" s="375">
        <v>828</v>
      </c>
      <c r="D13" s="376">
        <v>22764</v>
      </c>
      <c r="E13" s="414"/>
      <c r="F13" s="374">
        <v>19980</v>
      </c>
      <c r="G13" s="375">
        <v>718</v>
      </c>
      <c r="H13" s="376">
        <v>20698</v>
      </c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</row>
    <row r="14" spans="1:23" ht="33" customHeight="1">
      <c r="A14" s="415" t="s">
        <v>282</v>
      </c>
      <c r="B14" s="423">
        <v>20947</v>
      </c>
      <c r="C14" s="424">
        <v>813</v>
      </c>
      <c r="D14" s="425">
        <v>21760</v>
      </c>
      <c r="E14" s="448"/>
      <c r="F14" s="423">
        <v>21372</v>
      </c>
      <c r="G14" s="424">
        <v>922</v>
      </c>
      <c r="H14" s="425">
        <v>22294</v>
      </c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</row>
    <row r="15" spans="1:23" ht="15.75">
      <c r="A15" s="109"/>
      <c r="B15" s="109"/>
      <c r="C15" s="109"/>
      <c r="D15" s="109"/>
      <c r="E15" s="447"/>
      <c r="F15" s="446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</row>
    <row r="16" spans="1:23" ht="15.7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.7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</row>
    <row r="18" spans="1:23" ht="15.7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</row>
    <row r="19" spans="1:23" ht="15.7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</row>
    <row r="20" spans="1:23" ht="15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</row>
    <row r="21" spans="1:23" ht="15.7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</row>
    <row r="22" spans="1:23" ht="15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</row>
    <row r="23" spans="1:23" ht="15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</row>
    <row r="24" spans="1:23" ht="15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</row>
    <row r="25" spans="1:23" ht="15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</row>
    <row r="26" spans="1:23" ht="15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</row>
    <row r="27" spans="1:23" ht="15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</row>
    <row r="28" spans="1:23" ht="15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</row>
    <row r="29" spans="1:23" ht="15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</row>
    <row r="30" spans="1:23" ht="15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</row>
    <row r="31" spans="1:23" ht="15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</row>
    <row r="32" spans="1:23" ht="15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</row>
    <row r="33" spans="1:23" ht="15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</row>
    <row r="34" spans="1:23" ht="15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</row>
    <row r="35" spans="1:23" ht="15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</row>
    <row r="36" spans="1:23" ht="15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</row>
    <row r="37" spans="1:23" ht="15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</row>
    <row r="38" spans="1:23" ht="15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</row>
    <row r="39" spans="1:23" ht="15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</row>
    <row r="40" spans="1:23" ht="15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</row>
    <row r="41" spans="1:23" ht="15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</row>
    <row r="42" spans="1:23" ht="15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</row>
    <row r="43" spans="1:23" ht="15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</row>
    <row r="44" spans="1:23" ht="15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</row>
    <row r="45" spans="1:23" ht="15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</row>
    <row r="46" spans="1:23" ht="15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</row>
    <row r="47" spans="1:23" ht="15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</row>
    <row r="48" spans="1:23" ht="15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</row>
    <row r="49" spans="1:23" ht="15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</row>
    <row r="50" spans="1:23" ht="15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</row>
    <row r="51" spans="1:23" ht="15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</row>
    <row r="52" spans="1:23" ht="15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</row>
    <row r="53" spans="1:23" ht="15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</row>
    <row r="54" spans="1:23" ht="15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</row>
    <row r="55" spans="1:23" ht="15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</row>
    <row r="56" spans="1:23" ht="15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</row>
    <row r="57" spans="1:23" ht="15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</row>
    <row r="58" spans="1:23" ht="15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</row>
    <row r="59" spans="1:23" ht="15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</row>
    <row r="60" spans="1:23" ht="15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</row>
    <row r="61" spans="1:23" ht="15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</row>
    <row r="62" spans="1:23" ht="15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</row>
    <row r="63" spans="1:23" ht="15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</row>
    <row r="64" spans="1:23" ht="15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</row>
    <row r="65" spans="1:23" ht="15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</row>
    <row r="66" spans="1:23" ht="15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</row>
    <row r="67" spans="1:23" ht="15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</row>
    <row r="68" spans="1:23" ht="15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</row>
    <row r="69" spans="1:23" ht="15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</row>
    <row r="70" spans="1:23" ht="15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</row>
    <row r="71" spans="1:23" ht="15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</row>
  </sheetData>
  <mergeCells count="3">
    <mergeCell ref="F4:H4"/>
    <mergeCell ref="B4:D4"/>
    <mergeCell ref="B2:F2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0" r:id="rId1"/>
  <headerFooter alignWithMargins="0">
    <oddFooter>&amp;C&amp;16page 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0"/>
  <sheetViews>
    <sheetView view="pageBreakPreview" zoomScale="60" zoomScaleNormal="75" workbookViewId="0" topLeftCell="A13">
      <selection activeCell="C37" sqref="C37"/>
    </sheetView>
  </sheetViews>
  <sheetFormatPr defaultColWidth="11.00390625" defaultRowHeight="12.75"/>
  <cols>
    <col min="1" max="1" width="9.00390625" style="65" customWidth="1"/>
    <col min="2" max="2" width="5.125" style="65" customWidth="1"/>
    <col min="3" max="3" width="26.875" style="65" customWidth="1"/>
    <col min="4" max="16384" width="11.00390625" style="65" customWidth="1"/>
  </cols>
  <sheetData>
    <row r="1" spans="1:22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33">
      <c r="A13" s="64"/>
      <c r="B13" s="64"/>
      <c r="C13" s="150" t="s">
        <v>63</v>
      </c>
      <c r="D13" s="145"/>
      <c r="E13" s="145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23.25" thickBot="1">
      <c r="A14" s="64"/>
      <c r="B14" s="112"/>
      <c r="C14" s="112"/>
      <c r="D14" s="113"/>
      <c r="E14"/>
      <c r="F1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23.25" thickTop="1">
      <c r="A15" s="64"/>
      <c r="B15" s="64"/>
      <c r="C15" s="64"/>
      <c r="D15" s="111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30.75">
      <c r="A21" s="64"/>
      <c r="B21" s="64"/>
      <c r="C21" s="149" t="s">
        <v>66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27">
      <c r="A29" s="64"/>
      <c r="B29" s="64"/>
      <c r="C29" s="148" t="s">
        <v>81</v>
      </c>
      <c r="D29" s="145"/>
      <c r="E29" s="145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27.75">
      <c r="A30" s="64"/>
      <c r="B30" s="64"/>
      <c r="C30" s="11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27">
      <c r="A31" s="64"/>
      <c r="B31" s="64"/>
      <c r="C31" s="148" t="str">
        <f>couverture!A34</f>
        <v>Situation au 1er janvier 2011</v>
      </c>
      <c r="D31" s="145"/>
      <c r="E31" s="145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:22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</sheetData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70"/>
  <sheetViews>
    <sheetView view="pageBreakPreview" zoomScale="70" zoomScaleNormal="75" zoomScaleSheetLayoutView="70" workbookViewId="0" topLeftCell="A1">
      <selection activeCell="M9" sqref="M9"/>
    </sheetView>
  </sheetViews>
  <sheetFormatPr defaultColWidth="11.00390625" defaultRowHeight="12.75"/>
  <cols>
    <col min="1" max="1" width="20.125" style="118" customWidth="1"/>
    <col min="2" max="2" width="14.00390625" style="118" customWidth="1"/>
    <col min="3" max="3" width="14.25390625" style="118" customWidth="1"/>
    <col min="4" max="4" width="12.50390625" style="118" customWidth="1"/>
    <col min="5" max="9" width="9.625" style="118" customWidth="1"/>
    <col min="10" max="10" width="11.125" style="118" customWidth="1"/>
    <col min="11" max="12" width="9.625" style="118" customWidth="1"/>
    <col min="13" max="13" width="10.50390625" style="68" customWidth="1"/>
    <col min="14" max="16384" width="11.00390625" style="68" customWidth="1"/>
  </cols>
  <sheetData>
    <row r="1" spans="1:22" ht="20.25">
      <c r="A1" s="292" t="s">
        <v>186</v>
      </c>
      <c r="B1" s="293" t="s">
        <v>273</v>
      </c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20.25">
      <c r="A2" s="294"/>
      <c r="B2" s="293" t="s">
        <v>123</v>
      </c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2:22" ht="15.75">
      <c r="B3" s="295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2:22" ht="22.5" customHeight="1">
      <c r="B4" s="599" t="s">
        <v>195</v>
      </c>
      <c r="C4" s="599" t="s">
        <v>196</v>
      </c>
      <c r="D4" s="599" t="s">
        <v>71</v>
      </c>
      <c r="E4" s="600" t="s">
        <v>197</v>
      </c>
      <c r="F4" s="601"/>
      <c r="G4" s="601"/>
      <c r="H4" s="601"/>
      <c r="I4" s="602"/>
      <c r="J4" s="599" t="s">
        <v>200</v>
      </c>
      <c r="K4" s="599" t="s">
        <v>117</v>
      </c>
      <c r="L4" s="599" t="s">
        <v>28</v>
      </c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2" ht="67.5" customHeight="1">
      <c r="A5" s="297"/>
      <c r="B5" s="599"/>
      <c r="C5" s="599"/>
      <c r="D5" s="599"/>
      <c r="E5" s="298" t="s">
        <v>198</v>
      </c>
      <c r="F5" s="299" t="s">
        <v>201</v>
      </c>
      <c r="G5" s="299" t="s">
        <v>202</v>
      </c>
      <c r="H5" s="299" t="s">
        <v>203</v>
      </c>
      <c r="I5" s="300" t="s">
        <v>199</v>
      </c>
      <c r="J5" s="599"/>
      <c r="K5" s="599"/>
      <c r="L5" s="599"/>
      <c r="M5" s="67"/>
      <c r="N5" s="67"/>
      <c r="O5" s="67"/>
      <c r="P5" s="67"/>
      <c r="Q5" s="67"/>
      <c r="R5" s="67"/>
      <c r="S5" s="67"/>
      <c r="T5" s="67"/>
      <c r="U5" s="67"/>
      <c r="V5" s="67"/>
    </row>
    <row r="6" spans="1:22" ht="21" customHeight="1">
      <c r="A6" s="466" t="s">
        <v>307</v>
      </c>
      <c r="B6" s="263">
        <f>'[11]archive'!$B$8+'[11]archive'!$C$8</f>
        <v>6670</v>
      </c>
      <c r="C6" s="263">
        <f>'[11]archive'!$B$9+'[11]archive'!$C$9</f>
        <v>5282</v>
      </c>
      <c r="D6" s="263">
        <f>'[11]archive'!$B$10+'[11]archive'!$C$10</f>
        <v>8</v>
      </c>
      <c r="E6" s="264">
        <f>'[11]archive'!$B$13+'[11]archive'!$C$13</f>
        <v>5170</v>
      </c>
      <c r="F6" s="265">
        <f>'[11]archive'!$B$14+'[11]archive'!$C$14</f>
        <v>1900</v>
      </c>
      <c r="G6" s="265">
        <f>'[11]archive'!$B$15+'[11]archive'!$C$15</f>
        <v>1113</v>
      </c>
      <c r="H6" s="265">
        <f>'[11]archive'!$B$16+'[11]archive'!$C$16</f>
        <v>106</v>
      </c>
      <c r="I6" s="266">
        <f>'[11]archive'!$B$17+'[11]archive'!$B$18+'[11]archive'!$B$19+'[11]archive'!$C$17+'[11]archive'!$C$18+'[11]archive'!$C$19</f>
        <v>62</v>
      </c>
      <c r="J6" s="263">
        <f>SUM('[11]archive'!$B$22:$C$32)</f>
        <v>12</v>
      </c>
      <c r="K6" s="263">
        <f>SUM('[11]archive'!$B$33:$C$35)</f>
        <v>249</v>
      </c>
      <c r="L6" s="263">
        <f>SUM(B6:K6)</f>
        <v>20572</v>
      </c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2" ht="21" customHeight="1">
      <c r="A7" s="465" t="s">
        <v>276</v>
      </c>
      <c r="B7" s="426">
        <f>(B6/L6)*100</f>
        <v>32.42271048026444</v>
      </c>
      <c r="C7" s="426">
        <f>(C6/L6)*100</f>
        <v>25.675675675675674</v>
      </c>
      <c r="D7" s="426">
        <f>(D6/L6)*100</f>
        <v>0.038887808671981335</v>
      </c>
      <c r="E7" s="427">
        <f>(E6/L6)*100</f>
        <v>25.13124635426794</v>
      </c>
      <c r="F7" s="428">
        <f>(F6/L6)*100</f>
        <v>9.235854559595568</v>
      </c>
      <c r="G7" s="428">
        <f>(G6/L6)*100</f>
        <v>5.410266381489403</v>
      </c>
      <c r="H7" s="428">
        <f>(H6/L6)*100</f>
        <v>0.5152634649037526</v>
      </c>
      <c r="I7" s="429">
        <f>(I6/L6)*100</f>
        <v>0.3013805172078553</v>
      </c>
      <c r="J7" s="426">
        <f>(J6/L6)*100</f>
        <v>0.058331713007972</v>
      </c>
      <c r="K7" s="426">
        <f>(K6/L6)*100</f>
        <v>1.2103830449154191</v>
      </c>
      <c r="L7" s="426">
        <f>SUM(B7:K7)</f>
        <v>100.00000000000001</v>
      </c>
      <c r="M7" s="67"/>
      <c r="N7" s="67"/>
      <c r="O7" s="67"/>
      <c r="P7" s="67"/>
      <c r="Q7" s="67"/>
      <c r="R7" s="67"/>
      <c r="S7" s="67"/>
      <c r="T7" s="67"/>
      <c r="U7" s="67"/>
      <c r="V7" s="67"/>
    </row>
    <row r="8" spans="1:22" ht="21" customHeight="1">
      <c r="A8" s="464" t="s">
        <v>296</v>
      </c>
      <c r="B8" s="449">
        <v>5613</v>
      </c>
      <c r="C8" s="449">
        <v>5318</v>
      </c>
      <c r="D8" s="449">
        <v>16</v>
      </c>
      <c r="E8" s="450">
        <v>4853</v>
      </c>
      <c r="F8" s="451">
        <v>1660</v>
      </c>
      <c r="G8" s="451">
        <v>937</v>
      </c>
      <c r="H8" s="451">
        <v>78</v>
      </c>
      <c r="I8" s="452">
        <v>22</v>
      </c>
      <c r="J8" s="449">
        <v>11</v>
      </c>
      <c r="K8" s="449">
        <v>205</v>
      </c>
      <c r="L8" s="449">
        <v>18713</v>
      </c>
      <c r="M8" s="67"/>
      <c r="N8" s="67"/>
      <c r="O8" s="67"/>
      <c r="P8" s="67"/>
      <c r="Q8" s="67"/>
      <c r="R8" s="67"/>
      <c r="S8" s="67"/>
      <c r="T8" s="67"/>
      <c r="U8" s="67"/>
      <c r="V8" s="67"/>
    </row>
    <row r="9" spans="1:22" ht="21" customHeight="1">
      <c r="A9" s="467" t="s">
        <v>276</v>
      </c>
      <c r="B9" s="378">
        <v>29.99519050927163</v>
      </c>
      <c r="C9" s="378">
        <v>28.418746326083472</v>
      </c>
      <c r="D9" s="378">
        <v>0.08550205739325603</v>
      </c>
      <c r="E9" s="379">
        <v>25.933842783091972</v>
      </c>
      <c r="F9" s="380">
        <v>8.870838454550313</v>
      </c>
      <c r="G9" s="380">
        <v>5.0072142360925564</v>
      </c>
      <c r="H9" s="380">
        <v>0.41682252979212314</v>
      </c>
      <c r="I9" s="381">
        <v>0.11756532891572705</v>
      </c>
      <c r="J9" s="378">
        <v>0.05878266445786352</v>
      </c>
      <c r="K9" s="378">
        <v>1.0954951103510928</v>
      </c>
      <c r="L9" s="378">
        <v>100</v>
      </c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1:22" ht="21" customHeight="1">
      <c r="A10" s="464" t="s">
        <v>294</v>
      </c>
      <c r="B10" s="488">
        <v>7222</v>
      </c>
      <c r="C10" s="488">
        <v>5332</v>
      </c>
      <c r="D10" s="488">
        <v>17</v>
      </c>
      <c r="E10" s="491">
        <v>5745</v>
      </c>
      <c r="F10" s="490">
        <v>2062</v>
      </c>
      <c r="G10" s="490">
        <v>1071</v>
      </c>
      <c r="H10" s="490">
        <v>92</v>
      </c>
      <c r="I10" s="489">
        <v>40</v>
      </c>
      <c r="J10" s="488">
        <v>22</v>
      </c>
      <c r="K10" s="488">
        <v>206</v>
      </c>
      <c r="L10" s="488">
        <v>21809</v>
      </c>
      <c r="M10" s="67"/>
      <c r="N10" s="67"/>
      <c r="O10" s="67"/>
      <c r="P10" s="67"/>
      <c r="Q10" s="67"/>
      <c r="R10" s="67"/>
      <c r="S10" s="67"/>
      <c r="T10" s="67"/>
      <c r="U10" s="67"/>
      <c r="V10" s="67"/>
    </row>
    <row r="11" spans="1:22" ht="21" customHeight="1">
      <c r="A11" s="467" t="s">
        <v>276</v>
      </c>
      <c r="B11" s="301">
        <v>33.11476913200972</v>
      </c>
      <c r="C11" s="301">
        <v>24.44862212847907</v>
      </c>
      <c r="D11" s="301">
        <v>0.07794947040212757</v>
      </c>
      <c r="E11" s="302">
        <v>26.342335732954286</v>
      </c>
      <c r="F11" s="303">
        <v>9.45481223348159</v>
      </c>
      <c r="G11" s="303">
        <v>4.910816635334037</v>
      </c>
      <c r="H11" s="303">
        <v>0.42184419276445506</v>
      </c>
      <c r="I11" s="304">
        <v>0.18341051859324134</v>
      </c>
      <c r="J11" s="301">
        <v>0.10087578522628272</v>
      </c>
      <c r="K11" s="301">
        <v>0.9445641707551928</v>
      </c>
      <c r="L11" s="301">
        <v>100</v>
      </c>
      <c r="M11" s="67"/>
      <c r="N11" s="67"/>
      <c r="O11" s="67"/>
      <c r="P11" s="67"/>
      <c r="Q11" s="67"/>
      <c r="R11" s="67"/>
      <c r="S11" s="67"/>
      <c r="T11" s="67"/>
      <c r="U11" s="67"/>
      <c r="V11" s="67"/>
    </row>
    <row r="12" spans="1:22" ht="21" customHeight="1">
      <c r="A12" s="464" t="s">
        <v>292</v>
      </c>
      <c r="B12" s="493">
        <v>6590</v>
      </c>
      <c r="C12" s="493">
        <v>5378</v>
      </c>
      <c r="D12" s="493">
        <v>42</v>
      </c>
      <c r="E12" s="496">
        <v>6138</v>
      </c>
      <c r="F12" s="495">
        <v>2108</v>
      </c>
      <c r="G12" s="495">
        <v>987</v>
      </c>
      <c r="H12" s="495">
        <v>90</v>
      </c>
      <c r="I12" s="494">
        <v>57</v>
      </c>
      <c r="J12" s="493">
        <v>5</v>
      </c>
      <c r="K12" s="493">
        <v>236</v>
      </c>
      <c r="L12" s="493">
        <v>21631</v>
      </c>
      <c r="M12" s="67"/>
      <c r="N12" s="67"/>
      <c r="O12" s="67"/>
      <c r="P12" s="67"/>
      <c r="Q12" s="67"/>
      <c r="R12" s="67"/>
      <c r="S12" s="67"/>
      <c r="T12" s="67"/>
      <c r="U12" s="67"/>
      <c r="V12" s="67"/>
    </row>
    <row r="13" spans="1:22" ht="21" customHeight="1">
      <c r="A13" s="467" t="s">
        <v>276</v>
      </c>
      <c r="B13" s="301">
        <v>30.465535573944802</v>
      </c>
      <c r="C13" s="301">
        <v>24.86246590541353</v>
      </c>
      <c r="D13" s="301">
        <v>0.19416578059266795</v>
      </c>
      <c r="E13" s="302">
        <v>28.37594193518561</v>
      </c>
      <c r="F13" s="303">
        <v>9.745272987841522</v>
      </c>
      <c r="G13" s="303">
        <v>4.562895843927697</v>
      </c>
      <c r="H13" s="303">
        <v>0.4160695298414313</v>
      </c>
      <c r="I13" s="304">
        <v>0.26351070223290646</v>
      </c>
      <c r="J13" s="301">
        <v>0.023114973880079517</v>
      </c>
      <c r="K13" s="301">
        <v>1.091026767139753</v>
      </c>
      <c r="L13" s="301">
        <v>100</v>
      </c>
      <c r="M13" s="553"/>
      <c r="N13" s="67"/>
      <c r="O13" s="67"/>
      <c r="P13" s="67"/>
      <c r="Q13" s="67"/>
      <c r="R13" s="67"/>
      <c r="S13" s="67"/>
      <c r="T13" s="67"/>
      <c r="U13" s="67"/>
      <c r="V13" s="67"/>
    </row>
    <row r="14" spans="1:22" ht="21" customHeight="1">
      <c r="A14" s="466" t="s">
        <v>290</v>
      </c>
      <c r="B14" s="499">
        <v>6683</v>
      </c>
      <c r="C14" s="499">
        <v>5324</v>
      </c>
      <c r="D14" s="499">
        <v>11</v>
      </c>
      <c r="E14" s="502">
        <v>5519</v>
      </c>
      <c r="F14" s="501">
        <v>1858</v>
      </c>
      <c r="G14" s="501">
        <v>963</v>
      </c>
      <c r="H14" s="501">
        <v>96</v>
      </c>
      <c r="I14" s="500">
        <v>44</v>
      </c>
      <c r="J14" s="499">
        <v>13</v>
      </c>
      <c r="K14" s="499">
        <v>156</v>
      </c>
      <c r="L14" s="499">
        <v>20667</v>
      </c>
      <c r="M14" s="67"/>
      <c r="N14" s="67"/>
      <c r="O14" s="67"/>
      <c r="P14" s="67"/>
      <c r="Q14" s="67"/>
      <c r="R14" s="67"/>
      <c r="S14" s="67"/>
      <c r="T14" s="67"/>
      <c r="U14" s="67"/>
      <c r="V14" s="67"/>
    </row>
    <row r="15" spans="1:22" ht="21" customHeight="1">
      <c r="A15" s="465" t="s">
        <v>276</v>
      </c>
      <c r="B15" s="426">
        <v>32.336575216528765</v>
      </c>
      <c r="C15" s="426">
        <v>25.760874824599604</v>
      </c>
      <c r="D15" s="426">
        <v>0.053224947984709926</v>
      </c>
      <c r="E15" s="427">
        <v>26.70440799341946</v>
      </c>
      <c r="F15" s="428">
        <v>8.990177577781004</v>
      </c>
      <c r="G15" s="428">
        <v>4.659602264479605</v>
      </c>
      <c r="H15" s="428">
        <v>0.4645086369574684</v>
      </c>
      <c r="I15" s="429">
        <v>0.2128997919388397</v>
      </c>
      <c r="J15" s="426">
        <v>0.06290221125465718</v>
      </c>
      <c r="K15" s="426">
        <v>0.7548265350558861</v>
      </c>
      <c r="L15" s="426">
        <v>100</v>
      </c>
      <c r="M15" s="67"/>
      <c r="N15" s="67"/>
      <c r="O15" s="67"/>
      <c r="P15" s="67"/>
      <c r="Q15" s="67"/>
      <c r="R15" s="67"/>
      <c r="S15" s="67"/>
      <c r="T15" s="67"/>
      <c r="U15" s="67"/>
      <c r="V15" s="67"/>
    </row>
    <row r="16" spans="1:22" ht="21" customHeight="1">
      <c r="A16" s="464" t="s">
        <v>288</v>
      </c>
      <c r="B16" s="449">
        <v>5380</v>
      </c>
      <c r="C16" s="449">
        <v>5281</v>
      </c>
      <c r="D16" s="449">
        <v>5</v>
      </c>
      <c r="E16" s="450">
        <v>4970</v>
      </c>
      <c r="F16" s="451">
        <v>1703</v>
      </c>
      <c r="G16" s="451">
        <v>926</v>
      </c>
      <c r="H16" s="451">
        <v>91</v>
      </c>
      <c r="I16" s="452">
        <v>33</v>
      </c>
      <c r="J16" s="449">
        <v>5</v>
      </c>
      <c r="K16" s="449">
        <v>165</v>
      </c>
      <c r="L16" s="449">
        <v>18559</v>
      </c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22" ht="21" customHeight="1">
      <c r="A17" s="467" t="s">
        <v>276</v>
      </c>
      <c r="B17" s="301">
        <v>28.98863085295544</v>
      </c>
      <c r="C17" s="301">
        <v>28.455196939490275</v>
      </c>
      <c r="D17" s="301">
        <v>0.026941106740664904</v>
      </c>
      <c r="E17" s="302">
        <v>26.77946010022092</v>
      </c>
      <c r="F17" s="303">
        <v>9.176140955870467</v>
      </c>
      <c r="G17" s="303">
        <v>4.989492968371141</v>
      </c>
      <c r="H17" s="303">
        <v>0.4903281426801013</v>
      </c>
      <c r="I17" s="304">
        <v>0.17781130448838836</v>
      </c>
      <c r="J17" s="301">
        <v>0.026941106740664904</v>
      </c>
      <c r="K17" s="301">
        <v>0.8890565224419419</v>
      </c>
      <c r="L17" s="301">
        <v>100</v>
      </c>
      <c r="M17" s="67"/>
      <c r="N17" s="67"/>
      <c r="O17" s="67"/>
      <c r="P17" s="67"/>
      <c r="Q17" s="67"/>
      <c r="R17" s="67"/>
      <c r="S17" s="67"/>
      <c r="T17" s="67"/>
      <c r="U17" s="67"/>
      <c r="V17" s="67"/>
    </row>
    <row r="18" spans="1:22" ht="21" customHeight="1">
      <c r="A18" s="464" t="s">
        <v>283</v>
      </c>
      <c r="B18" s="305">
        <v>7180</v>
      </c>
      <c r="C18" s="305">
        <v>5598</v>
      </c>
      <c r="D18" s="305">
        <v>0</v>
      </c>
      <c r="E18" s="306">
        <v>6285</v>
      </c>
      <c r="F18" s="307">
        <v>1987</v>
      </c>
      <c r="G18" s="307">
        <v>987</v>
      </c>
      <c r="H18" s="307">
        <v>88</v>
      </c>
      <c r="I18" s="308">
        <v>38</v>
      </c>
      <c r="J18" s="305">
        <v>16</v>
      </c>
      <c r="K18" s="305">
        <v>185</v>
      </c>
      <c r="L18" s="305">
        <v>22364</v>
      </c>
      <c r="M18" s="67"/>
      <c r="N18" s="67"/>
      <c r="O18" s="67"/>
      <c r="P18" s="67"/>
      <c r="Q18" s="67"/>
      <c r="R18" s="67"/>
      <c r="S18" s="67"/>
      <c r="T18" s="67"/>
      <c r="U18" s="67"/>
      <c r="V18" s="67"/>
    </row>
    <row r="19" spans="1:22" ht="21" customHeight="1">
      <c r="A19" s="467" t="s">
        <v>276</v>
      </c>
      <c r="B19" s="301">
        <v>32.11554800339847</v>
      </c>
      <c r="C19" s="301">
        <v>25.03241962169655</v>
      </c>
      <c r="D19" s="301">
        <v>0</v>
      </c>
      <c r="E19" s="302">
        <v>28.104458256942273</v>
      </c>
      <c r="F19" s="303">
        <v>8.885212180834413</v>
      </c>
      <c r="G19" s="303">
        <v>4.413540222689264</v>
      </c>
      <c r="H19" s="303">
        <v>0.38009211644233776</v>
      </c>
      <c r="I19" s="304">
        <v>0.16992353440951571</v>
      </c>
      <c r="J19" s="301">
        <v>0.0715467513303224</v>
      </c>
      <c r="K19" s="301">
        <v>0.8272593122568528</v>
      </c>
      <c r="L19" s="301">
        <v>100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</row>
    <row r="20" spans="1:22" ht="21" customHeight="1">
      <c r="A20" s="464" t="s">
        <v>262</v>
      </c>
      <c r="B20" s="505">
        <v>6733</v>
      </c>
      <c r="C20" s="505">
        <v>5882</v>
      </c>
      <c r="D20" s="505">
        <v>3</v>
      </c>
      <c r="E20" s="508">
        <v>6605</v>
      </c>
      <c r="F20" s="507">
        <v>2077</v>
      </c>
      <c r="G20" s="507">
        <v>1123</v>
      </c>
      <c r="H20" s="507">
        <v>110</v>
      </c>
      <c r="I20" s="506">
        <v>44</v>
      </c>
      <c r="J20" s="505">
        <v>22</v>
      </c>
      <c r="K20" s="505">
        <v>165</v>
      </c>
      <c r="L20" s="505">
        <v>22764</v>
      </c>
      <c r="M20" s="67"/>
      <c r="N20" s="67"/>
      <c r="O20" s="67"/>
      <c r="P20" s="67"/>
      <c r="Q20" s="67"/>
      <c r="R20" s="67"/>
      <c r="S20" s="67"/>
      <c r="T20" s="67"/>
      <c r="U20" s="67"/>
      <c r="V20" s="67"/>
    </row>
    <row r="21" spans="1:22" ht="21" customHeight="1">
      <c r="A21" s="467" t="s">
        <v>276</v>
      </c>
      <c r="B21" s="301">
        <v>29.57870228001582</v>
      </c>
      <c r="C21" s="301">
        <v>25.840179238237493</v>
      </c>
      <c r="D21" s="301">
        <v>0.013179282168431226</v>
      </c>
      <c r="E21" s="302">
        <v>29.011993146773275</v>
      </c>
      <c r="F21" s="303">
        <v>9.124456354610553</v>
      </c>
      <c r="G21" s="303">
        <v>4.933444625049422</v>
      </c>
      <c r="H21" s="303">
        <v>0.4832403461758116</v>
      </c>
      <c r="I21" s="304">
        <v>0.19329613847032465</v>
      </c>
      <c r="J21" s="301">
        <v>0.09664806923516232</v>
      </c>
      <c r="K21" s="301">
        <v>0.7248605192637174</v>
      </c>
      <c r="L21" s="301">
        <v>100</v>
      </c>
      <c r="M21" s="67"/>
      <c r="N21" s="67"/>
      <c r="O21" s="67"/>
      <c r="P21" s="67"/>
      <c r="Q21" s="67"/>
      <c r="R21" s="67"/>
      <c r="S21" s="67"/>
      <c r="T21" s="67"/>
      <c r="U21" s="67"/>
      <c r="V21" s="67"/>
    </row>
    <row r="22" spans="1:22" ht="21" customHeight="1">
      <c r="A22" s="466" t="s">
        <v>282</v>
      </c>
      <c r="B22" s="271">
        <v>7063</v>
      </c>
      <c r="C22" s="271">
        <v>5785</v>
      </c>
      <c r="D22" s="271">
        <v>5</v>
      </c>
      <c r="E22" s="272">
        <v>5744</v>
      </c>
      <c r="F22" s="273">
        <v>1817</v>
      </c>
      <c r="G22" s="273">
        <v>1015</v>
      </c>
      <c r="H22" s="273">
        <v>92</v>
      </c>
      <c r="I22" s="274">
        <v>49</v>
      </c>
      <c r="J22" s="271">
        <v>21</v>
      </c>
      <c r="K22" s="271">
        <v>169</v>
      </c>
      <c r="L22" s="271">
        <v>21760</v>
      </c>
      <c r="M22" s="67"/>
      <c r="N22" s="67"/>
      <c r="O22" s="67"/>
      <c r="P22" s="67"/>
      <c r="Q22" s="67"/>
      <c r="R22" s="67"/>
      <c r="S22" s="67"/>
      <c r="T22" s="67"/>
      <c r="U22" s="67"/>
      <c r="V22" s="67"/>
    </row>
    <row r="23" spans="1:22" ht="21" customHeight="1">
      <c r="A23" s="465" t="s">
        <v>276</v>
      </c>
      <c r="B23" s="267">
        <v>32.458639705882355</v>
      </c>
      <c r="C23" s="267">
        <v>26.58547794117647</v>
      </c>
      <c r="D23" s="267">
        <v>0.022977941176470586</v>
      </c>
      <c r="E23" s="268">
        <v>26.397058823529413</v>
      </c>
      <c r="F23" s="269">
        <v>8.350183823529411</v>
      </c>
      <c r="G23" s="269">
        <v>4.66452205882353</v>
      </c>
      <c r="H23" s="269">
        <v>0.4227941176470588</v>
      </c>
      <c r="I23" s="270">
        <v>0.22518382352941174</v>
      </c>
      <c r="J23" s="267">
        <v>0.09650735294117647</v>
      </c>
      <c r="K23" s="267">
        <v>0.7766544117647058</v>
      </c>
      <c r="L23" s="267">
        <v>100</v>
      </c>
      <c r="M23" s="67"/>
      <c r="N23" s="67"/>
      <c r="O23" s="67"/>
      <c r="P23" s="67"/>
      <c r="Q23" s="67"/>
      <c r="R23" s="67"/>
      <c r="S23" s="67"/>
      <c r="T23" s="67"/>
      <c r="U23" s="67"/>
      <c r="V23" s="67"/>
    </row>
    <row r="24" spans="1:22" ht="21" customHeight="1">
      <c r="A24" s="464" t="s">
        <v>281</v>
      </c>
      <c r="B24" s="305">
        <v>5914</v>
      </c>
      <c r="C24" s="305">
        <v>5860</v>
      </c>
      <c r="D24" s="305">
        <v>3</v>
      </c>
      <c r="E24" s="306">
        <v>5498</v>
      </c>
      <c r="F24" s="307">
        <v>1702</v>
      </c>
      <c r="G24" s="307">
        <v>855</v>
      </c>
      <c r="H24" s="307">
        <v>84</v>
      </c>
      <c r="I24" s="308">
        <v>44</v>
      </c>
      <c r="J24" s="305">
        <v>5</v>
      </c>
      <c r="K24" s="305">
        <v>226</v>
      </c>
      <c r="L24" s="305">
        <v>20191</v>
      </c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22" ht="21" customHeight="1">
      <c r="A25" s="467" t="s">
        <v>276</v>
      </c>
      <c r="B25" s="301">
        <v>29.3</v>
      </c>
      <c r="C25" s="301">
        <v>29</v>
      </c>
      <c r="D25" s="301">
        <v>0</v>
      </c>
      <c r="E25" s="302">
        <v>27.2</v>
      </c>
      <c r="F25" s="303">
        <v>8.4</v>
      </c>
      <c r="G25" s="303">
        <v>4.2</v>
      </c>
      <c r="H25" s="303">
        <v>0.4</v>
      </c>
      <c r="I25" s="304">
        <v>0.2</v>
      </c>
      <c r="J25" s="301">
        <v>0</v>
      </c>
      <c r="K25" s="301">
        <v>1.1</v>
      </c>
      <c r="L25" s="301">
        <v>100</v>
      </c>
      <c r="M25" s="67"/>
      <c r="N25" s="67"/>
      <c r="O25" s="67"/>
      <c r="P25" s="67"/>
      <c r="Q25" s="67"/>
      <c r="R25" s="67"/>
      <c r="S25" s="67"/>
      <c r="T25" s="67"/>
      <c r="U25" s="67"/>
      <c r="V25" s="67"/>
    </row>
    <row r="26" spans="1:22" ht="21" customHeight="1">
      <c r="A26" s="464" t="s">
        <v>257</v>
      </c>
      <c r="B26" s="305">
        <v>7567</v>
      </c>
      <c r="C26" s="305">
        <v>6182</v>
      </c>
      <c r="D26" s="305">
        <v>4</v>
      </c>
      <c r="E26" s="306">
        <v>6306</v>
      </c>
      <c r="F26" s="307">
        <v>1908</v>
      </c>
      <c r="G26" s="307">
        <v>1003</v>
      </c>
      <c r="H26" s="307">
        <v>94</v>
      </c>
      <c r="I26" s="308">
        <v>44</v>
      </c>
      <c r="J26" s="305">
        <v>12</v>
      </c>
      <c r="K26" s="305">
        <v>223</v>
      </c>
      <c r="L26" s="305">
        <v>23343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22" ht="21" customHeight="1">
      <c r="A27" s="467" t="s">
        <v>276</v>
      </c>
      <c r="B27" s="301">
        <v>32.41657027802767</v>
      </c>
      <c r="C27" s="301">
        <v>26.483314055605533</v>
      </c>
      <c r="D27" s="301">
        <v>0.017135758043096434</v>
      </c>
      <c r="E27" s="302">
        <v>27.01452255494152</v>
      </c>
      <c r="F27" s="303">
        <v>8.173756586556998</v>
      </c>
      <c r="G27" s="303">
        <v>4.296791329306431</v>
      </c>
      <c r="H27" s="303">
        <v>0.4026903140127661</v>
      </c>
      <c r="I27" s="304">
        <v>0.18849333847406075</v>
      </c>
      <c r="J27" s="301">
        <v>0.05140727412928929</v>
      </c>
      <c r="K27" s="301">
        <v>0.9553185109026261</v>
      </c>
      <c r="L27" s="301">
        <v>100</v>
      </c>
      <c r="M27" s="67"/>
      <c r="N27" s="67"/>
      <c r="O27" s="67"/>
      <c r="P27" s="67"/>
      <c r="Q27" s="67"/>
      <c r="R27" s="67"/>
      <c r="S27" s="67"/>
      <c r="T27" s="67"/>
      <c r="U27" s="67"/>
      <c r="V27" s="67"/>
    </row>
    <row r="28" spans="1:22" ht="21" customHeight="1">
      <c r="A28" s="464" t="s">
        <v>280</v>
      </c>
      <c r="B28" s="305">
        <v>7340</v>
      </c>
      <c r="C28" s="305">
        <v>6404</v>
      </c>
      <c r="D28" s="305">
        <v>18</v>
      </c>
      <c r="E28" s="306">
        <v>6626</v>
      </c>
      <c r="F28" s="307">
        <v>2004</v>
      </c>
      <c r="G28" s="307">
        <v>963</v>
      </c>
      <c r="H28" s="307">
        <v>124</v>
      </c>
      <c r="I28" s="308">
        <v>46</v>
      </c>
      <c r="J28" s="305">
        <v>16</v>
      </c>
      <c r="K28" s="305">
        <v>219</v>
      </c>
      <c r="L28" s="305">
        <v>23760</v>
      </c>
      <c r="M28" s="67"/>
      <c r="N28" s="67"/>
      <c r="O28" s="67"/>
      <c r="P28" s="67"/>
      <c r="Q28" s="67"/>
      <c r="R28" s="67"/>
      <c r="S28" s="67"/>
      <c r="T28" s="67"/>
      <c r="U28" s="67"/>
      <c r="V28" s="67"/>
    </row>
    <row r="29" spans="1:22" ht="21" customHeight="1">
      <c r="A29" s="467" t="s">
        <v>276</v>
      </c>
      <c r="B29" s="301">
        <v>30.892255892255893</v>
      </c>
      <c r="C29" s="301">
        <v>26.95286195286195</v>
      </c>
      <c r="D29" s="301">
        <v>0.07575757575757576</v>
      </c>
      <c r="E29" s="302">
        <v>27.887205387205388</v>
      </c>
      <c r="F29" s="303">
        <v>8.434343434343434</v>
      </c>
      <c r="G29" s="303">
        <v>4.053030303030303</v>
      </c>
      <c r="H29" s="303">
        <v>0.521885521885522</v>
      </c>
      <c r="I29" s="304">
        <v>0.1936026936026936</v>
      </c>
      <c r="J29" s="301">
        <v>0.06734006734006734</v>
      </c>
      <c r="K29" s="301">
        <v>0.9217171717171717</v>
      </c>
      <c r="L29" s="301">
        <v>100</v>
      </c>
      <c r="M29" s="67"/>
      <c r="N29" s="67"/>
      <c r="O29" s="67"/>
      <c r="P29" s="67"/>
      <c r="Q29" s="67"/>
      <c r="R29" s="67"/>
      <c r="S29" s="67"/>
      <c r="T29" s="67"/>
      <c r="U29" s="67"/>
      <c r="V29" s="67"/>
    </row>
    <row r="30" spans="1:22" ht="21" customHeight="1">
      <c r="A30" s="466" t="s">
        <v>279</v>
      </c>
      <c r="B30" s="271">
        <v>7339</v>
      </c>
      <c r="C30" s="271">
        <v>6421</v>
      </c>
      <c r="D30" s="271">
        <v>3</v>
      </c>
      <c r="E30" s="272">
        <v>5727</v>
      </c>
      <c r="F30" s="273">
        <v>1817</v>
      </c>
      <c r="G30" s="273">
        <v>861</v>
      </c>
      <c r="H30" s="273">
        <v>88</v>
      </c>
      <c r="I30" s="274">
        <v>65</v>
      </c>
      <c r="J30" s="271">
        <v>21</v>
      </c>
      <c r="K30" s="271">
        <v>168</v>
      </c>
      <c r="L30" s="271">
        <v>22510</v>
      </c>
      <c r="M30" s="67"/>
      <c r="N30" s="67"/>
      <c r="O30" s="67"/>
      <c r="P30" s="67"/>
      <c r="Q30" s="67"/>
      <c r="R30" s="67"/>
      <c r="S30" s="67"/>
      <c r="T30" s="67"/>
      <c r="U30" s="67"/>
      <c r="V30" s="67"/>
    </row>
    <row r="31" spans="1:22" ht="21" customHeight="1">
      <c r="A31" s="465" t="s">
        <v>276</v>
      </c>
      <c r="B31" s="267">
        <v>32.60328742780986</v>
      </c>
      <c r="C31" s="267">
        <v>28.5250999555753</v>
      </c>
      <c r="D31" s="267">
        <v>0.01332741003998223</v>
      </c>
      <c r="E31" s="268">
        <v>25.442025766326076</v>
      </c>
      <c r="F31" s="269">
        <v>8.071968014215903</v>
      </c>
      <c r="G31" s="269">
        <v>3.8249666814749</v>
      </c>
      <c r="H31" s="269">
        <v>0.39093736117281214</v>
      </c>
      <c r="I31" s="270">
        <v>0.28876055086628166</v>
      </c>
      <c r="J31" s="267">
        <v>0.09329187027987561</v>
      </c>
      <c r="K31" s="267">
        <v>0.7463349622390049</v>
      </c>
      <c r="L31" s="267">
        <v>100</v>
      </c>
      <c r="M31" s="67"/>
      <c r="N31" s="67"/>
      <c r="O31" s="67"/>
      <c r="P31" s="67"/>
      <c r="Q31" s="67"/>
      <c r="R31" s="67"/>
      <c r="S31" s="67"/>
      <c r="T31" s="67"/>
      <c r="U31" s="67"/>
      <c r="V31" s="67"/>
    </row>
    <row r="32" spans="1:22" ht="21" customHeight="1">
      <c r="A32" s="464" t="s">
        <v>278</v>
      </c>
      <c r="B32" s="305">
        <v>6197</v>
      </c>
      <c r="C32" s="305">
        <v>6896</v>
      </c>
      <c r="D32" s="305">
        <v>6</v>
      </c>
      <c r="E32" s="306">
        <v>5263</v>
      </c>
      <c r="F32" s="307">
        <v>1624</v>
      </c>
      <c r="G32" s="307">
        <v>737</v>
      </c>
      <c r="H32" s="307">
        <v>105</v>
      </c>
      <c r="I32" s="308">
        <v>31</v>
      </c>
      <c r="J32" s="305">
        <v>18</v>
      </c>
      <c r="K32" s="305">
        <v>185</v>
      </c>
      <c r="L32" s="305">
        <v>21062</v>
      </c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3" spans="1:22" ht="21" customHeight="1">
      <c r="A33" s="467" t="s">
        <v>276</v>
      </c>
      <c r="B33" s="301">
        <v>29.422656917671635</v>
      </c>
      <c r="C33" s="301">
        <v>32.74143006362169</v>
      </c>
      <c r="D33" s="301">
        <v>0.028487323141202163</v>
      </c>
      <c r="E33" s="302">
        <v>24.9881302820245</v>
      </c>
      <c r="F33" s="303">
        <v>7.710568796885386</v>
      </c>
      <c r="G33" s="303">
        <v>3.499192859177666</v>
      </c>
      <c r="H33" s="303">
        <v>0.4985281549710379</v>
      </c>
      <c r="I33" s="304">
        <v>0.14718450289621118</v>
      </c>
      <c r="J33" s="301">
        <v>0.0854619694236065</v>
      </c>
      <c r="K33" s="301">
        <v>0.8783591301870668</v>
      </c>
      <c r="L33" s="301">
        <v>100</v>
      </c>
      <c r="M33" s="67"/>
      <c r="N33" s="67"/>
      <c r="O33" s="67"/>
      <c r="P33" s="67"/>
      <c r="Q33" s="67"/>
      <c r="R33" s="67"/>
      <c r="S33" s="67"/>
      <c r="T33" s="67"/>
      <c r="U33" s="67"/>
      <c r="V33" s="67"/>
    </row>
    <row r="34" spans="1:22" ht="21" customHeight="1">
      <c r="A34" s="464" t="s">
        <v>277</v>
      </c>
      <c r="B34" s="305">
        <v>7589</v>
      </c>
      <c r="C34" s="305">
        <v>6721</v>
      </c>
      <c r="D34" s="305">
        <v>2</v>
      </c>
      <c r="E34" s="306">
        <v>5784</v>
      </c>
      <c r="F34" s="307">
        <v>1735</v>
      </c>
      <c r="G34" s="307">
        <v>842</v>
      </c>
      <c r="H34" s="307">
        <v>114</v>
      </c>
      <c r="I34" s="308">
        <v>54</v>
      </c>
      <c r="J34" s="305">
        <v>42</v>
      </c>
      <c r="K34" s="305">
        <v>200</v>
      </c>
      <c r="L34" s="305">
        <v>23083</v>
      </c>
      <c r="M34" s="67"/>
      <c r="N34" s="67"/>
      <c r="O34" s="67"/>
      <c r="P34" s="67"/>
      <c r="Q34" s="67"/>
      <c r="R34" s="67"/>
      <c r="S34" s="67"/>
      <c r="T34" s="67"/>
      <c r="U34" s="67"/>
      <c r="V34" s="67"/>
    </row>
    <row r="35" spans="1:22" ht="21" customHeight="1">
      <c r="A35" s="467" t="s">
        <v>276</v>
      </c>
      <c r="B35" s="301">
        <v>32.877009054282375</v>
      </c>
      <c r="C35" s="301">
        <v>29.11666594463458</v>
      </c>
      <c r="D35" s="301">
        <v>0.008664385045271412</v>
      </c>
      <c r="E35" s="302">
        <v>25.057401550924922</v>
      </c>
      <c r="F35" s="303">
        <v>7.516354026772949</v>
      </c>
      <c r="G35" s="303">
        <v>3.6477061040592647</v>
      </c>
      <c r="H35" s="303">
        <v>0.4938699475804705</v>
      </c>
      <c r="I35" s="304">
        <v>0.23393839622232812</v>
      </c>
      <c r="J35" s="301">
        <v>0.18195208595069964</v>
      </c>
      <c r="K35" s="301">
        <v>0.8664385045271412</v>
      </c>
      <c r="L35" s="301">
        <v>100</v>
      </c>
      <c r="M35" s="67"/>
      <c r="N35" s="67"/>
      <c r="O35" s="67"/>
      <c r="P35" s="67"/>
      <c r="Q35" s="67"/>
      <c r="R35" s="67"/>
      <c r="S35" s="67"/>
      <c r="T35" s="67"/>
      <c r="U35" s="67"/>
      <c r="V35" s="67"/>
    </row>
    <row r="36" spans="1:22" ht="21" customHeight="1">
      <c r="A36" s="464" t="s">
        <v>285</v>
      </c>
      <c r="B36" s="305">
        <v>7519</v>
      </c>
      <c r="C36" s="305">
        <v>6899</v>
      </c>
      <c r="D36" s="305">
        <v>5</v>
      </c>
      <c r="E36" s="306">
        <v>6014</v>
      </c>
      <c r="F36" s="307">
        <v>1882</v>
      </c>
      <c r="G36" s="307">
        <v>912</v>
      </c>
      <c r="H36" s="307">
        <v>116</v>
      </c>
      <c r="I36" s="308">
        <v>57</v>
      </c>
      <c r="J36" s="305">
        <v>21</v>
      </c>
      <c r="K36" s="305">
        <v>190</v>
      </c>
      <c r="L36" s="305">
        <v>23615</v>
      </c>
      <c r="M36" s="67"/>
      <c r="N36" s="67"/>
      <c r="O36" s="67"/>
      <c r="P36" s="67"/>
      <c r="Q36" s="67"/>
      <c r="R36" s="67"/>
      <c r="S36" s="67"/>
      <c r="T36" s="67"/>
      <c r="U36" s="67"/>
      <c r="V36" s="67"/>
    </row>
    <row r="37" spans="1:22" ht="21" customHeight="1">
      <c r="A37" s="467" t="s">
        <v>276</v>
      </c>
      <c r="B37" s="301">
        <v>31.83993224645352</v>
      </c>
      <c r="C37" s="301">
        <v>29.214482320558965</v>
      </c>
      <c r="D37" s="301">
        <v>0.021172983273343216</v>
      </c>
      <c r="E37" s="302">
        <v>25.46686428117722</v>
      </c>
      <c r="F37" s="303">
        <v>7.969510904086386</v>
      </c>
      <c r="G37" s="303">
        <v>3.861952149057802</v>
      </c>
      <c r="H37" s="303">
        <v>0.49121321194156253</v>
      </c>
      <c r="I37" s="304">
        <v>0.24137200931611263</v>
      </c>
      <c r="J37" s="301">
        <v>0.0889265297480415</v>
      </c>
      <c r="K37" s="301">
        <v>0.8045733643870422</v>
      </c>
      <c r="L37" s="301">
        <v>100</v>
      </c>
      <c r="M37" s="67"/>
      <c r="N37" s="67"/>
      <c r="O37" s="67"/>
      <c r="P37" s="67"/>
      <c r="Q37" s="67"/>
      <c r="R37" s="67"/>
      <c r="S37" s="67"/>
      <c r="T37" s="67"/>
      <c r="U37" s="67"/>
      <c r="V37" s="67"/>
    </row>
    <row r="38" spans="1:22" ht="21" customHeight="1">
      <c r="A38" s="466" t="s">
        <v>284</v>
      </c>
      <c r="B38" s="271">
        <v>7828</v>
      </c>
      <c r="C38" s="271">
        <v>6974</v>
      </c>
      <c r="D38" s="271">
        <v>5</v>
      </c>
      <c r="E38" s="272">
        <v>4968</v>
      </c>
      <c r="F38" s="273">
        <v>1631</v>
      </c>
      <c r="G38" s="273">
        <v>791</v>
      </c>
      <c r="H38" s="273">
        <v>101</v>
      </c>
      <c r="I38" s="274">
        <v>36</v>
      </c>
      <c r="J38" s="271">
        <v>16</v>
      </c>
      <c r="K38" s="271">
        <v>145</v>
      </c>
      <c r="L38" s="271">
        <v>22495</v>
      </c>
      <c r="M38" s="67"/>
      <c r="N38" s="67"/>
      <c r="O38" s="67"/>
      <c r="P38" s="67"/>
      <c r="Q38" s="67"/>
      <c r="R38" s="67"/>
      <c r="S38" s="67"/>
      <c r="T38" s="67"/>
      <c r="U38" s="67"/>
      <c r="V38" s="67"/>
    </row>
    <row r="39" spans="1:22" ht="21" customHeight="1">
      <c r="A39" s="465" t="s">
        <v>276</v>
      </c>
      <c r="B39" s="267">
        <v>34.79884418759725</v>
      </c>
      <c r="C39" s="267">
        <v>31.002444987775064</v>
      </c>
      <c r="D39" s="267">
        <v>0.02222716159146477</v>
      </c>
      <c r="E39" s="268">
        <v>22.084907757279396</v>
      </c>
      <c r="F39" s="269">
        <v>7.250500111135808</v>
      </c>
      <c r="G39" s="269">
        <v>3.516336963769726</v>
      </c>
      <c r="H39" s="269">
        <v>0.44898866414758837</v>
      </c>
      <c r="I39" s="270">
        <v>0.16003556345854636</v>
      </c>
      <c r="J39" s="267">
        <v>0.07112691709268726</v>
      </c>
      <c r="K39" s="267">
        <v>0.6445876861524783</v>
      </c>
      <c r="L39" s="267">
        <v>100</v>
      </c>
      <c r="M39" s="67"/>
      <c r="N39" s="67"/>
      <c r="O39" s="67"/>
      <c r="P39" s="67"/>
      <c r="Q39" s="67"/>
      <c r="R39" s="67"/>
      <c r="S39" s="67"/>
      <c r="T39" s="67"/>
      <c r="U39" s="67"/>
      <c r="V39" s="67"/>
    </row>
    <row r="40" spans="1:22" ht="22.5" customHeight="1">
      <c r="A40" s="598" t="s">
        <v>204</v>
      </c>
      <c r="B40" s="598"/>
      <c r="C40" s="598"/>
      <c r="D40" s="598"/>
      <c r="E40" s="598"/>
      <c r="F40" s="598"/>
      <c r="G40" s="309"/>
      <c r="H40" s="309"/>
      <c r="I40" s="309"/>
      <c r="J40" s="309"/>
      <c r="K40" s="309"/>
      <c r="L40" s="309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3:22" ht="12.75">
      <c r="M41" s="67"/>
      <c r="N41" s="67"/>
      <c r="O41" s="67"/>
      <c r="P41" s="67"/>
      <c r="Q41" s="67"/>
      <c r="R41" s="67"/>
      <c r="S41" s="67"/>
      <c r="T41" s="67"/>
      <c r="U41" s="67"/>
      <c r="V41" s="67"/>
    </row>
    <row r="42" spans="13:22" ht="12.75">
      <c r="M42" s="67"/>
      <c r="N42" s="67"/>
      <c r="O42" s="67"/>
      <c r="P42" s="67"/>
      <c r="Q42" s="67"/>
      <c r="R42" s="67"/>
      <c r="S42" s="67"/>
      <c r="T42" s="67"/>
      <c r="U42" s="67"/>
      <c r="V42" s="67"/>
    </row>
    <row r="43" spans="13:22" ht="12.75">
      <c r="M43" s="67"/>
      <c r="N43" s="67"/>
      <c r="O43" s="67"/>
      <c r="P43" s="67"/>
      <c r="Q43" s="67"/>
      <c r="R43" s="67"/>
      <c r="S43" s="67"/>
      <c r="T43" s="67"/>
      <c r="U43" s="67"/>
      <c r="V43" s="67"/>
    </row>
    <row r="44" spans="13:22" ht="12.75">
      <c r="M44" s="67"/>
      <c r="N44" s="67"/>
      <c r="O44" s="67"/>
      <c r="P44" s="67"/>
      <c r="Q44" s="67"/>
      <c r="R44" s="67"/>
      <c r="S44" s="67"/>
      <c r="T44" s="67"/>
      <c r="U44" s="67"/>
      <c r="V44" s="67"/>
    </row>
    <row r="45" spans="13:22" ht="12.75">
      <c r="M45" s="67"/>
      <c r="N45" s="67"/>
      <c r="O45" s="67"/>
      <c r="P45" s="67"/>
      <c r="Q45" s="67"/>
      <c r="R45" s="67"/>
      <c r="S45" s="67"/>
      <c r="T45" s="67"/>
      <c r="U45" s="67"/>
      <c r="V45" s="67"/>
    </row>
    <row r="46" spans="13:22" ht="12.75">
      <c r="M46" s="67"/>
      <c r="N46" s="67"/>
      <c r="O46" s="67"/>
      <c r="P46" s="67"/>
      <c r="Q46" s="67"/>
      <c r="R46" s="67"/>
      <c r="S46" s="67"/>
      <c r="T46" s="67"/>
      <c r="U46" s="67"/>
      <c r="V46" s="67"/>
    </row>
    <row r="47" spans="13:22" ht="12.75">
      <c r="M47" s="67"/>
      <c r="N47" s="67"/>
      <c r="O47" s="67"/>
      <c r="P47" s="67"/>
      <c r="Q47" s="67"/>
      <c r="R47" s="67"/>
      <c r="S47" s="67"/>
      <c r="T47" s="67"/>
      <c r="U47" s="67"/>
      <c r="V47" s="67"/>
    </row>
    <row r="48" spans="13:22" ht="12.75">
      <c r="M48" s="67"/>
      <c r="N48" s="67"/>
      <c r="O48" s="67"/>
      <c r="P48" s="67"/>
      <c r="Q48" s="67"/>
      <c r="R48" s="67"/>
      <c r="S48" s="67"/>
      <c r="T48" s="67"/>
      <c r="U48" s="67"/>
      <c r="V48" s="67"/>
    </row>
    <row r="49" spans="13:22" ht="12.75">
      <c r="M49" s="67"/>
      <c r="N49" s="67"/>
      <c r="O49" s="67"/>
      <c r="P49" s="67"/>
      <c r="Q49" s="67"/>
      <c r="R49" s="67"/>
      <c r="S49" s="67"/>
      <c r="T49" s="67"/>
      <c r="U49" s="67"/>
      <c r="V49" s="67"/>
    </row>
    <row r="50" spans="13:22" ht="12.75">
      <c r="M50" s="67"/>
      <c r="N50" s="67"/>
      <c r="O50" s="67"/>
      <c r="P50" s="67"/>
      <c r="Q50" s="67"/>
      <c r="R50" s="67"/>
      <c r="S50" s="67"/>
      <c r="T50" s="67"/>
      <c r="U50" s="67"/>
      <c r="V50" s="67"/>
    </row>
    <row r="51" spans="13:22" ht="12.75"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3:22" ht="12.75"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13:22" ht="12.75">
      <c r="M53" s="67"/>
      <c r="N53" s="67"/>
      <c r="O53" s="67"/>
      <c r="P53" s="67"/>
      <c r="Q53" s="67"/>
      <c r="R53" s="67"/>
      <c r="S53" s="67"/>
      <c r="T53" s="67"/>
      <c r="U53" s="67"/>
      <c r="V53" s="67"/>
    </row>
    <row r="54" spans="13:22" ht="12.75">
      <c r="M54" s="67"/>
      <c r="N54" s="67"/>
      <c r="O54" s="67"/>
      <c r="P54" s="67"/>
      <c r="Q54" s="67"/>
      <c r="R54" s="67"/>
      <c r="S54" s="67"/>
      <c r="T54" s="67"/>
      <c r="U54" s="67"/>
      <c r="V54" s="67"/>
    </row>
    <row r="55" spans="13:22" ht="12.75">
      <c r="M55" s="67"/>
      <c r="N55" s="67"/>
      <c r="O55" s="67"/>
      <c r="P55" s="67"/>
      <c r="Q55" s="67"/>
      <c r="R55" s="67"/>
      <c r="S55" s="67"/>
      <c r="T55" s="67"/>
      <c r="U55" s="67"/>
      <c r="V55" s="67"/>
    </row>
    <row r="56" spans="13:22" ht="18" customHeight="1">
      <c r="M56" s="67"/>
      <c r="N56" s="67"/>
      <c r="O56" s="67"/>
      <c r="P56" s="67"/>
      <c r="Q56" s="67"/>
      <c r="R56" s="67"/>
      <c r="S56" s="67"/>
      <c r="T56" s="67"/>
      <c r="U56" s="67"/>
      <c r="V56" s="67"/>
    </row>
    <row r="57" spans="13:22" ht="18" customHeight="1">
      <c r="M57" s="67"/>
      <c r="N57" s="67"/>
      <c r="O57" s="67"/>
      <c r="P57" s="67"/>
      <c r="Q57" s="67"/>
      <c r="R57" s="67"/>
      <c r="S57" s="67"/>
      <c r="T57" s="67"/>
      <c r="U57" s="67"/>
      <c r="V57" s="67"/>
    </row>
    <row r="58" spans="13:22" ht="18" customHeight="1">
      <c r="M58" s="67"/>
      <c r="N58" s="67"/>
      <c r="O58" s="67"/>
      <c r="P58" s="67"/>
      <c r="Q58" s="67"/>
      <c r="R58" s="67"/>
      <c r="S58" s="67"/>
      <c r="T58" s="67"/>
      <c r="U58" s="67"/>
      <c r="V58" s="67"/>
    </row>
    <row r="59" spans="13:22" ht="18" customHeight="1">
      <c r="M59" s="67"/>
      <c r="N59" s="67"/>
      <c r="O59" s="67"/>
      <c r="P59" s="67"/>
      <c r="Q59" s="67"/>
      <c r="R59" s="67"/>
      <c r="S59" s="67"/>
      <c r="T59" s="67"/>
      <c r="U59" s="67"/>
      <c r="V59" s="67"/>
    </row>
    <row r="60" spans="13:22" ht="18" customHeight="1">
      <c r="M60" s="67"/>
      <c r="N60" s="67"/>
      <c r="O60" s="67"/>
      <c r="P60" s="67"/>
      <c r="Q60" s="67"/>
      <c r="R60" s="67"/>
      <c r="S60" s="67"/>
      <c r="T60" s="67"/>
      <c r="U60" s="67"/>
      <c r="V60" s="67"/>
    </row>
    <row r="61" spans="13:22" ht="18" customHeight="1">
      <c r="M61" s="67"/>
      <c r="N61" s="67"/>
      <c r="O61" s="67"/>
      <c r="P61" s="67"/>
      <c r="Q61" s="67"/>
      <c r="R61" s="67"/>
      <c r="S61" s="67"/>
      <c r="T61" s="67"/>
      <c r="U61" s="67"/>
      <c r="V61" s="67"/>
    </row>
    <row r="62" spans="13:22" ht="18" customHeight="1">
      <c r="M62" s="67"/>
      <c r="N62" s="67"/>
      <c r="O62" s="67"/>
      <c r="P62" s="67"/>
      <c r="Q62" s="67"/>
      <c r="R62" s="67"/>
      <c r="S62" s="67"/>
      <c r="T62" s="67"/>
      <c r="U62" s="67"/>
      <c r="V62" s="67"/>
    </row>
    <row r="63" spans="13:22" ht="18" customHeight="1">
      <c r="M63" s="67"/>
      <c r="N63" s="67"/>
      <c r="O63" s="67"/>
      <c r="P63" s="67"/>
      <c r="Q63" s="67"/>
      <c r="R63" s="67"/>
      <c r="S63" s="67"/>
      <c r="T63" s="67"/>
      <c r="U63" s="67"/>
      <c r="V63" s="67"/>
    </row>
    <row r="64" spans="13:22" ht="18" customHeight="1">
      <c r="M64" s="67"/>
      <c r="N64" s="67"/>
      <c r="O64" s="67"/>
      <c r="P64" s="67"/>
      <c r="Q64" s="67"/>
      <c r="R64" s="67"/>
      <c r="S64" s="67"/>
      <c r="T64" s="67"/>
      <c r="U64" s="67"/>
      <c r="V64" s="67"/>
    </row>
    <row r="65" spans="13:22" ht="18" customHeight="1">
      <c r="M65" s="67"/>
      <c r="N65" s="67"/>
      <c r="O65" s="67"/>
      <c r="P65" s="67"/>
      <c r="Q65" s="67"/>
      <c r="R65" s="67"/>
      <c r="S65" s="67"/>
      <c r="T65" s="67"/>
      <c r="U65" s="67"/>
      <c r="V65" s="67"/>
    </row>
    <row r="66" spans="13:22" ht="12.75">
      <c r="M66" s="67"/>
      <c r="N66" s="67"/>
      <c r="O66" s="67"/>
      <c r="P66" s="67"/>
      <c r="Q66" s="67"/>
      <c r="R66" s="67"/>
      <c r="S66" s="67"/>
      <c r="T66" s="67"/>
      <c r="U66" s="67"/>
      <c r="V66" s="67"/>
    </row>
    <row r="67" spans="13:22" ht="12.75">
      <c r="M67" s="67"/>
      <c r="N67" s="67"/>
      <c r="O67" s="67"/>
      <c r="P67" s="67"/>
      <c r="Q67" s="67"/>
      <c r="R67" s="67"/>
      <c r="S67" s="67"/>
      <c r="T67" s="67"/>
      <c r="U67" s="67"/>
      <c r="V67" s="67"/>
    </row>
    <row r="68" spans="13:22" ht="12.75">
      <c r="M68" s="67"/>
      <c r="N68" s="67"/>
      <c r="O68" s="67"/>
      <c r="P68" s="67"/>
      <c r="Q68" s="67"/>
      <c r="R68" s="67"/>
      <c r="S68" s="67"/>
      <c r="T68" s="67"/>
      <c r="U68" s="67"/>
      <c r="V68" s="67"/>
    </row>
    <row r="69" spans="13:22" ht="12.75">
      <c r="M69" s="67"/>
      <c r="N69" s="67"/>
      <c r="O69" s="67"/>
      <c r="P69" s="67"/>
      <c r="Q69" s="67"/>
      <c r="R69" s="67"/>
      <c r="S69" s="67"/>
      <c r="T69" s="67"/>
      <c r="U69" s="67"/>
      <c r="V69" s="67"/>
    </row>
    <row r="70" spans="13:22" ht="12.75">
      <c r="M70" s="67"/>
      <c r="N70" s="67"/>
      <c r="O70" s="67"/>
      <c r="P70" s="67"/>
      <c r="Q70" s="67"/>
      <c r="R70" s="67"/>
      <c r="S70" s="67"/>
      <c r="T70" s="67"/>
      <c r="U70" s="67"/>
      <c r="V70" s="67"/>
    </row>
  </sheetData>
  <mergeCells count="8">
    <mergeCell ref="A40:F40"/>
    <mergeCell ref="L4:L5"/>
    <mergeCell ref="B4:B5"/>
    <mergeCell ref="C4:C5"/>
    <mergeCell ref="D4:D5"/>
    <mergeCell ref="E4:I4"/>
    <mergeCell ref="J4:J5"/>
    <mergeCell ref="K4:K5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54" r:id="rId1"/>
  <headerFooter alignWithMargins="0">
    <oddFooter>&amp;C&amp;16page 21</oddFooter>
  </headerFooter>
  <rowBreaks count="1" manualBreakCount="1">
    <brk id="41" max="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V70"/>
  <sheetViews>
    <sheetView view="pageBreakPreview" zoomScale="75" zoomScaleNormal="50" zoomScaleSheetLayoutView="75" workbookViewId="0" topLeftCell="A1">
      <selection activeCell="B6" sqref="B6"/>
    </sheetView>
  </sheetViews>
  <sheetFormatPr defaultColWidth="11.00390625" defaultRowHeight="12.75"/>
  <cols>
    <col min="1" max="1" width="19.875" style="118" customWidth="1"/>
    <col min="2" max="2" width="14.00390625" style="118" customWidth="1"/>
    <col min="3" max="3" width="14.25390625" style="118" customWidth="1"/>
    <col min="4" max="4" width="12.50390625" style="118" customWidth="1"/>
    <col min="5" max="9" width="9.625" style="118" customWidth="1"/>
    <col min="10" max="10" width="12.00390625" style="118" customWidth="1"/>
    <col min="11" max="12" width="9.625" style="118" customWidth="1"/>
    <col min="13" max="13" width="7.125" style="68" customWidth="1"/>
    <col min="14" max="16384" width="11.00390625" style="68" customWidth="1"/>
  </cols>
  <sheetData>
    <row r="1" spans="1:22" ht="20.25">
      <c r="A1" s="292" t="s">
        <v>194</v>
      </c>
      <c r="B1" s="293" t="s">
        <v>274</v>
      </c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20.25">
      <c r="A2" s="294"/>
      <c r="B2" s="293" t="s">
        <v>123</v>
      </c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2:22" ht="15.75">
      <c r="B3" s="295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2:22" ht="22.5" customHeight="1">
      <c r="B4" s="603" t="s">
        <v>206</v>
      </c>
      <c r="C4" s="603" t="s">
        <v>196</v>
      </c>
      <c r="D4" s="603" t="s">
        <v>71</v>
      </c>
      <c r="E4" s="604" t="s">
        <v>205</v>
      </c>
      <c r="F4" s="605"/>
      <c r="G4" s="605"/>
      <c r="H4" s="605"/>
      <c r="I4" s="606"/>
      <c r="J4" s="603" t="s">
        <v>207</v>
      </c>
      <c r="K4" s="603" t="s">
        <v>117</v>
      </c>
      <c r="L4" s="603" t="s">
        <v>28</v>
      </c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2" ht="67.5" customHeight="1">
      <c r="A5" s="297"/>
      <c r="B5" s="603"/>
      <c r="C5" s="603"/>
      <c r="D5" s="603"/>
      <c r="E5" s="310" t="s">
        <v>198</v>
      </c>
      <c r="F5" s="311" t="s">
        <v>201</v>
      </c>
      <c r="G5" s="311" t="s">
        <v>202</v>
      </c>
      <c r="H5" s="311" t="s">
        <v>203</v>
      </c>
      <c r="I5" s="312" t="s">
        <v>199</v>
      </c>
      <c r="J5" s="603"/>
      <c r="K5" s="603"/>
      <c r="L5" s="603"/>
      <c r="M5" s="67"/>
      <c r="N5" s="67"/>
      <c r="O5" s="67"/>
      <c r="P5" s="67"/>
      <c r="Q5" s="67"/>
      <c r="R5" s="67"/>
      <c r="S5" s="67"/>
      <c r="T5" s="67"/>
      <c r="U5" s="67"/>
      <c r="V5" s="67"/>
    </row>
    <row r="6" spans="1:22" ht="21" customHeight="1">
      <c r="A6" s="466" t="s">
        <v>307</v>
      </c>
      <c r="B6" s="263">
        <f>'[11]archive'!$C$8</f>
        <v>325</v>
      </c>
      <c r="C6" s="263">
        <f>'[11]archive'!$C$9</f>
        <v>173</v>
      </c>
      <c r="D6" s="263">
        <f>'[11]archive'!$C$10</f>
        <v>0</v>
      </c>
      <c r="E6" s="264">
        <f>'[11]archive'!$C$13</f>
        <v>141</v>
      </c>
      <c r="F6" s="265">
        <f>'[11]archive'!$C$14</f>
        <v>53</v>
      </c>
      <c r="G6" s="265">
        <f>'[11]archive'!$C$15</f>
        <v>24</v>
      </c>
      <c r="H6" s="265">
        <f>'[11]archive'!$C$16</f>
        <v>5</v>
      </c>
      <c r="I6" s="266">
        <f>SUM('[11]archive'!$C$17:$C$19)</f>
        <v>3</v>
      </c>
      <c r="J6" s="263">
        <f>SUM('[11]archive'!$C$22:$C$32)</f>
        <v>0</v>
      </c>
      <c r="K6" s="263">
        <f>SUM('[11]archive'!$C$33:$C$35)</f>
        <v>5</v>
      </c>
      <c r="L6" s="263">
        <f>SUM(B6:K6)</f>
        <v>729</v>
      </c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2" ht="21" customHeight="1">
      <c r="A7" s="465" t="s">
        <v>276</v>
      </c>
      <c r="B7" s="426">
        <f>(B6/L6)*100</f>
        <v>44.58161865569273</v>
      </c>
      <c r="C7" s="426">
        <f>(C6/L6)*100</f>
        <v>23.73113854595336</v>
      </c>
      <c r="D7" s="426">
        <f>(D6/L6)*100</f>
        <v>0</v>
      </c>
      <c r="E7" s="427">
        <f>(E6/L6)*100</f>
        <v>19.34156378600823</v>
      </c>
      <c r="F7" s="428">
        <f>(F6/L6)*100</f>
        <v>7.270233196159122</v>
      </c>
      <c r="G7" s="428">
        <f>(G6/L6)*100</f>
        <v>3.292181069958848</v>
      </c>
      <c r="H7" s="428">
        <f>(H6/L6)*100</f>
        <v>0.6858710562414266</v>
      </c>
      <c r="I7" s="429">
        <f>(I6/L6)*100</f>
        <v>0.411522633744856</v>
      </c>
      <c r="J7" s="426">
        <f>(J6/L6)*100</f>
        <v>0</v>
      </c>
      <c r="K7" s="426">
        <f>(K6/L6)*100</f>
        <v>0.6858710562414266</v>
      </c>
      <c r="L7" s="426">
        <f>SUM(B7:K7)</f>
        <v>100</v>
      </c>
      <c r="M7" s="67"/>
      <c r="N7" s="67"/>
      <c r="O7" s="67"/>
      <c r="P7" s="67"/>
      <c r="Q7" s="67"/>
      <c r="R7" s="67"/>
      <c r="S7" s="67"/>
      <c r="T7" s="67"/>
      <c r="U7" s="67"/>
      <c r="V7" s="67"/>
    </row>
    <row r="8" spans="1:22" ht="21" customHeight="1">
      <c r="A8" s="464" t="s">
        <v>296</v>
      </c>
      <c r="B8" s="449">
        <v>308</v>
      </c>
      <c r="C8" s="449">
        <v>196</v>
      </c>
      <c r="D8" s="449">
        <v>0</v>
      </c>
      <c r="E8" s="450">
        <v>139</v>
      </c>
      <c r="F8" s="451">
        <v>51</v>
      </c>
      <c r="G8" s="451">
        <v>31</v>
      </c>
      <c r="H8" s="451">
        <v>3</v>
      </c>
      <c r="I8" s="452">
        <v>0</v>
      </c>
      <c r="J8" s="449">
        <v>6</v>
      </c>
      <c r="K8" s="449">
        <v>8</v>
      </c>
      <c r="L8" s="449">
        <v>742</v>
      </c>
      <c r="M8" s="67"/>
      <c r="N8" s="67"/>
      <c r="O8" s="67"/>
      <c r="P8" s="67"/>
      <c r="Q8" s="67"/>
      <c r="R8" s="67"/>
      <c r="S8" s="67"/>
      <c r="T8" s="67"/>
      <c r="U8" s="67"/>
      <c r="V8" s="67"/>
    </row>
    <row r="9" spans="1:22" ht="21" customHeight="1">
      <c r="A9" s="467" t="s">
        <v>276</v>
      </c>
      <c r="B9" s="378">
        <v>41.509433962264154</v>
      </c>
      <c r="C9" s="378">
        <v>26.41509433962264</v>
      </c>
      <c r="D9" s="378">
        <v>0</v>
      </c>
      <c r="E9" s="379">
        <v>18.733153638814017</v>
      </c>
      <c r="F9" s="380">
        <v>6.873315363881402</v>
      </c>
      <c r="G9" s="380">
        <v>4.177897574123989</v>
      </c>
      <c r="H9" s="380">
        <v>0.40431266846361186</v>
      </c>
      <c r="I9" s="381">
        <v>0</v>
      </c>
      <c r="J9" s="378">
        <v>0.8086253369272237</v>
      </c>
      <c r="K9" s="378">
        <v>1.078167115902965</v>
      </c>
      <c r="L9" s="378">
        <v>100</v>
      </c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1:22" ht="21" customHeight="1">
      <c r="A10" s="464" t="s">
        <v>294</v>
      </c>
      <c r="B10" s="488">
        <v>341</v>
      </c>
      <c r="C10" s="488">
        <v>152</v>
      </c>
      <c r="D10" s="488">
        <v>3</v>
      </c>
      <c r="E10" s="491">
        <v>135</v>
      </c>
      <c r="F10" s="490">
        <v>51</v>
      </c>
      <c r="G10" s="490">
        <v>39</v>
      </c>
      <c r="H10" s="490">
        <v>0</v>
      </c>
      <c r="I10" s="489">
        <v>1</v>
      </c>
      <c r="J10" s="488">
        <v>2</v>
      </c>
      <c r="K10" s="488">
        <v>11</v>
      </c>
      <c r="L10" s="488">
        <v>735</v>
      </c>
      <c r="M10" s="67"/>
      <c r="N10" s="67"/>
      <c r="O10" s="67"/>
      <c r="P10" s="67"/>
      <c r="Q10" s="67"/>
      <c r="R10" s="67"/>
      <c r="S10" s="67"/>
      <c r="T10" s="67"/>
      <c r="U10" s="67"/>
      <c r="V10" s="67"/>
    </row>
    <row r="11" spans="1:22" ht="21" customHeight="1">
      <c r="A11" s="467" t="s">
        <v>276</v>
      </c>
      <c r="B11" s="301">
        <v>46.394557823129254</v>
      </c>
      <c r="C11" s="301">
        <v>20.680272108843536</v>
      </c>
      <c r="D11" s="301">
        <v>0.40816326530612246</v>
      </c>
      <c r="E11" s="302">
        <v>18.367346938775512</v>
      </c>
      <c r="F11" s="303">
        <v>6.938775510204081</v>
      </c>
      <c r="G11" s="303">
        <v>5.3061224489795915</v>
      </c>
      <c r="H11" s="303">
        <v>0</v>
      </c>
      <c r="I11" s="304">
        <v>0.13605442176870747</v>
      </c>
      <c r="J11" s="301">
        <v>0.27210884353741494</v>
      </c>
      <c r="K11" s="301">
        <v>1.4965986394557822</v>
      </c>
      <c r="L11" s="301">
        <v>100</v>
      </c>
      <c r="M11" s="67"/>
      <c r="N11" s="67"/>
      <c r="O11" s="67"/>
      <c r="P11" s="67"/>
      <c r="Q11" s="67"/>
      <c r="R11" s="67"/>
      <c r="S11" s="67"/>
      <c r="T11" s="67"/>
      <c r="U11" s="67"/>
      <c r="V11" s="67"/>
    </row>
    <row r="12" spans="1:12" s="118" customFormat="1" ht="21" customHeight="1">
      <c r="A12" s="464" t="s">
        <v>292</v>
      </c>
      <c r="B12" s="493">
        <v>371</v>
      </c>
      <c r="C12" s="493">
        <v>170</v>
      </c>
      <c r="D12" s="493">
        <v>0</v>
      </c>
      <c r="E12" s="496">
        <v>170</v>
      </c>
      <c r="F12" s="495">
        <v>56</v>
      </c>
      <c r="G12" s="495">
        <v>28</v>
      </c>
      <c r="H12" s="495">
        <v>3</v>
      </c>
      <c r="I12" s="494">
        <v>6</v>
      </c>
      <c r="J12" s="493">
        <v>0</v>
      </c>
      <c r="K12" s="493">
        <v>4</v>
      </c>
      <c r="L12" s="493">
        <v>808</v>
      </c>
    </row>
    <row r="13" spans="1:12" s="118" customFormat="1" ht="21" customHeight="1">
      <c r="A13" s="467" t="s">
        <v>276</v>
      </c>
      <c r="B13" s="378">
        <v>45.915841584158414</v>
      </c>
      <c r="C13" s="378">
        <v>21.03960396039604</v>
      </c>
      <c r="D13" s="378">
        <v>0</v>
      </c>
      <c r="E13" s="379">
        <v>21.03960396039604</v>
      </c>
      <c r="F13" s="380">
        <v>6.9306930693069315</v>
      </c>
      <c r="G13" s="380">
        <v>3.4653465346534658</v>
      </c>
      <c r="H13" s="380">
        <v>0.3712871287128713</v>
      </c>
      <c r="I13" s="381">
        <v>0.7425742574257426</v>
      </c>
      <c r="J13" s="378">
        <v>0</v>
      </c>
      <c r="K13" s="378">
        <v>0.49504950495049505</v>
      </c>
      <c r="L13" s="378">
        <v>100</v>
      </c>
    </row>
    <row r="14" spans="1:22" ht="21" customHeight="1">
      <c r="A14" s="466" t="s">
        <v>290</v>
      </c>
      <c r="B14" s="499">
        <v>361</v>
      </c>
      <c r="C14" s="499">
        <v>152</v>
      </c>
      <c r="D14" s="499">
        <v>0</v>
      </c>
      <c r="E14" s="502">
        <v>163</v>
      </c>
      <c r="F14" s="501">
        <v>43</v>
      </c>
      <c r="G14" s="501">
        <v>38</v>
      </c>
      <c r="H14" s="501">
        <v>6</v>
      </c>
      <c r="I14" s="500">
        <v>4</v>
      </c>
      <c r="J14" s="499">
        <v>4</v>
      </c>
      <c r="K14" s="499">
        <v>6</v>
      </c>
      <c r="L14" s="499">
        <v>777</v>
      </c>
      <c r="M14" s="67"/>
      <c r="N14" s="67"/>
      <c r="O14" s="67"/>
      <c r="P14" s="67"/>
      <c r="Q14" s="67"/>
      <c r="R14" s="67"/>
      <c r="S14" s="67"/>
      <c r="T14" s="67"/>
      <c r="U14" s="67"/>
      <c r="V14" s="67"/>
    </row>
    <row r="15" spans="1:22" ht="21" customHeight="1">
      <c r="A15" s="465" t="s">
        <v>276</v>
      </c>
      <c r="B15" s="426">
        <v>46.46074646074646</v>
      </c>
      <c r="C15" s="426">
        <v>19.56241956241956</v>
      </c>
      <c r="D15" s="426">
        <v>0</v>
      </c>
      <c r="E15" s="427">
        <v>20.97812097812098</v>
      </c>
      <c r="F15" s="428">
        <v>5.534105534105534</v>
      </c>
      <c r="G15" s="428">
        <v>4.89060489060489</v>
      </c>
      <c r="H15" s="428">
        <v>0.7722007722007722</v>
      </c>
      <c r="I15" s="429">
        <v>0.5148005148005148</v>
      </c>
      <c r="J15" s="426">
        <v>0.5148005148005148</v>
      </c>
      <c r="K15" s="426">
        <v>0.7722007722007722</v>
      </c>
      <c r="L15" s="426">
        <v>100</v>
      </c>
      <c r="M15" s="67"/>
      <c r="N15" s="67"/>
      <c r="O15" s="67"/>
      <c r="P15" s="67"/>
      <c r="Q15" s="67"/>
      <c r="R15" s="67"/>
      <c r="S15" s="67"/>
      <c r="T15" s="67"/>
      <c r="U15" s="67"/>
      <c r="V15" s="67"/>
    </row>
    <row r="16" spans="1:22" ht="21" customHeight="1">
      <c r="A16" s="464" t="s">
        <v>288</v>
      </c>
      <c r="B16" s="449">
        <v>252</v>
      </c>
      <c r="C16" s="449">
        <v>155</v>
      </c>
      <c r="D16" s="449">
        <v>0</v>
      </c>
      <c r="E16" s="450">
        <v>128</v>
      </c>
      <c r="F16" s="451">
        <v>57</v>
      </c>
      <c r="G16" s="451">
        <v>25</v>
      </c>
      <c r="H16" s="451">
        <v>2</v>
      </c>
      <c r="I16" s="452">
        <v>1</v>
      </c>
      <c r="J16" s="449">
        <v>0</v>
      </c>
      <c r="K16" s="449">
        <v>5</v>
      </c>
      <c r="L16" s="449">
        <v>625</v>
      </c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22" ht="21" customHeight="1">
      <c r="A17" s="467" t="s">
        <v>276</v>
      </c>
      <c r="B17" s="301">
        <v>40.5103668261563</v>
      </c>
      <c r="C17" s="301">
        <v>24.720893141945773</v>
      </c>
      <c r="D17" s="301">
        <v>0</v>
      </c>
      <c r="E17" s="302">
        <v>20.414673046251995</v>
      </c>
      <c r="F17" s="303">
        <v>9.090909090909092</v>
      </c>
      <c r="G17" s="303">
        <v>3.9872408293460926</v>
      </c>
      <c r="H17" s="303">
        <v>0.3189792663476874</v>
      </c>
      <c r="I17" s="304">
        <v>0.1594896331738437</v>
      </c>
      <c r="J17" s="301">
        <v>0</v>
      </c>
      <c r="K17" s="301">
        <v>0.7974481658692184</v>
      </c>
      <c r="L17" s="301">
        <v>100</v>
      </c>
      <c r="M17" s="67"/>
      <c r="N17" s="67"/>
      <c r="O17" s="67"/>
      <c r="P17" s="67"/>
      <c r="Q17" s="67"/>
      <c r="R17" s="67"/>
      <c r="S17" s="67"/>
      <c r="T17" s="67"/>
      <c r="U17" s="67"/>
      <c r="V17" s="67"/>
    </row>
    <row r="18" spans="1:22" ht="21" customHeight="1">
      <c r="A18" s="464" t="s">
        <v>283</v>
      </c>
      <c r="B18" s="305">
        <v>375</v>
      </c>
      <c r="C18" s="305">
        <v>193</v>
      </c>
      <c r="D18" s="305">
        <v>0</v>
      </c>
      <c r="E18" s="306">
        <v>163</v>
      </c>
      <c r="F18" s="307">
        <v>54</v>
      </c>
      <c r="G18" s="307">
        <v>36</v>
      </c>
      <c r="H18" s="307">
        <v>8</v>
      </c>
      <c r="I18" s="308">
        <v>0</v>
      </c>
      <c r="J18" s="305">
        <v>0</v>
      </c>
      <c r="K18" s="305">
        <v>11</v>
      </c>
      <c r="L18" s="305">
        <v>840</v>
      </c>
      <c r="M18" s="67"/>
      <c r="N18" s="67"/>
      <c r="O18" s="67"/>
      <c r="P18" s="67"/>
      <c r="Q18" s="67"/>
      <c r="R18" s="67"/>
      <c r="S18" s="67"/>
      <c r="T18" s="67"/>
      <c r="U18" s="67"/>
      <c r="V18" s="67"/>
    </row>
    <row r="19" spans="1:22" ht="21" customHeight="1">
      <c r="A19" s="467" t="s">
        <v>276</v>
      </c>
      <c r="B19" s="301">
        <v>45</v>
      </c>
      <c r="C19" s="301">
        <v>22.976190476190474</v>
      </c>
      <c r="D19" s="301">
        <v>0</v>
      </c>
      <c r="E19" s="302">
        <v>19.404761904761905</v>
      </c>
      <c r="F19" s="303">
        <v>6.428571428571428</v>
      </c>
      <c r="G19" s="303">
        <v>4.285714285714286</v>
      </c>
      <c r="H19" s="303">
        <v>0.5952380952380952</v>
      </c>
      <c r="I19" s="304">
        <v>0</v>
      </c>
      <c r="J19" s="301">
        <v>0</v>
      </c>
      <c r="K19" s="301">
        <v>1.3095238095238095</v>
      </c>
      <c r="L19" s="301">
        <v>100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</row>
    <row r="20" spans="1:22" ht="21" customHeight="1">
      <c r="A20" s="464" t="s">
        <v>262</v>
      </c>
      <c r="B20" s="505">
        <v>350</v>
      </c>
      <c r="C20" s="505">
        <v>160</v>
      </c>
      <c r="D20" s="505">
        <v>1</v>
      </c>
      <c r="E20" s="508">
        <v>177</v>
      </c>
      <c r="F20" s="507">
        <v>72</v>
      </c>
      <c r="G20" s="507">
        <v>50</v>
      </c>
      <c r="H20" s="507">
        <v>4</v>
      </c>
      <c r="I20" s="506">
        <v>3</v>
      </c>
      <c r="J20" s="505">
        <v>4</v>
      </c>
      <c r="K20" s="505">
        <v>7</v>
      </c>
      <c r="L20" s="505">
        <v>828</v>
      </c>
      <c r="M20" s="67"/>
      <c r="N20" s="67"/>
      <c r="O20" s="67"/>
      <c r="P20" s="67"/>
      <c r="Q20" s="67"/>
      <c r="R20" s="67"/>
      <c r="S20" s="67"/>
      <c r="T20" s="67"/>
      <c r="U20" s="67"/>
      <c r="V20" s="67"/>
    </row>
    <row r="21" spans="1:22" ht="21" customHeight="1">
      <c r="A21" s="467" t="s">
        <v>276</v>
      </c>
      <c r="B21" s="301">
        <v>42.270531400966185</v>
      </c>
      <c r="C21" s="301">
        <v>19.32367149758454</v>
      </c>
      <c r="D21" s="301">
        <v>0.12077294685990338</v>
      </c>
      <c r="E21" s="302">
        <v>21.3768115942029</v>
      </c>
      <c r="F21" s="303">
        <v>8.695652173913043</v>
      </c>
      <c r="G21" s="303">
        <v>6.038647342995169</v>
      </c>
      <c r="H21" s="303">
        <v>0.4830917874396135</v>
      </c>
      <c r="I21" s="304">
        <v>0.36231884057971014</v>
      </c>
      <c r="J21" s="301">
        <v>0.4830917874396135</v>
      </c>
      <c r="K21" s="301">
        <v>0.8454106280193237</v>
      </c>
      <c r="L21" s="301">
        <v>100</v>
      </c>
      <c r="M21" s="67"/>
      <c r="N21" s="67"/>
      <c r="O21" s="67"/>
      <c r="P21" s="67"/>
      <c r="Q21" s="67"/>
      <c r="R21" s="67"/>
      <c r="S21" s="67"/>
      <c r="T21" s="67"/>
      <c r="U21" s="67"/>
      <c r="V21" s="67"/>
    </row>
    <row r="22" spans="1:22" ht="21" customHeight="1">
      <c r="A22" s="466" t="s">
        <v>282</v>
      </c>
      <c r="B22" s="271">
        <v>389</v>
      </c>
      <c r="C22" s="271">
        <v>184</v>
      </c>
      <c r="D22" s="271">
        <v>2</v>
      </c>
      <c r="E22" s="272">
        <v>136</v>
      </c>
      <c r="F22" s="273">
        <v>42</v>
      </c>
      <c r="G22" s="273">
        <v>38</v>
      </c>
      <c r="H22" s="273">
        <v>10</v>
      </c>
      <c r="I22" s="274">
        <v>4</v>
      </c>
      <c r="J22" s="271">
        <v>4</v>
      </c>
      <c r="K22" s="271">
        <v>4</v>
      </c>
      <c r="L22" s="271">
        <v>813</v>
      </c>
      <c r="M22" s="67"/>
      <c r="N22" s="67"/>
      <c r="O22" s="67"/>
      <c r="P22" s="67"/>
      <c r="Q22" s="67"/>
      <c r="R22" s="67"/>
      <c r="S22" s="67"/>
      <c r="T22" s="67"/>
      <c r="U22" s="67"/>
      <c r="V22" s="67"/>
    </row>
    <row r="23" spans="1:22" ht="21" customHeight="1">
      <c r="A23" s="465" t="s">
        <v>276</v>
      </c>
      <c r="B23" s="267">
        <v>47.84747847478475</v>
      </c>
      <c r="C23" s="267">
        <v>22.63222632226322</v>
      </c>
      <c r="D23" s="267">
        <v>0.24600246002460024</v>
      </c>
      <c r="E23" s="268">
        <v>16.728167281672818</v>
      </c>
      <c r="F23" s="269">
        <v>5.166051660516605</v>
      </c>
      <c r="G23" s="269">
        <v>4.674046740467404</v>
      </c>
      <c r="H23" s="269">
        <v>1.2300123001230012</v>
      </c>
      <c r="I23" s="270">
        <v>0.4920049200492005</v>
      </c>
      <c r="J23" s="267">
        <v>0.4920049200492005</v>
      </c>
      <c r="K23" s="267">
        <v>0.4920049200492005</v>
      </c>
      <c r="L23" s="267">
        <v>100</v>
      </c>
      <c r="M23" s="67"/>
      <c r="N23" s="67"/>
      <c r="O23" s="67"/>
      <c r="P23" s="67"/>
      <c r="Q23" s="67"/>
      <c r="R23" s="67"/>
      <c r="S23" s="67"/>
      <c r="T23" s="67"/>
      <c r="U23" s="67"/>
      <c r="V23" s="67"/>
    </row>
    <row r="24" spans="1:22" ht="21" customHeight="1">
      <c r="A24" s="464" t="s">
        <v>281</v>
      </c>
      <c r="B24" s="305">
        <v>307</v>
      </c>
      <c r="C24" s="305">
        <v>155</v>
      </c>
      <c r="D24" s="305">
        <v>0</v>
      </c>
      <c r="E24" s="306">
        <v>165</v>
      </c>
      <c r="F24" s="307">
        <v>43</v>
      </c>
      <c r="G24" s="307">
        <v>26</v>
      </c>
      <c r="H24" s="307">
        <v>7</v>
      </c>
      <c r="I24" s="308">
        <v>5</v>
      </c>
      <c r="J24" s="305">
        <v>0</v>
      </c>
      <c r="K24" s="305">
        <v>4</v>
      </c>
      <c r="L24" s="305">
        <v>712</v>
      </c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22" ht="21" customHeight="1">
      <c r="A25" s="467" t="s">
        <v>276</v>
      </c>
      <c r="B25" s="301">
        <v>43.1</v>
      </c>
      <c r="C25" s="301">
        <v>21.8</v>
      </c>
      <c r="D25" s="301">
        <v>0</v>
      </c>
      <c r="E25" s="302">
        <v>23.2</v>
      </c>
      <c r="F25" s="303">
        <v>6</v>
      </c>
      <c r="G25" s="303">
        <v>3.7</v>
      </c>
      <c r="H25" s="303">
        <v>1</v>
      </c>
      <c r="I25" s="304">
        <v>0.7</v>
      </c>
      <c r="J25" s="301">
        <v>0</v>
      </c>
      <c r="K25" s="301">
        <v>0.6</v>
      </c>
      <c r="L25" s="301">
        <v>100</v>
      </c>
      <c r="M25" s="67"/>
      <c r="N25" s="67"/>
      <c r="O25" s="67"/>
      <c r="P25" s="67"/>
      <c r="Q25" s="67"/>
      <c r="R25" s="67"/>
      <c r="S25" s="67"/>
      <c r="T25" s="67"/>
      <c r="U25" s="67"/>
      <c r="V25" s="67"/>
    </row>
    <row r="26" spans="1:22" ht="21" customHeight="1">
      <c r="A26" s="464" t="s">
        <v>257</v>
      </c>
      <c r="B26" s="305">
        <v>437</v>
      </c>
      <c r="C26" s="305">
        <v>190</v>
      </c>
      <c r="D26" s="305">
        <v>1</v>
      </c>
      <c r="E26" s="306">
        <v>180</v>
      </c>
      <c r="F26" s="307">
        <v>51</v>
      </c>
      <c r="G26" s="307">
        <v>34</v>
      </c>
      <c r="H26" s="307">
        <v>1</v>
      </c>
      <c r="I26" s="308">
        <v>2</v>
      </c>
      <c r="J26" s="305">
        <v>0</v>
      </c>
      <c r="K26" s="305">
        <v>18</v>
      </c>
      <c r="L26" s="305">
        <v>914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22" ht="21" customHeight="1">
      <c r="A27" s="467" t="s">
        <v>276</v>
      </c>
      <c r="B27" s="301">
        <v>47.81181619256017</v>
      </c>
      <c r="C27" s="301">
        <v>20.787746170678336</v>
      </c>
      <c r="D27" s="301">
        <v>0.10940919037199125</v>
      </c>
      <c r="E27" s="302">
        <v>19.693654266958426</v>
      </c>
      <c r="F27" s="303">
        <v>5.579868708971554</v>
      </c>
      <c r="G27" s="303">
        <v>3.7199124726477026</v>
      </c>
      <c r="H27" s="303">
        <v>0.10940919037199125</v>
      </c>
      <c r="I27" s="304">
        <v>0.2188183807439825</v>
      </c>
      <c r="J27" s="301">
        <v>0</v>
      </c>
      <c r="K27" s="301">
        <v>1.9693654266958425</v>
      </c>
      <c r="L27" s="301">
        <v>100</v>
      </c>
      <c r="M27" s="67"/>
      <c r="N27" s="67"/>
      <c r="O27" s="67"/>
      <c r="P27" s="67"/>
      <c r="Q27" s="67"/>
      <c r="R27" s="67"/>
      <c r="S27" s="67"/>
      <c r="T27" s="67"/>
      <c r="U27" s="67"/>
      <c r="V27" s="67"/>
    </row>
    <row r="28" spans="1:22" ht="21" customHeight="1">
      <c r="A28" s="464" t="s">
        <v>280</v>
      </c>
      <c r="B28" s="305">
        <v>451</v>
      </c>
      <c r="C28" s="305">
        <v>190</v>
      </c>
      <c r="D28" s="305">
        <v>1</v>
      </c>
      <c r="E28" s="306">
        <v>168</v>
      </c>
      <c r="F28" s="307">
        <v>50</v>
      </c>
      <c r="G28" s="307">
        <v>40</v>
      </c>
      <c r="H28" s="307">
        <v>9</v>
      </c>
      <c r="I28" s="308">
        <v>2</v>
      </c>
      <c r="J28" s="305">
        <v>4</v>
      </c>
      <c r="K28" s="305">
        <v>13</v>
      </c>
      <c r="L28" s="305">
        <v>928</v>
      </c>
      <c r="M28" s="67"/>
      <c r="N28" s="67"/>
      <c r="O28" s="67"/>
      <c r="P28" s="67"/>
      <c r="Q28" s="67"/>
      <c r="R28" s="67"/>
      <c r="S28" s="67"/>
      <c r="T28" s="67"/>
      <c r="U28" s="67"/>
      <c r="V28" s="67"/>
    </row>
    <row r="29" spans="1:22" ht="21" customHeight="1">
      <c r="A29" s="467" t="s">
        <v>276</v>
      </c>
      <c r="B29" s="301">
        <v>48.599137931034484</v>
      </c>
      <c r="C29" s="301">
        <v>20.474137931034484</v>
      </c>
      <c r="D29" s="301">
        <v>0.10775862068965517</v>
      </c>
      <c r="E29" s="302">
        <v>18.103448275862068</v>
      </c>
      <c r="F29" s="303">
        <v>5.387931034482758</v>
      </c>
      <c r="G29" s="303">
        <v>4.310344827586207</v>
      </c>
      <c r="H29" s="303">
        <v>0.9698275862068966</v>
      </c>
      <c r="I29" s="304">
        <v>0.21551724137931033</v>
      </c>
      <c r="J29" s="301">
        <v>0.43103448275862066</v>
      </c>
      <c r="K29" s="301">
        <v>1.4008620689655173</v>
      </c>
      <c r="L29" s="301">
        <v>100</v>
      </c>
      <c r="M29" s="67"/>
      <c r="N29" s="67"/>
      <c r="O29" s="67"/>
      <c r="P29" s="67"/>
      <c r="Q29" s="67"/>
      <c r="R29" s="67"/>
      <c r="S29" s="67"/>
      <c r="T29" s="67"/>
      <c r="U29" s="67"/>
      <c r="V29" s="67"/>
    </row>
    <row r="30" spans="1:22" ht="21" customHeight="1">
      <c r="A30" s="466" t="s">
        <v>279</v>
      </c>
      <c r="B30" s="271">
        <v>454</v>
      </c>
      <c r="C30" s="271">
        <v>196</v>
      </c>
      <c r="D30" s="271">
        <v>0</v>
      </c>
      <c r="E30" s="272">
        <v>157</v>
      </c>
      <c r="F30" s="273">
        <v>56</v>
      </c>
      <c r="G30" s="273">
        <v>32</v>
      </c>
      <c r="H30" s="273">
        <v>5</v>
      </c>
      <c r="I30" s="274">
        <v>4</v>
      </c>
      <c r="J30" s="271">
        <v>2</v>
      </c>
      <c r="K30" s="271">
        <v>7</v>
      </c>
      <c r="L30" s="271">
        <v>913</v>
      </c>
      <c r="M30" s="67"/>
      <c r="N30" s="67"/>
      <c r="O30" s="67"/>
      <c r="P30" s="67"/>
      <c r="Q30" s="67"/>
      <c r="R30" s="67"/>
      <c r="S30" s="67"/>
      <c r="T30" s="67"/>
      <c r="U30" s="67"/>
      <c r="V30" s="67"/>
    </row>
    <row r="31" spans="1:22" ht="21" customHeight="1">
      <c r="A31" s="465" t="s">
        <v>276</v>
      </c>
      <c r="B31" s="267">
        <v>49.726177437020816</v>
      </c>
      <c r="C31" s="267">
        <v>21.467688937568454</v>
      </c>
      <c r="D31" s="267">
        <v>0</v>
      </c>
      <c r="E31" s="268">
        <v>17.196056955093102</v>
      </c>
      <c r="F31" s="269">
        <v>6.133625410733845</v>
      </c>
      <c r="G31" s="269">
        <v>3.5049288061336252</v>
      </c>
      <c r="H31" s="269">
        <v>0.547645125958379</v>
      </c>
      <c r="I31" s="270">
        <v>0.43811610076670315</v>
      </c>
      <c r="J31" s="267">
        <v>0.21905805038335158</v>
      </c>
      <c r="K31" s="267">
        <v>0.7667031763417306</v>
      </c>
      <c r="L31" s="267">
        <v>100</v>
      </c>
      <c r="M31" s="67"/>
      <c r="N31" s="67"/>
      <c r="O31" s="67"/>
      <c r="P31" s="67"/>
      <c r="Q31" s="67"/>
      <c r="R31" s="67"/>
      <c r="S31" s="67"/>
      <c r="T31" s="67"/>
      <c r="U31" s="67"/>
      <c r="V31" s="67"/>
    </row>
    <row r="32" spans="1:22" ht="21" customHeight="1">
      <c r="A32" s="464" t="s">
        <v>278</v>
      </c>
      <c r="B32" s="305">
        <v>417</v>
      </c>
      <c r="C32" s="305">
        <v>222</v>
      </c>
      <c r="D32" s="305">
        <v>1</v>
      </c>
      <c r="E32" s="306">
        <v>146</v>
      </c>
      <c r="F32" s="307">
        <v>62</v>
      </c>
      <c r="G32" s="307">
        <v>26</v>
      </c>
      <c r="H32" s="307">
        <v>5</v>
      </c>
      <c r="I32" s="308">
        <v>1</v>
      </c>
      <c r="J32" s="305">
        <v>0</v>
      </c>
      <c r="K32" s="305">
        <v>6</v>
      </c>
      <c r="L32" s="305">
        <v>886</v>
      </c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3" spans="1:22" ht="21" customHeight="1">
      <c r="A33" s="467" t="s">
        <v>276</v>
      </c>
      <c r="B33" s="301">
        <v>47.065462753950335</v>
      </c>
      <c r="C33" s="301">
        <v>25.056433408577877</v>
      </c>
      <c r="D33" s="301">
        <v>0.1128668171557562</v>
      </c>
      <c r="E33" s="302">
        <v>16.478555304740404</v>
      </c>
      <c r="F33" s="303">
        <v>6.997742663656885</v>
      </c>
      <c r="G33" s="303">
        <v>2.9345372460496613</v>
      </c>
      <c r="H33" s="303">
        <v>0.5643340857787811</v>
      </c>
      <c r="I33" s="304">
        <v>0.1128668171557562</v>
      </c>
      <c r="J33" s="301">
        <v>0</v>
      </c>
      <c r="K33" s="301">
        <v>0.6772009029345373</v>
      </c>
      <c r="L33" s="301">
        <v>100</v>
      </c>
      <c r="M33" s="67"/>
      <c r="N33" s="67"/>
      <c r="O33" s="67"/>
      <c r="P33" s="67"/>
      <c r="Q33" s="67"/>
      <c r="R33" s="67"/>
      <c r="S33" s="67"/>
      <c r="T33" s="67"/>
      <c r="U33" s="67"/>
      <c r="V33" s="67"/>
    </row>
    <row r="34" spans="1:22" ht="21" customHeight="1">
      <c r="A34" s="464" t="s">
        <v>277</v>
      </c>
      <c r="B34" s="305">
        <v>460</v>
      </c>
      <c r="C34" s="305">
        <v>211</v>
      </c>
      <c r="D34" s="305">
        <v>1</v>
      </c>
      <c r="E34" s="306">
        <v>172</v>
      </c>
      <c r="F34" s="307">
        <v>49</v>
      </c>
      <c r="G34" s="307">
        <v>37</v>
      </c>
      <c r="H34" s="307">
        <v>5</v>
      </c>
      <c r="I34" s="308">
        <v>2</v>
      </c>
      <c r="J34" s="305">
        <v>1</v>
      </c>
      <c r="K34" s="305">
        <v>7</v>
      </c>
      <c r="L34" s="305">
        <v>945</v>
      </c>
      <c r="M34" s="67"/>
      <c r="N34" s="67"/>
      <c r="O34" s="67"/>
      <c r="P34" s="67"/>
      <c r="Q34" s="67"/>
      <c r="R34" s="67"/>
      <c r="S34" s="67"/>
      <c r="T34" s="67"/>
      <c r="U34" s="67"/>
      <c r="V34" s="67"/>
    </row>
    <row r="35" spans="1:22" ht="21" customHeight="1">
      <c r="A35" s="467" t="s">
        <v>276</v>
      </c>
      <c r="B35" s="301">
        <v>48.67724867724868</v>
      </c>
      <c r="C35" s="301">
        <v>22.328042328042326</v>
      </c>
      <c r="D35" s="301">
        <v>0.10582010582010583</v>
      </c>
      <c r="E35" s="302">
        <v>18.201058201058203</v>
      </c>
      <c r="F35" s="303">
        <v>5.185185185185185</v>
      </c>
      <c r="G35" s="303">
        <v>3.9153439153439153</v>
      </c>
      <c r="H35" s="303">
        <v>0.5291005291005291</v>
      </c>
      <c r="I35" s="304">
        <v>0.21164021164021166</v>
      </c>
      <c r="J35" s="301">
        <v>0.10582010582010583</v>
      </c>
      <c r="K35" s="301">
        <v>0.7407407407407408</v>
      </c>
      <c r="L35" s="301">
        <v>100</v>
      </c>
      <c r="M35" s="67"/>
      <c r="N35" s="67"/>
      <c r="O35" s="67"/>
      <c r="P35" s="67"/>
      <c r="Q35" s="67"/>
      <c r="R35" s="67"/>
      <c r="S35" s="67"/>
      <c r="T35" s="67"/>
      <c r="U35" s="67"/>
      <c r="V35" s="67"/>
    </row>
    <row r="36" spans="1:22" ht="21" customHeight="1">
      <c r="A36" s="464" t="s">
        <v>285</v>
      </c>
      <c r="B36" s="305">
        <v>436</v>
      </c>
      <c r="C36" s="305">
        <v>231</v>
      </c>
      <c r="D36" s="305">
        <v>0</v>
      </c>
      <c r="E36" s="306">
        <v>187</v>
      </c>
      <c r="F36" s="307">
        <v>58</v>
      </c>
      <c r="G36" s="307">
        <v>46</v>
      </c>
      <c r="H36" s="307">
        <v>4</v>
      </c>
      <c r="I36" s="308">
        <v>2</v>
      </c>
      <c r="J36" s="305">
        <v>0</v>
      </c>
      <c r="K36" s="305">
        <v>9</v>
      </c>
      <c r="L36" s="305">
        <v>973</v>
      </c>
      <c r="M36" s="67"/>
      <c r="N36" s="67"/>
      <c r="O36" s="67"/>
      <c r="P36" s="67"/>
      <c r="Q36" s="67"/>
      <c r="R36" s="67"/>
      <c r="S36" s="67"/>
      <c r="T36" s="67"/>
      <c r="U36" s="67"/>
      <c r="V36" s="67"/>
    </row>
    <row r="37" spans="1:22" ht="21" customHeight="1">
      <c r="A37" s="467" t="s">
        <v>276</v>
      </c>
      <c r="B37" s="301">
        <v>44.809866392600206</v>
      </c>
      <c r="C37" s="301">
        <v>23.741007194244602</v>
      </c>
      <c r="D37" s="301">
        <v>0</v>
      </c>
      <c r="E37" s="302">
        <v>19.218910585817063</v>
      </c>
      <c r="F37" s="303">
        <v>5.960945529290853</v>
      </c>
      <c r="G37" s="303">
        <v>4.72764645426516</v>
      </c>
      <c r="H37" s="303">
        <v>0.41109969167523125</v>
      </c>
      <c r="I37" s="304">
        <v>0.20554984583761562</v>
      </c>
      <c r="J37" s="301">
        <v>0</v>
      </c>
      <c r="K37" s="301">
        <v>0.9249743062692704</v>
      </c>
      <c r="L37" s="301">
        <v>100</v>
      </c>
      <c r="M37" s="67"/>
      <c r="N37" s="67"/>
      <c r="O37" s="67"/>
      <c r="P37" s="67"/>
      <c r="Q37" s="67"/>
      <c r="R37" s="67"/>
      <c r="S37" s="67"/>
      <c r="T37" s="67"/>
      <c r="U37" s="67"/>
      <c r="V37" s="67"/>
    </row>
    <row r="38" spans="1:22" ht="21" customHeight="1">
      <c r="A38" s="466" t="s">
        <v>284</v>
      </c>
      <c r="B38" s="271">
        <v>468</v>
      </c>
      <c r="C38" s="271">
        <v>247</v>
      </c>
      <c r="D38" s="271">
        <v>0</v>
      </c>
      <c r="E38" s="272">
        <v>135</v>
      </c>
      <c r="F38" s="273">
        <v>47</v>
      </c>
      <c r="G38" s="273">
        <v>29</v>
      </c>
      <c r="H38" s="273">
        <v>5</v>
      </c>
      <c r="I38" s="274">
        <v>3</v>
      </c>
      <c r="J38" s="271">
        <v>1</v>
      </c>
      <c r="K38" s="271">
        <v>9</v>
      </c>
      <c r="L38" s="271">
        <v>944</v>
      </c>
      <c r="M38" s="67"/>
      <c r="N38" s="67"/>
      <c r="O38" s="67"/>
      <c r="P38" s="67"/>
      <c r="Q38" s="67"/>
      <c r="R38" s="67"/>
      <c r="S38" s="67"/>
      <c r="T38" s="67"/>
      <c r="U38" s="67"/>
      <c r="V38" s="67"/>
    </row>
    <row r="39" spans="1:22" ht="21" customHeight="1">
      <c r="A39" s="465" t="s">
        <v>276</v>
      </c>
      <c r="B39" s="267">
        <v>49.57627118644068</v>
      </c>
      <c r="C39" s="267">
        <v>26.16525423728814</v>
      </c>
      <c r="D39" s="267">
        <v>0</v>
      </c>
      <c r="E39" s="268">
        <v>14.30084745762712</v>
      </c>
      <c r="F39" s="269">
        <v>4.978813559322034</v>
      </c>
      <c r="G39" s="269">
        <v>3.0720338983050848</v>
      </c>
      <c r="H39" s="269">
        <v>0.5296610169491525</v>
      </c>
      <c r="I39" s="270">
        <v>0.31779661016949157</v>
      </c>
      <c r="J39" s="267">
        <v>0.1059322033898305</v>
      </c>
      <c r="K39" s="267">
        <v>0.9533898305084746</v>
      </c>
      <c r="L39" s="267">
        <v>100</v>
      </c>
      <c r="M39" s="67"/>
      <c r="N39" s="67"/>
      <c r="O39" s="67"/>
      <c r="P39" s="67"/>
      <c r="Q39" s="67"/>
      <c r="R39" s="67"/>
      <c r="S39" s="67"/>
      <c r="T39" s="67"/>
      <c r="U39" s="67"/>
      <c r="V39" s="67"/>
    </row>
    <row r="40" spans="1:22" ht="18.75" customHeight="1">
      <c r="A40" s="598" t="s">
        <v>204</v>
      </c>
      <c r="B40" s="598"/>
      <c r="C40" s="598"/>
      <c r="D40" s="598"/>
      <c r="E40" s="598"/>
      <c r="F40" s="598"/>
      <c r="G40" s="309"/>
      <c r="H40" s="309"/>
      <c r="I40" s="309"/>
      <c r="J40" s="309"/>
      <c r="K40" s="309"/>
      <c r="L40" s="309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3:22" ht="18.75" customHeight="1">
      <c r="M41" s="67"/>
      <c r="N41" s="67"/>
      <c r="O41" s="67"/>
      <c r="P41" s="67"/>
      <c r="Q41" s="67"/>
      <c r="R41" s="67"/>
      <c r="S41" s="67"/>
      <c r="T41" s="67"/>
      <c r="U41" s="67"/>
      <c r="V41" s="67"/>
    </row>
    <row r="42" spans="13:22" ht="12.75">
      <c r="M42" s="67"/>
      <c r="N42" s="67"/>
      <c r="O42" s="67"/>
      <c r="P42" s="67"/>
      <c r="Q42" s="67"/>
      <c r="R42" s="67"/>
      <c r="S42" s="67"/>
      <c r="T42" s="67"/>
      <c r="U42" s="67"/>
      <c r="V42" s="67"/>
    </row>
    <row r="43" spans="13:22" ht="12.75">
      <c r="M43" s="67"/>
      <c r="N43" s="67"/>
      <c r="O43" s="67"/>
      <c r="P43" s="67"/>
      <c r="Q43" s="67"/>
      <c r="R43" s="67"/>
      <c r="S43" s="67"/>
      <c r="T43" s="67"/>
      <c r="U43" s="67"/>
      <c r="V43" s="67"/>
    </row>
    <row r="44" spans="13:22" ht="12.75">
      <c r="M44" s="67"/>
      <c r="N44" s="67"/>
      <c r="O44" s="67"/>
      <c r="P44" s="67"/>
      <c r="Q44" s="67"/>
      <c r="R44" s="67"/>
      <c r="S44" s="67"/>
      <c r="T44" s="67"/>
      <c r="U44" s="67"/>
      <c r="V44" s="67"/>
    </row>
    <row r="45" spans="13:22" ht="12.75">
      <c r="M45" s="67"/>
      <c r="N45" s="67"/>
      <c r="O45" s="67"/>
      <c r="P45" s="67"/>
      <c r="Q45" s="67"/>
      <c r="R45" s="67"/>
      <c r="S45" s="67"/>
      <c r="T45" s="67"/>
      <c r="U45" s="67"/>
      <c r="V45" s="67"/>
    </row>
    <row r="46" spans="13:22" ht="12.75">
      <c r="M46" s="67"/>
      <c r="N46" s="67"/>
      <c r="O46" s="67"/>
      <c r="P46" s="67"/>
      <c r="Q46" s="67"/>
      <c r="R46" s="67"/>
      <c r="S46" s="67"/>
      <c r="T46" s="67"/>
      <c r="U46" s="67"/>
      <c r="V46" s="67"/>
    </row>
    <row r="47" spans="13:22" ht="12.75">
      <c r="M47" s="67"/>
      <c r="N47" s="67"/>
      <c r="O47" s="67"/>
      <c r="P47" s="67"/>
      <c r="Q47" s="67"/>
      <c r="R47" s="67"/>
      <c r="S47" s="67"/>
      <c r="T47" s="67"/>
      <c r="U47" s="67"/>
      <c r="V47" s="67"/>
    </row>
    <row r="48" spans="13:22" ht="12.75">
      <c r="M48" s="67"/>
      <c r="N48" s="67"/>
      <c r="O48" s="67"/>
      <c r="P48" s="67"/>
      <c r="Q48" s="67"/>
      <c r="R48" s="67"/>
      <c r="S48" s="67"/>
      <c r="T48" s="67"/>
      <c r="U48" s="67"/>
      <c r="V48" s="67"/>
    </row>
    <row r="49" spans="13:22" ht="12.75">
      <c r="M49" s="67"/>
      <c r="N49" s="67"/>
      <c r="O49" s="67"/>
      <c r="P49" s="67"/>
      <c r="Q49" s="67"/>
      <c r="R49" s="67"/>
      <c r="S49" s="67"/>
      <c r="T49" s="67"/>
      <c r="U49" s="67"/>
      <c r="V49" s="67"/>
    </row>
    <row r="50" spans="13:22" ht="12.75">
      <c r="M50" s="67"/>
      <c r="N50" s="67"/>
      <c r="O50" s="67"/>
      <c r="P50" s="67"/>
      <c r="Q50" s="67"/>
      <c r="R50" s="67"/>
      <c r="S50" s="67"/>
      <c r="T50" s="67"/>
      <c r="U50" s="67"/>
      <c r="V50" s="67"/>
    </row>
    <row r="51" spans="13:22" ht="12.75"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3:22" ht="12.75"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13:22" ht="12.75">
      <c r="M53" s="67"/>
      <c r="N53" s="67"/>
      <c r="O53" s="67"/>
      <c r="P53" s="67"/>
      <c r="Q53" s="67"/>
      <c r="R53" s="67"/>
      <c r="S53" s="67"/>
      <c r="T53" s="67"/>
      <c r="U53" s="67"/>
      <c r="V53" s="67"/>
    </row>
    <row r="54" spans="13:22" ht="12.75">
      <c r="M54" s="67"/>
      <c r="N54" s="67"/>
      <c r="O54" s="67"/>
      <c r="P54" s="67"/>
      <c r="Q54" s="67"/>
      <c r="R54" s="67"/>
      <c r="S54" s="67"/>
      <c r="T54" s="67"/>
      <c r="U54" s="67"/>
      <c r="V54" s="67"/>
    </row>
    <row r="55" spans="13:22" ht="12.75">
      <c r="M55" s="67"/>
      <c r="N55" s="67"/>
      <c r="O55" s="67"/>
      <c r="P55" s="67"/>
      <c r="Q55" s="67"/>
      <c r="R55" s="67"/>
      <c r="S55" s="67"/>
      <c r="T55" s="67"/>
      <c r="U55" s="67"/>
      <c r="V55" s="67"/>
    </row>
    <row r="56" spans="13:22" ht="18" customHeight="1">
      <c r="M56" s="67"/>
      <c r="N56" s="67"/>
      <c r="O56" s="67"/>
      <c r="P56" s="67"/>
      <c r="Q56" s="67"/>
      <c r="R56" s="67"/>
      <c r="S56" s="67"/>
      <c r="T56" s="67"/>
      <c r="U56" s="67"/>
      <c r="V56" s="67"/>
    </row>
    <row r="57" spans="13:22" ht="18" customHeight="1">
      <c r="M57" s="67"/>
      <c r="N57" s="67"/>
      <c r="O57" s="67"/>
      <c r="P57" s="67"/>
      <c r="Q57" s="67"/>
      <c r="R57" s="67"/>
      <c r="S57" s="67"/>
      <c r="T57" s="67"/>
      <c r="U57" s="67"/>
      <c r="V57" s="67"/>
    </row>
    <row r="58" spans="13:22" ht="18" customHeight="1">
      <c r="M58" s="67"/>
      <c r="N58" s="67"/>
      <c r="O58" s="67"/>
      <c r="P58" s="67"/>
      <c r="Q58" s="67"/>
      <c r="R58" s="67"/>
      <c r="S58" s="67"/>
      <c r="T58" s="67"/>
      <c r="U58" s="67"/>
      <c r="V58" s="67"/>
    </row>
    <row r="59" spans="13:22" ht="18" customHeight="1">
      <c r="M59" s="67"/>
      <c r="N59" s="67"/>
      <c r="O59" s="67"/>
      <c r="P59" s="67"/>
      <c r="Q59" s="67"/>
      <c r="R59" s="67"/>
      <c r="S59" s="67"/>
      <c r="T59" s="67"/>
      <c r="U59" s="67"/>
      <c r="V59" s="67"/>
    </row>
    <row r="60" spans="13:22" ht="18" customHeight="1">
      <c r="M60" s="67"/>
      <c r="N60" s="67"/>
      <c r="O60" s="67"/>
      <c r="P60" s="67"/>
      <c r="Q60" s="67"/>
      <c r="R60" s="67"/>
      <c r="S60" s="67"/>
      <c r="T60" s="67"/>
      <c r="U60" s="67"/>
      <c r="V60" s="67"/>
    </row>
    <row r="61" spans="13:22" ht="18" customHeight="1">
      <c r="M61" s="67"/>
      <c r="N61" s="67"/>
      <c r="O61" s="67"/>
      <c r="P61" s="67"/>
      <c r="Q61" s="67"/>
      <c r="R61" s="67"/>
      <c r="S61" s="67"/>
      <c r="T61" s="67"/>
      <c r="U61" s="67"/>
      <c r="V61" s="67"/>
    </row>
    <row r="62" spans="13:22" ht="18" customHeight="1">
      <c r="M62" s="67"/>
      <c r="N62" s="67"/>
      <c r="O62" s="67"/>
      <c r="P62" s="67"/>
      <c r="Q62" s="67"/>
      <c r="R62" s="67"/>
      <c r="S62" s="67"/>
      <c r="T62" s="67"/>
      <c r="U62" s="67"/>
      <c r="V62" s="67"/>
    </row>
    <row r="63" spans="13:22" ht="18" customHeight="1">
      <c r="M63" s="67"/>
      <c r="N63" s="67"/>
      <c r="O63" s="67"/>
      <c r="P63" s="67"/>
      <c r="Q63" s="67"/>
      <c r="R63" s="67"/>
      <c r="S63" s="67"/>
      <c r="T63" s="67"/>
      <c r="U63" s="67"/>
      <c r="V63" s="67"/>
    </row>
    <row r="64" spans="13:22" ht="18" customHeight="1">
      <c r="M64" s="67"/>
      <c r="N64" s="67"/>
      <c r="O64" s="67"/>
      <c r="P64" s="67"/>
      <c r="Q64" s="67"/>
      <c r="R64" s="67"/>
      <c r="S64" s="67"/>
      <c r="T64" s="67"/>
      <c r="U64" s="67"/>
      <c r="V64" s="67"/>
    </row>
    <row r="65" spans="13:22" ht="18" customHeight="1">
      <c r="M65" s="67"/>
      <c r="N65" s="67"/>
      <c r="O65" s="67"/>
      <c r="P65" s="67"/>
      <c r="Q65" s="67"/>
      <c r="R65" s="67"/>
      <c r="S65" s="67"/>
      <c r="T65" s="67"/>
      <c r="U65" s="67"/>
      <c r="V65" s="67"/>
    </row>
    <row r="66" spans="13:22" ht="12.75">
      <c r="M66" s="67"/>
      <c r="N66" s="67"/>
      <c r="O66" s="67"/>
      <c r="P66" s="67"/>
      <c r="Q66" s="67"/>
      <c r="R66" s="67"/>
      <c r="S66" s="67"/>
      <c r="T66" s="67"/>
      <c r="U66" s="67"/>
      <c r="V66" s="67"/>
    </row>
    <row r="67" spans="13:22" ht="12.75">
      <c r="M67" s="67"/>
      <c r="N67" s="67"/>
      <c r="O67" s="67"/>
      <c r="P67" s="67"/>
      <c r="Q67" s="67"/>
      <c r="R67" s="67"/>
      <c r="S67" s="67"/>
      <c r="T67" s="67"/>
      <c r="U67" s="67"/>
      <c r="V67" s="67"/>
    </row>
    <row r="68" spans="13:22" ht="12.75">
      <c r="M68" s="67"/>
      <c r="N68" s="67"/>
      <c r="O68" s="67"/>
      <c r="P68" s="67"/>
      <c r="Q68" s="67"/>
      <c r="R68" s="67"/>
      <c r="S68" s="67"/>
      <c r="T68" s="67"/>
      <c r="U68" s="67"/>
      <c r="V68" s="67"/>
    </row>
    <row r="69" spans="13:22" ht="12.75">
      <c r="M69" s="67"/>
      <c r="N69" s="67"/>
      <c r="O69" s="67"/>
      <c r="P69" s="67"/>
      <c r="Q69" s="67"/>
      <c r="R69" s="67"/>
      <c r="S69" s="67"/>
      <c r="T69" s="67"/>
      <c r="U69" s="67"/>
      <c r="V69" s="67"/>
    </row>
    <row r="70" spans="13:22" ht="12.75">
      <c r="M70" s="67"/>
      <c r="N70" s="67"/>
      <c r="O70" s="67"/>
      <c r="P70" s="67"/>
      <c r="Q70" s="67"/>
      <c r="R70" s="67"/>
      <c r="S70" s="67"/>
      <c r="T70" s="67"/>
      <c r="U70" s="67"/>
      <c r="V70" s="67"/>
    </row>
  </sheetData>
  <mergeCells count="8">
    <mergeCell ref="A40:F40"/>
    <mergeCell ref="L4:L5"/>
    <mergeCell ref="B4:B5"/>
    <mergeCell ref="C4:C5"/>
    <mergeCell ref="D4:D5"/>
    <mergeCell ref="E4:I4"/>
    <mergeCell ref="J4:J5"/>
    <mergeCell ref="K4:K5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53" r:id="rId1"/>
  <headerFooter alignWithMargins="0">
    <oddFooter>&amp;C&amp;16page 22</oddFooter>
  </headerFooter>
  <rowBreaks count="1" manualBreakCount="1">
    <brk id="41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V70"/>
  <sheetViews>
    <sheetView view="pageBreakPreview" zoomScaleNormal="75" zoomScaleSheetLayoutView="100" workbookViewId="0" topLeftCell="A1">
      <selection activeCell="Q13" sqref="Q13"/>
    </sheetView>
  </sheetViews>
  <sheetFormatPr defaultColWidth="11.00390625" defaultRowHeight="12.75"/>
  <cols>
    <col min="1" max="1" width="21.375" style="65" customWidth="1"/>
    <col min="2" max="11" width="5.50390625" style="65" customWidth="1"/>
    <col min="12" max="21" width="6.375" style="65" customWidth="1"/>
    <col min="22" max="22" width="11.00390625" style="65" customWidth="1"/>
    <col min="23" max="28" width="11.00390625" style="64" customWidth="1"/>
    <col min="29" max="16384" width="11.00390625" style="65" customWidth="1"/>
  </cols>
  <sheetData>
    <row r="1" spans="1:22" ht="18.75">
      <c r="A1" s="146" t="s">
        <v>237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64"/>
    </row>
    <row r="2" spans="1:22" ht="15.75">
      <c r="A2" s="106" t="s">
        <v>238</v>
      </c>
      <c r="B2" s="106"/>
      <c r="C2" s="1"/>
      <c r="D2" s="1"/>
      <c r="E2" s="106" t="str">
        <f>couverture!A34</f>
        <v>Situation au 1er janvier 2011</v>
      </c>
      <c r="F2" s="1"/>
      <c r="G2" s="1"/>
      <c r="H2" s="1"/>
      <c r="I2" s="1"/>
      <c r="J2" s="1"/>
      <c r="K2" s="1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2.75">
      <c r="A3" s="2" t="s">
        <v>178</v>
      </c>
      <c r="B3" s="1"/>
      <c r="C3" s="1"/>
      <c r="D3" s="1"/>
      <c r="E3" s="1"/>
      <c r="F3" s="1"/>
      <c r="G3" s="1"/>
      <c r="H3" s="1"/>
      <c r="I3" s="1"/>
      <c r="J3" s="1"/>
      <c r="K3" s="1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22.5">
      <c r="A4" s="19" t="s">
        <v>125</v>
      </c>
      <c r="B4" s="11" t="s">
        <v>126</v>
      </c>
      <c r="C4" s="10" t="s">
        <v>127</v>
      </c>
      <c r="D4" s="10" t="s">
        <v>128</v>
      </c>
      <c r="E4" s="10" t="s">
        <v>129</v>
      </c>
      <c r="F4" s="10" t="s">
        <v>130</v>
      </c>
      <c r="G4" s="10" t="s">
        <v>131</v>
      </c>
      <c r="H4" s="10" t="s">
        <v>132</v>
      </c>
      <c r="I4" s="10" t="s">
        <v>133</v>
      </c>
      <c r="J4" s="11" t="s">
        <v>134</v>
      </c>
      <c r="K4" s="10" t="s">
        <v>135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12.75">
      <c r="A5" s="3" t="s">
        <v>136</v>
      </c>
      <c r="B5" s="3"/>
      <c r="C5" s="3"/>
      <c r="D5" s="3"/>
      <c r="E5" s="3"/>
      <c r="F5" s="3"/>
      <c r="G5" s="3"/>
      <c r="H5" s="3"/>
      <c r="I5" s="3"/>
      <c r="J5" s="3"/>
      <c r="K5" s="3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14" t="s">
        <v>137</v>
      </c>
      <c r="B6" s="510">
        <f>'[11]ensemble'!B8</f>
        <v>30</v>
      </c>
      <c r="C6" s="510">
        <f>'[11]ensemble'!C8</f>
        <v>280</v>
      </c>
      <c r="D6" s="510">
        <f>'[11]ensemble'!D8</f>
        <v>1211</v>
      </c>
      <c r="E6" s="510">
        <f>'[11]ensemble'!E8</f>
        <v>1898</v>
      </c>
      <c r="F6" s="510">
        <f>'[11]ensemble'!F8</f>
        <v>2168</v>
      </c>
      <c r="G6" s="510">
        <f>'[11]ensemble'!G8</f>
        <v>2704</v>
      </c>
      <c r="H6" s="510">
        <f>'[11]ensemble'!H8</f>
        <v>1467</v>
      </c>
      <c r="I6" s="510">
        <f>'[11]ensemble'!I8</f>
        <v>761</v>
      </c>
      <c r="J6" s="510">
        <f>'[11]ensemble'!J8</f>
        <v>309</v>
      </c>
      <c r="K6" s="4">
        <v>10828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14" t="s">
        <v>138</v>
      </c>
      <c r="B7" s="510">
        <f>'[11]ensemble'!B9</f>
        <v>3</v>
      </c>
      <c r="C7" s="510">
        <f>'[11]ensemble'!C9</f>
        <v>28</v>
      </c>
      <c r="D7" s="510">
        <f>'[11]ensemble'!D9</f>
        <v>106</v>
      </c>
      <c r="E7" s="510">
        <f>'[11]ensemble'!E9</f>
        <v>247</v>
      </c>
      <c r="F7" s="510">
        <f>'[11]ensemble'!F9</f>
        <v>309</v>
      </c>
      <c r="G7" s="510">
        <f>'[11]ensemble'!G9</f>
        <v>375</v>
      </c>
      <c r="H7" s="510">
        <f>'[11]ensemble'!H9</f>
        <v>255</v>
      </c>
      <c r="I7" s="510">
        <f>'[11]ensemble'!I9</f>
        <v>135</v>
      </c>
      <c r="J7" s="510">
        <f>'[11]ensemble'!J9</f>
        <v>67</v>
      </c>
      <c r="K7" s="4">
        <v>1525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14" t="s">
        <v>48</v>
      </c>
      <c r="B8" s="510">
        <f>'[11]ensemble'!B10</f>
        <v>2</v>
      </c>
      <c r="C8" s="510">
        <f>'[11]ensemble'!C10</f>
        <v>15</v>
      </c>
      <c r="D8" s="510">
        <f>'[11]ensemble'!D10</f>
        <v>285</v>
      </c>
      <c r="E8" s="510">
        <f>'[11]ensemble'!E10</f>
        <v>370</v>
      </c>
      <c r="F8" s="510">
        <f>'[11]ensemble'!F10</f>
        <v>401</v>
      </c>
      <c r="G8" s="510">
        <f>'[11]ensemble'!G10</f>
        <v>475</v>
      </c>
      <c r="H8" s="510">
        <f>'[11]ensemble'!H10</f>
        <v>224</v>
      </c>
      <c r="I8" s="510">
        <f>'[11]ensemble'!I10</f>
        <v>71</v>
      </c>
      <c r="J8" s="510">
        <f>'[11]ensemble'!J10</f>
        <v>26</v>
      </c>
      <c r="K8" s="4">
        <v>1869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14" t="s">
        <v>139</v>
      </c>
      <c r="B9" s="510">
        <f>'[11]ensemble'!B11</f>
        <v>2</v>
      </c>
      <c r="C9" s="510">
        <f>'[11]ensemble'!C11</f>
        <v>19</v>
      </c>
      <c r="D9" s="510">
        <f>'[11]ensemble'!D11</f>
        <v>64</v>
      </c>
      <c r="E9" s="510">
        <f>'[11]ensemble'!E11</f>
        <v>192</v>
      </c>
      <c r="F9" s="510">
        <f>'[11]ensemble'!F11</f>
        <v>267</v>
      </c>
      <c r="G9" s="510">
        <f>'[11]ensemble'!G11</f>
        <v>407</v>
      </c>
      <c r="H9" s="510">
        <f>'[11]ensemble'!H11</f>
        <v>290</v>
      </c>
      <c r="I9" s="510">
        <f>'[11]ensemble'!I11</f>
        <v>169</v>
      </c>
      <c r="J9" s="510">
        <f>'[11]ensemble'!J11</f>
        <v>70</v>
      </c>
      <c r="K9" s="4">
        <v>1480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17" t="s">
        <v>140</v>
      </c>
      <c r="B10" s="5">
        <f>SUM(B6:B9)</f>
        <v>37</v>
      </c>
      <c r="C10" s="5">
        <f aca="true" t="shared" si="0" ref="C10:J10">SUM(C6:C9)</f>
        <v>342</v>
      </c>
      <c r="D10" s="5">
        <f t="shared" si="0"/>
        <v>1666</v>
      </c>
      <c r="E10" s="5">
        <f t="shared" si="0"/>
        <v>2707</v>
      </c>
      <c r="F10" s="5">
        <f t="shared" si="0"/>
        <v>3145</v>
      </c>
      <c r="G10" s="5">
        <f t="shared" si="0"/>
        <v>3961</v>
      </c>
      <c r="H10" s="5">
        <f t="shared" si="0"/>
        <v>2236</v>
      </c>
      <c r="I10" s="5">
        <f t="shared" si="0"/>
        <v>1136</v>
      </c>
      <c r="J10" s="5">
        <f t="shared" si="0"/>
        <v>472</v>
      </c>
      <c r="K10" s="5">
        <f>SUM(B10:J10)</f>
        <v>15702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3" t="s">
        <v>141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12.75">
      <c r="A14" s="7" t="s">
        <v>142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12.75">
      <c r="A15" s="14" t="s">
        <v>68</v>
      </c>
      <c r="B15" s="4">
        <f>'[11]ensemble'!B17</f>
        <v>20</v>
      </c>
      <c r="C15" s="4">
        <f>'[11]ensemble'!C17</f>
        <v>152</v>
      </c>
      <c r="D15" s="4">
        <f>'[11]ensemble'!D17</f>
        <v>867</v>
      </c>
      <c r="E15" s="4">
        <f>'[11]ensemble'!E17</f>
        <v>2051</v>
      </c>
      <c r="F15" s="4">
        <f>'[11]ensemble'!F17</f>
        <v>1885</v>
      </c>
      <c r="G15" s="4">
        <f>'[11]ensemble'!G17</f>
        <v>2091</v>
      </c>
      <c r="H15" s="4">
        <f>'[11]ensemble'!H17</f>
        <v>1143</v>
      </c>
      <c r="I15" s="4">
        <f>'[11]ensemble'!I17</f>
        <v>420</v>
      </c>
      <c r="J15" s="4">
        <f>'[11]ensemble'!J17</f>
        <v>97</v>
      </c>
      <c r="K15" s="4">
        <f>'[11]ensemble'!K17</f>
        <v>8726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14" t="s">
        <v>69</v>
      </c>
      <c r="B16" s="4">
        <f>'[11]ensemble'!B18</f>
        <v>4</v>
      </c>
      <c r="C16" s="4">
        <f>'[11]ensemble'!C18</f>
        <v>68</v>
      </c>
      <c r="D16" s="4">
        <f>'[11]ensemble'!D18</f>
        <v>850</v>
      </c>
      <c r="E16" s="4">
        <f>'[11]ensemble'!E18</f>
        <v>1971</v>
      </c>
      <c r="F16" s="4">
        <f>'[11]ensemble'!F18</f>
        <v>1965</v>
      </c>
      <c r="G16" s="4">
        <f>'[11]ensemble'!G18</f>
        <v>2312</v>
      </c>
      <c r="H16" s="4">
        <f>'[11]ensemble'!H18</f>
        <v>1145</v>
      </c>
      <c r="I16" s="4">
        <f>'[11]ensemble'!I18</f>
        <v>388</v>
      </c>
      <c r="J16" s="4">
        <f>'[11]ensemble'!J18</f>
        <v>106</v>
      </c>
      <c r="K16" s="4">
        <f>'[11]ensemble'!K18</f>
        <v>8809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14" t="s">
        <v>143</v>
      </c>
      <c r="B17" s="4">
        <f>'[11]ensemble'!B19</f>
        <v>3</v>
      </c>
      <c r="C17" s="4">
        <f>'[11]ensemble'!C19</f>
        <v>58</v>
      </c>
      <c r="D17" s="4">
        <f>'[11]ensemble'!D19</f>
        <v>1277</v>
      </c>
      <c r="E17" s="4">
        <f>'[11]ensemble'!E19</f>
        <v>3129</v>
      </c>
      <c r="F17" s="4">
        <f>'[11]ensemble'!F19</f>
        <v>3432</v>
      </c>
      <c r="G17" s="4">
        <f>'[11]ensemble'!G19</f>
        <v>3953</v>
      </c>
      <c r="H17" s="4">
        <f>'[11]ensemble'!H19</f>
        <v>2065</v>
      </c>
      <c r="I17" s="4">
        <f>'[11]ensemble'!I19</f>
        <v>652</v>
      </c>
      <c r="J17" s="4">
        <f>'[11]ensemble'!J19</f>
        <v>211</v>
      </c>
      <c r="K17" s="4">
        <f>'[11]ensemble'!K19</f>
        <v>14780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12.75">
      <c r="A18" s="14" t="s">
        <v>144</v>
      </c>
      <c r="B18" s="4">
        <f>'[11]ensemble'!B20</f>
        <v>0</v>
      </c>
      <c r="C18" s="4">
        <f>'[11]ensemble'!C20</f>
        <v>3</v>
      </c>
      <c r="D18" s="4">
        <f>'[11]ensemble'!D20</f>
        <v>261</v>
      </c>
      <c r="E18" s="4">
        <f>'[11]ensemble'!E20</f>
        <v>1038</v>
      </c>
      <c r="F18" s="4">
        <f>'[11]ensemble'!F20</f>
        <v>1434</v>
      </c>
      <c r="G18" s="4">
        <f>'[11]ensemble'!G20</f>
        <v>1657</v>
      </c>
      <c r="H18" s="4">
        <f>'[11]ensemble'!H20</f>
        <v>829</v>
      </c>
      <c r="I18" s="4">
        <f>'[11]ensemble'!I20</f>
        <v>344</v>
      </c>
      <c r="J18" s="4">
        <f>'[11]ensemble'!J20</f>
        <v>143</v>
      </c>
      <c r="K18" s="4">
        <f>'[11]ensemble'!K20</f>
        <v>5709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14" t="s">
        <v>145</v>
      </c>
      <c r="B19" s="4">
        <f>'[11]ensemble'!B21</f>
        <v>0</v>
      </c>
      <c r="C19" s="4">
        <f>'[11]ensemble'!C21</f>
        <v>3</v>
      </c>
      <c r="D19" s="4">
        <f>'[11]ensemble'!D21</f>
        <v>51</v>
      </c>
      <c r="E19" s="4">
        <f>'[11]ensemble'!E21</f>
        <v>270</v>
      </c>
      <c r="F19" s="4">
        <f>'[11]ensemble'!F21</f>
        <v>490</v>
      </c>
      <c r="G19" s="4">
        <f>'[11]ensemble'!G21</f>
        <v>746</v>
      </c>
      <c r="H19" s="4">
        <f>'[11]ensemble'!H21</f>
        <v>482</v>
      </c>
      <c r="I19" s="4">
        <f>'[11]ensemble'!I21</f>
        <v>254</v>
      </c>
      <c r="J19" s="4">
        <f>'[11]ensemble'!J21</f>
        <v>139</v>
      </c>
      <c r="K19" s="4">
        <f>'[11]ensemble'!K21</f>
        <v>2435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14" t="s">
        <v>146</v>
      </c>
      <c r="B20" s="4">
        <f>'[11]ensemble'!B22</f>
        <v>0</v>
      </c>
      <c r="C20" s="4">
        <f>'[11]ensemble'!C22</f>
        <v>1</v>
      </c>
      <c r="D20" s="4">
        <f>'[11]ensemble'!D22</f>
        <v>22</v>
      </c>
      <c r="E20" s="4">
        <f>'[11]ensemble'!E22</f>
        <v>192</v>
      </c>
      <c r="F20" s="4">
        <f>'[11]ensemble'!F22</f>
        <v>345</v>
      </c>
      <c r="G20" s="4">
        <f>'[11]ensemble'!G22</f>
        <v>605</v>
      </c>
      <c r="H20" s="4">
        <f>'[11]ensemble'!H22</f>
        <v>441</v>
      </c>
      <c r="I20" s="4">
        <f>'[11]ensemble'!I22</f>
        <v>320</v>
      </c>
      <c r="J20" s="4">
        <f>'[11]ensemble'!J22</f>
        <v>183</v>
      </c>
      <c r="K20" s="4">
        <f>'[11]ensemble'!K22</f>
        <v>2109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12.75">
      <c r="A21" s="14" t="s">
        <v>147</v>
      </c>
      <c r="B21" s="4">
        <f>'[11]ensemble'!B23</f>
        <v>0</v>
      </c>
      <c r="C21" s="4">
        <f>'[11]ensemble'!C23</f>
        <v>0</v>
      </c>
      <c r="D21" s="4">
        <f>'[11]ensemble'!D23</f>
        <v>2</v>
      </c>
      <c r="E21" s="4">
        <f>'[11]ensemble'!E23</f>
        <v>26</v>
      </c>
      <c r="F21" s="4">
        <f>'[11]ensemble'!F23</f>
        <v>80</v>
      </c>
      <c r="G21" s="4">
        <f>'[11]ensemble'!G23</f>
        <v>214</v>
      </c>
      <c r="H21" s="4">
        <f>'[11]ensemble'!H23</f>
        <v>234</v>
      </c>
      <c r="I21" s="4">
        <f>'[11]ensemble'!I23</f>
        <v>144</v>
      </c>
      <c r="J21" s="4">
        <f>'[11]ensemble'!J23</f>
        <v>88</v>
      </c>
      <c r="K21" s="4">
        <f>'[11]ensemble'!K23</f>
        <v>788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17" t="s">
        <v>148</v>
      </c>
      <c r="B22" s="532">
        <f>'[11]ensemble'!B24</f>
        <v>27</v>
      </c>
      <c r="C22" s="532">
        <f>'[11]ensemble'!C24</f>
        <v>285</v>
      </c>
      <c r="D22" s="532">
        <f>'[11]ensemble'!D24</f>
        <v>3330</v>
      </c>
      <c r="E22" s="532">
        <f>'[11]ensemble'!E24</f>
        <v>8677</v>
      </c>
      <c r="F22" s="532">
        <f>'[11]ensemble'!F24</f>
        <v>9631</v>
      </c>
      <c r="G22" s="532">
        <f>'[11]ensemble'!G24</f>
        <v>11578</v>
      </c>
      <c r="H22" s="532">
        <f>'[11]ensemble'!H24</f>
        <v>6339</v>
      </c>
      <c r="I22" s="532">
        <f>'[11]ensemble'!I24</f>
        <v>2522</v>
      </c>
      <c r="J22" s="532">
        <f>'[11]ensemble'!J24</f>
        <v>967</v>
      </c>
      <c r="K22" s="532">
        <f>'[11]ensemble'!K24</f>
        <v>43356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2.75">
      <c r="A24" s="7" t="s">
        <v>149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7" t="s">
        <v>150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14" t="s">
        <v>151</v>
      </c>
      <c r="B26" s="4">
        <f>'[11]ensemble'!B28</f>
        <v>0</v>
      </c>
      <c r="C26" s="4">
        <f>'[11]ensemble'!C28</f>
        <v>0</v>
      </c>
      <c r="D26" s="4">
        <f>'[11]ensemble'!D28</f>
        <v>5</v>
      </c>
      <c r="E26" s="4">
        <f>'[11]ensemble'!E28</f>
        <v>14</v>
      </c>
      <c r="F26" s="4">
        <f>'[11]ensemble'!F28</f>
        <v>27</v>
      </c>
      <c r="G26" s="4">
        <f>'[11]ensemble'!G28</f>
        <v>27</v>
      </c>
      <c r="H26" s="4">
        <f>'[11]ensemble'!H28</f>
        <v>35</v>
      </c>
      <c r="I26" s="4">
        <f>'[11]ensemble'!I28</f>
        <v>18</v>
      </c>
      <c r="J26" s="4">
        <f>'[11]ensemble'!J28</f>
        <v>10</v>
      </c>
      <c r="K26" s="4">
        <f>'[11]ensemble'!K28</f>
        <v>136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14" t="s">
        <v>152</v>
      </c>
      <c r="B27" s="4">
        <f>'[11]ensemble'!B29</f>
        <v>0</v>
      </c>
      <c r="C27" s="4">
        <f>'[11]ensemble'!C29</f>
        <v>1</v>
      </c>
      <c r="D27" s="4">
        <f>'[11]ensemble'!D29</f>
        <v>14</v>
      </c>
      <c r="E27" s="4">
        <f>'[11]ensemble'!E29</f>
        <v>153</v>
      </c>
      <c r="F27" s="4">
        <f>'[11]ensemble'!F29</f>
        <v>368</v>
      </c>
      <c r="G27" s="4">
        <f>'[11]ensemble'!G29</f>
        <v>815</v>
      </c>
      <c r="H27" s="4">
        <f>'[11]ensemble'!H29</f>
        <v>814</v>
      </c>
      <c r="I27" s="4">
        <f>'[11]ensemble'!I29</f>
        <v>590</v>
      </c>
      <c r="J27" s="4">
        <f>'[11]ensemble'!J29</f>
        <v>309</v>
      </c>
      <c r="K27" s="4">
        <f>'[11]ensemble'!K29</f>
        <v>3064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14" t="s">
        <v>153</v>
      </c>
      <c r="B28" s="4">
        <f>'[11]ensemble'!B30</f>
        <v>0</v>
      </c>
      <c r="C28" s="4">
        <f>'[11]ensemble'!C30</f>
        <v>0</v>
      </c>
      <c r="D28" s="4">
        <f>'[11]ensemble'!D30</f>
        <v>3</v>
      </c>
      <c r="E28" s="4">
        <f>'[11]ensemble'!E30</f>
        <v>60</v>
      </c>
      <c r="F28" s="4">
        <f>'[11]ensemble'!F30</f>
        <v>232</v>
      </c>
      <c r="G28" s="4">
        <f>'[11]ensemble'!G30</f>
        <v>606</v>
      </c>
      <c r="H28" s="4">
        <f>'[11]ensemble'!H30</f>
        <v>660</v>
      </c>
      <c r="I28" s="4">
        <f>'[11]ensemble'!I30</f>
        <v>499</v>
      </c>
      <c r="J28" s="4">
        <f>'[11]ensemble'!J30</f>
        <v>305</v>
      </c>
      <c r="K28" s="4">
        <f>'[11]ensemble'!K30</f>
        <v>2365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2.75">
      <c r="A29" s="14" t="s">
        <v>107</v>
      </c>
      <c r="B29" s="4">
        <f>'[11]ensemble'!B31</f>
        <v>0</v>
      </c>
      <c r="C29" s="4">
        <f>'[11]ensemble'!C31</f>
        <v>0</v>
      </c>
      <c r="D29" s="4">
        <f>'[11]ensemble'!D31</f>
        <v>0</v>
      </c>
      <c r="E29" s="4">
        <f>'[11]ensemble'!E31</f>
        <v>31</v>
      </c>
      <c r="F29" s="4">
        <f>'[11]ensemble'!F31</f>
        <v>134</v>
      </c>
      <c r="G29" s="4">
        <f>'[11]ensemble'!G31</f>
        <v>492</v>
      </c>
      <c r="H29" s="4">
        <f>'[11]ensemble'!H31</f>
        <v>525</v>
      </c>
      <c r="I29" s="4">
        <f>'[11]ensemble'!I31</f>
        <v>398</v>
      </c>
      <c r="J29" s="4">
        <f>'[11]ensemble'!J31</f>
        <v>209</v>
      </c>
      <c r="K29" s="4">
        <f>'[11]ensemble'!K31</f>
        <v>1789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12.75">
      <c r="A30" s="14" t="s">
        <v>154</v>
      </c>
      <c r="B30" s="4">
        <f>'[11]ensemble'!B32</f>
        <v>0</v>
      </c>
      <c r="C30" s="4">
        <f>'[11]ensemble'!C32</f>
        <v>0</v>
      </c>
      <c r="D30" s="4">
        <f>'[11]ensemble'!D32</f>
        <v>0</v>
      </c>
      <c r="E30" s="4">
        <f>'[11]ensemble'!E32</f>
        <v>2</v>
      </c>
      <c r="F30" s="4">
        <f>'[11]ensemble'!F32</f>
        <v>10</v>
      </c>
      <c r="G30" s="4">
        <f>'[11]ensemble'!G32</f>
        <v>57</v>
      </c>
      <c r="H30" s="4">
        <f>'[11]ensemble'!H32</f>
        <v>155</v>
      </c>
      <c r="I30" s="4">
        <f>'[11]ensemble'!I32</f>
        <v>174</v>
      </c>
      <c r="J30" s="4">
        <f>'[11]ensemble'!J32</f>
        <v>104</v>
      </c>
      <c r="K30" s="4">
        <f>'[11]ensemble'!K32</f>
        <v>502</v>
      </c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.75">
      <c r="A31" s="17" t="s">
        <v>155</v>
      </c>
      <c r="B31" s="532">
        <f>'[11]ensemble'!B33</f>
        <v>0</v>
      </c>
      <c r="C31" s="532">
        <f>'[11]ensemble'!C33</f>
        <v>1</v>
      </c>
      <c r="D31" s="532">
        <f>'[11]ensemble'!D33</f>
        <v>22</v>
      </c>
      <c r="E31" s="532">
        <f>'[11]ensemble'!E33</f>
        <v>260</v>
      </c>
      <c r="F31" s="532">
        <f>'[11]ensemble'!F33</f>
        <v>771</v>
      </c>
      <c r="G31" s="532">
        <f>'[11]ensemble'!G33</f>
        <v>1997</v>
      </c>
      <c r="H31" s="532">
        <f>'[11]ensemble'!H33</f>
        <v>2189</v>
      </c>
      <c r="I31" s="532">
        <f>'[11]ensemble'!I33</f>
        <v>1679</v>
      </c>
      <c r="J31" s="532">
        <f>'[11]ensemble'!J33</f>
        <v>937</v>
      </c>
      <c r="K31" s="532">
        <f>'[11]ensemble'!K33</f>
        <v>7856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2.75">
      <c r="A33" s="7" t="s">
        <v>156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20" t="s">
        <v>151</v>
      </c>
      <c r="B34" s="4">
        <f>'[11]ensemble'!B36</f>
        <v>0</v>
      </c>
      <c r="C34" s="4">
        <f>'[11]ensemble'!C36</f>
        <v>0</v>
      </c>
      <c r="D34" s="4">
        <f>'[11]ensemble'!D36</f>
        <v>0</v>
      </c>
      <c r="E34" s="4">
        <f>'[11]ensemble'!E36</f>
        <v>7</v>
      </c>
      <c r="F34" s="4">
        <f>'[11]ensemble'!F36</f>
        <v>6</v>
      </c>
      <c r="G34" s="4">
        <f>'[11]ensemble'!G36</f>
        <v>13</v>
      </c>
      <c r="H34" s="4">
        <f>'[11]ensemble'!H36</f>
        <v>12</v>
      </c>
      <c r="I34" s="4">
        <f>'[11]ensemble'!I36</f>
        <v>4</v>
      </c>
      <c r="J34" s="4">
        <f>'[11]ensemble'!J36</f>
        <v>7</v>
      </c>
      <c r="K34" s="4">
        <f>'[11]ensemble'!K36</f>
        <v>49</v>
      </c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21" t="s">
        <v>152</v>
      </c>
      <c r="B35" s="4">
        <f>'[11]ensemble'!B37</f>
        <v>0</v>
      </c>
      <c r="C35" s="4">
        <f>'[11]ensemble'!C37</f>
        <v>0</v>
      </c>
      <c r="D35" s="4">
        <f>'[11]ensemble'!D37</f>
        <v>0</v>
      </c>
      <c r="E35" s="4">
        <f>'[11]ensemble'!E37</f>
        <v>0</v>
      </c>
      <c r="F35" s="4">
        <f>'[11]ensemble'!F37</f>
        <v>5</v>
      </c>
      <c r="G35" s="4">
        <f>'[11]ensemble'!G37</f>
        <v>0</v>
      </c>
      <c r="H35" s="4">
        <f>'[11]ensemble'!H37</f>
        <v>3</v>
      </c>
      <c r="I35" s="4">
        <f>'[11]ensemble'!I37</f>
        <v>1</v>
      </c>
      <c r="J35" s="4">
        <f>'[11]ensemble'!J37</f>
        <v>0</v>
      </c>
      <c r="K35" s="4">
        <f>'[11]ensemble'!K37</f>
        <v>9</v>
      </c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21" t="s">
        <v>153</v>
      </c>
      <c r="B36" s="4">
        <f>'[11]ensemble'!B38</f>
        <v>0</v>
      </c>
      <c r="C36" s="4">
        <f>'[11]ensemble'!C38</f>
        <v>0</v>
      </c>
      <c r="D36" s="4">
        <f>'[11]ensemble'!D38</f>
        <v>0</v>
      </c>
      <c r="E36" s="4">
        <f>'[11]ensemble'!E38</f>
        <v>0</v>
      </c>
      <c r="F36" s="4">
        <f>'[11]ensemble'!F38</f>
        <v>0</v>
      </c>
      <c r="G36" s="4">
        <f>'[11]ensemble'!G38</f>
        <v>0</v>
      </c>
      <c r="H36" s="4">
        <f>'[11]ensemble'!H38</f>
        <v>1</v>
      </c>
      <c r="I36" s="4">
        <f>'[11]ensemble'!I38</f>
        <v>1</v>
      </c>
      <c r="J36" s="4">
        <f>'[11]ensemble'!J38</f>
        <v>0</v>
      </c>
      <c r="K36" s="4">
        <f>'[11]ensemble'!K38</f>
        <v>2</v>
      </c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21" t="s">
        <v>107</v>
      </c>
      <c r="B37" s="4">
        <f>'[11]ensemble'!B39</f>
        <v>0</v>
      </c>
      <c r="C37" s="4">
        <f>'[11]ensemble'!C39</f>
        <v>0</v>
      </c>
      <c r="D37" s="4">
        <f>'[11]ensemble'!D39</f>
        <v>0</v>
      </c>
      <c r="E37" s="4">
        <f>'[11]ensemble'!E39</f>
        <v>0</v>
      </c>
      <c r="F37" s="4">
        <f>'[11]ensemble'!F39</f>
        <v>0</v>
      </c>
      <c r="G37" s="4">
        <f>'[11]ensemble'!G39</f>
        <v>0</v>
      </c>
      <c r="H37" s="4">
        <f>'[11]ensemble'!H39</f>
        <v>0</v>
      </c>
      <c r="I37" s="4">
        <f>'[11]ensemble'!I39</f>
        <v>0</v>
      </c>
      <c r="J37" s="4">
        <f>'[11]ensemble'!J39</f>
        <v>0</v>
      </c>
      <c r="K37" s="4">
        <f>'[11]ensemble'!K39</f>
        <v>0</v>
      </c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21" t="s">
        <v>154</v>
      </c>
      <c r="B38" s="4">
        <f>'[11]ensemble'!B40</f>
        <v>0</v>
      </c>
      <c r="C38" s="4">
        <f>'[11]ensemble'!C40</f>
        <v>0</v>
      </c>
      <c r="D38" s="4">
        <f>'[11]ensemble'!D40</f>
        <v>0</v>
      </c>
      <c r="E38" s="4">
        <f>'[11]ensemble'!E40</f>
        <v>0</v>
      </c>
      <c r="F38" s="4">
        <f>'[11]ensemble'!F40</f>
        <v>0</v>
      </c>
      <c r="G38" s="4">
        <f>'[11]ensemble'!G40</f>
        <v>0</v>
      </c>
      <c r="H38" s="4">
        <f>'[11]ensemble'!H40</f>
        <v>0</v>
      </c>
      <c r="I38" s="4">
        <f>'[11]ensemble'!I40</f>
        <v>0</v>
      </c>
      <c r="J38" s="4">
        <f>'[11]ensemble'!J40</f>
        <v>0</v>
      </c>
      <c r="K38" s="4">
        <f>'[11]ensemble'!K40</f>
        <v>0</v>
      </c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17" t="s">
        <v>157</v>
      </c>
      <c r="B39" s="532">
        <f>'[11]ensemble'!B41</f>
        <v>0</v>
      </c>
      <c r="C39" s="532">
        <f>'[11]ensemble'!C41</f>
        <v>0</v>
      </c>
      <c r="D39" s="532">
        <f>'[11]ensemble'!D41</f>
        <v>0</v>
      </c>
      <c r="E39" s="532">
        <f>'[11]ensemble'!E41</f>
        <v>7</v>
      </c>
      <c r="F39" s="532">
        <f>'[11]ensemble'!F41</f>
        <v>11</v>
      </c>
      <c r="G39" s="532">
        <f>'[11]ensemble'!G41</f>
        <v>13</v>
      </c>
      <c r="H39" s="532">
        <f>'[11]ensemble'!H41</f>
        <v>16</v>
      </c>
      <c r="I39" s="532">
        <f>'[11]ensemble'!I41</f>
        <v>6</v>
      </c>
      <c r="J39" s="532">
        <f>'[11]ensemble'!J41</f>
        <v>7</v>
      </c>
      <c r="K39" s="532">
        <f>'[11]ensemble'!K41</f>
        <v>60</v>
      </c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8" t="s">
        <v>158</v>
      </c>
      <c r="B41" s="8">
        <f>B39+B31+B22</f>
        <v>27</v>
      </c>
      <c r="C41" s="8">
        <f aca="true" t="shared" si="1" ref="C41:K41">C39+C31+C22</f>
        <v>286</v>
      </c>
      <c r="D41" s="8">
        <f t="shared" si="1"/>
        <v>3352</v>
      </c>
      <c r="E41" s="8">
        <f t="shared" si="1"/>
        <v>8944</v>
      </c>
      <c r="F41" s="8">
        <f t="shared" si="1"/>
        <v>10413</v>
      </c>
      <c r="G41" s="8">
        <f t="shared" si="1"/>
        <v>13588</v>
      </c>
      <c r="H41" s="8">
        <f t="shared" si="1"/>
        <v>8544</v>
      </c>
      <c r="I41" s="8">
        <f t="shared" si="1"/>
        <v>4207</v>
      </c>
      <c r="J41" s="8">
        <f t="shared" si="1"/>
        <v>1911</v>
      </c>
      <c r="K41" s="8">
        <f t="shared" si="1"/>
        <v>51272</v>
      </c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3" t="s">
        <v>219</v>
      </c>
      <c r="B42" s="3">
        <f>'[11]ensemble'!B44</f>
        <v>0</v>
      </c>
      <c r="C42" s="3">
        <f>'[11]ensemble'!C44</f>
        <v>0</v>
      </c>
      <c r="D42" s="3">
        <f>'[11]ensemble'!D44</f>
        <v>0</v>
      </c>
      <c r="E42" s="3">
        <f>'[11]ensemble'!E44</f>
        <v>0</v>
      </c>
      <c r="F42" s="3">
        <f>'[11]ensemble'!F44</f>
        <v>0</v>
      </c>
      <c r="G42" s="3">
        <f>'[11]ensemble'!G44</f>
        <v>1</v>
      </c>
      <c r="H42" s="3">
        <f>'[11]ensemble'!H44</f>
        <v>0</v>
      </c>
      <c r="I42" s="3">
        <f>'[11]ensemble'!I44</f>
        <v>0</v>
      </c>
      <c r="J42" s="3">
        <f>'[11]ensemble'!J44</f>
        <v>0</v>
      </c>
      <c r="K42" s="3">
        <f>'[11]ensemble'!K44</f>
        <v>1</v>
      </c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18" t="s">
        <v>159</v>
      </c>
      <c r="B43" s="22">
        <f>B41+B10</f>
        <v>64</v>
      </c>
      <c r="C43" s="22">
        <f>C41+C10</f>
        <v>628</v>
      </c>
      <c r="D43" s="22">
        <f>D41+D10</f>
        <v>5018</v>
      </c>
      <c r="E43" s="22">
        <f aca="true" t="shared" si="2" ref="E43:J43">E41+E10</f>
        <v>11651</v>
      </c>
      <c r="F43" s="22">
        <f t="shared" si="2"/>
        <v>13558</v>
      </c>
      <c r="G43" s="22">
        <f t="shared" si="2"/>
        <v>17549</v>
      </c>
      <c r="H43" s="22">
        <f t="shared" si="2"/>
        <v>10780</v>
      </c>
      <c r="I43" s="22">
        <f t="shared" si="2"/>
        <v>5343</v>
      </c>
      <c r="J43" s="22">
        <f t="shared" si="2"/>
        <v>2383</v>
      </c>
      <c r="K43" s="22">
        <f>K41+K10+K42</f>
        <v>66975</v>
      </c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:22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</sheetData>
  <sheetProtection selectLockedCells="1" selectUn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90" r:id="rId1"/>
  <headerFooter alignWithMargins="0">
    <oddFooter>&amp;C&amp;14page 23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V69"/>
  <sheetViews>
    <sheetView view="pageBreakPreview" zoomScaleSheetLayoutView="100" workbookViewId="0" topLeftCell="A16">
      <selection activeCell="D39" sqref="D39"/>
    </sheetView>
  </sheetViews>
  <sheetFormatPr defaultColWidth="11.00390625" defaultRowHeight="12.75"/>
  <cols>
    <col min="1" max="1" width="14.75390625" style="65" customWidth="1"/>
    <col min="2" max="11" width="7.875" style="65" customWidth="1"/>
    <col min="12" max="16384" width="11.00390625" style="65" customWidth="1"/>
  </cols>
  <sheetData>
    <row r="1" spans="1:22" ht="15.75">
      <c r="A1" s="106" t="s">
        <v>238</v>
      </c>
      <c r="B1" s="1"/>
      <c r="C1" s="1"/>
      <c r="D1" s="1"/>
      <c r="E1" s="106" t="str">
        <f>couverture!A34</f>
        <v>Situation au 1er janvier 2011</v>
      </c>
      <c r="F1" s="1"/>
      <c r="G1" s="1"/>
      <c r="H1" s="1"/>
      <c r="I1" s="1"/>
      <c r="J1" s="1"/>
      <c r="K1" s="1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2.75">
      <c r="A2" s="2" t="s">
        <v>177</v>
      </c>
      <c r="B2" s="1"/>
      <c r="C2" s="1"/>
      <c r="D2" s="1"/>
      <c r="E2" s="1"/>
      <c r="F2" s="1"/>
      <c r="G2" s="1"/>
      <c r="H2" s="1"/>
      <c r="I2" s="1"/>
      <c r="J2" s="1"/>
      <c r="K2" s="1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26.25" customHeight="1">
      <c r="A3" s="10" t="s">
        <v>161</v>
      </c>
      <c r="B3" s="540" t="s">
        <v>126</v>
      </c>
      <c r="C3" s="541" t="s">
        <v>127</v>
      </c>
      <c r="D3" s="541" t="s">
        <v>128</v>
      </c>
      <c r="E3" s="541" t="s">
        <v>129</v>
      </c>
      <c r="F3" s="541" t="s">
        <v>130</v>
      </c>
      <c r="G3" s="541" t="s">
        <v>131</v>
      </c>
      <c r="H3" s="541" t="s">
        <v>132</v>
      </c>
      <c r="I3" s="541" t="s">
        <v>133</v>
      </c>
      <c r="J3" s="540" t="s">
        <v>134</v>
      </c>
      <c r="K3" s="541" t="s">
        <v>135</v>
      </c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21.75">
      <c r="A4" s="12" t="s">
        <v>162</v>
      </c>
      <c r="B4" s="533">
        <f>'[11]ensemble'!N7</f>
        <v>3</v>
      </c>
      <c r="C4" s="533">
        <f>'[11]ensemble'!O7</f>
        <v>26</v>
      </c>
      <c r="D4" s="533">
        <f>'[11]ensemble'!P7</f>
        <v>330</v>
      </c>
      <c r="E4" s="533">
        <f>'[11]ensemble'!Q7</f>
        <v>1266</v>
      </c>
      <c r="F4" s="533">
        <f>'[11]ensemble'!R7</f>
        <v>1967</v>
      </c>
      <c r="G4" s="533">
        <f>'[11]ensemble'!S7</f>
        <v>2305</v>
      </c>
      <c r="H4" s="533">
        <f>'[11]ensemble'!T7</f>
        <v>845</v>
      </c>
      <c r="I4" s="533">
        <f>'[11]ensemble'!U7</f>
        <v>308</v>
      </c>
      <c r="J4" s="533">
        <f>'[11]ensemble'!V7</f>
        <v>111</v>
      </c>
      <c r="K4" s="542">
        <f>'[11]ensemble'!W7</f>
        <v>7161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22.5" customHeight="1">
      <c r="A5" s="13" t="s">
        <v>163</v>
      </c>
      <c r="B5" s="534">
        <f>'[11]ensemble'!N8</f>
        <v>0</v>
      </c>
      <c r="C5" s="534">
        <f>'[11]ensemble'!O8</f>
        <v>0</v>
      </c>
      <c r="D5" s="534">
        <f>'[11]ensemble'!P8</f>
        <v>0</v>
      </c>
      <c r="E5" s="534">
        <f>'[11]ensemble'!Q8</f>
        <v>0</v>
      </c>
      <c r="F5" s="534">
        <f>'[11]ensemble'!R8</f>
        <v>0</v>
      </c>
      <c r="G5" s="534">
        <f>'[11]ensemble'!S8</f>
        <v>0</v>
      </c>
      <c r="H5" s="534">
        <f>'[11]ensemble'!T8</f>
        <v>0</v>
      </c>
      <c r="I5" s="534">
        <f>'[11]ensemble'!U8</f>
        <v>0</v>
      </c>
      <c r="J5" s="534">
        <f>'[11]ensemble'!V8</f>
        <v>0</v>
      </c>
      <c r="K5" s="543">
        <f>'[11]ensemble'!W8</f>
        <v>0</v>
      </c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14" t="s">
        <v>164</v>
      </c>
      <c r="B6" s="510">
        <f>'[11]ensemble'!N9</f>
        <v>0</v>
      </c>
      <c r="C6" s="510">
        <f>'[11]ensemble'!O9</f>
        <v>1</v>
      </c>
      <c r="D6" s="510">
        <f>'[11]ensemble'!P9</f>
        <v>10</v>
      </c>
      <c r="E6" s="510">
        <f>'[11]ensemble'!Q9</f>
        <v>17</v>
      </c>
      <c r="F6" s="510">
        <f>'[11]ensemble'!R9</f>
        <v>36</v>
      </c>
      <c r="G6" s="510">
        <f>'[11]ensemble'!S9</f>
        <v>87</v>
      </c>
      <c r="H6" s="510">
        <f>'[11]ensemble'!T9</f>
        <v>80</v>
      </c>
      <c r="I6" s="510">
        <f>'[11]ensemble'!U9</f>
        <v>59</v>
      </c>
      <c r="J6" s="510">
        <f>'[11]ensemble'!V9</f>
        <v>31</v>
      </c>
      <c r="K6" s="544">
        <f>'[11]ensemble'!W9</f>
        <v>321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14" t="s">
        <v>165</v>
      </c>
      <c r="B7" s="511">
        <f>'[11]ensemble'!N10</f>
        <v>0</v>
      </c>
      <c r="C7" s="511">
        <f>'[11]ensemble'!O10</f>
        <v>4</v>
      </c>
      <c r="D7" s="511">
        <f>'[11]ensemble'!P10</f>
        <v>25</v>
      </c>
      <c r="E7" s="511">
        <f>'[11]ensemble'!Q10</f>
        <v>181</v>
      </c>
      <c r="F7" s="511">
        <f>'[11]ensemble'!R10</f>
        <v>364</v>
      </c>
      <c r="G7" s="511">
        <f>'[11]ensemble'!S10</f>
        <v>860</v>
      </c>
      <c r="H7" s="511">
        <f>'[11]ensemble'!T10</f>
        <v>823</v>
      </c>
      <c r="I7" s="511">
        <f>'[11]ensemble'!U10</f>
        <v>580</v>
      </c>
      <c r="J7" s="511">
        <f>'[11]ensemble'!V10</f>
        <v>268</v>
      </c>
      <c r="K7" s="544">
        <f>'[11]ensemble'!W10</f>
        <v>3105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15" t="s">
        <v>166</v>
      </c>
      <c r="B8" s="535">
        <f>'[11]ensemble'!N11</f>
        <v>0</v>
      </c>
      <c r="C8" s="535">
        <f>'[11]ensemble'!O11</f>
        <v>5</v>
      </c>
      <c r="D8" s="535">
        <f>'[11]ensemble'!P11</f>
        <v>35</v>
      </c>
      <c r="E8" s="535">
        <f>'[11]ensemble'!Q11</f>
        <v>198</v>
      </c>
      <c r="F8" s="535">
        <f>'[11]ensemble'!R11</f>
        <v>400</v>
      </c>
      <c r="G8" s="535">
        <f>'[11]ensemble'!S11</f>
        <v>947</v>
      </c>
      <c r="H8" s="535">
        <f>'[11]ensemble'!T11</f>
        <v>903</v>
      </c>
      <c r="I8" s="535">
        <f>'[11]ensemble'!U11</f>
        <v>639</v>
      </c>
      <c r="J8" s="535">
        <f>'[11]ensemble'!V11</f>
        <v>299</v>
      </c>
      <c r="K8" s="545">
        <f>'[11]ensemble'!W11</f>
        <v>3426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5" t="s">
        <v>167</v>
      </c>
      <c r="B9" s="536">
        <f>'[11]ensemble'!N12</f>
        <v>0</v>
      </c>
      <c r="C9" s="536">
        <f>'[11]ensemble'!O12</f>
        <v>0</v>
      </c>
      <c r="D9" s="536">
        <f>'[11]ensemble'!P12</f>
        <v>0</v>
      </c>
      <c r="E9" s="536">
        <f>'[11]ensemble'!Q12</f>
        <v>0</v>
      </c>
      <c r="F9" s="536">
        <f>'[11]ensemble'!R12</f>
        <v>0</v>
      </c>
      <c r="G9" s="536">
        <f>'[11]ensemble'!S12</f>
        <v>0</v>
      </c>
      <c r="H9" s="536">
        <f>'[11]ensemble'!T12</f>
        <v>0</v>
      </c>
      <c r="I9" s="536">
        <f>'[11]ensemble'!U12</f>
        <v>0</v>
      </c>
      <c r="J9" s="536">
        <f>'[11]ensemble'!V12</f>
        <v>0</v>
      </c>
      <c r="K9" s="543">
        <f>'[11]ensemble'!W12</f>
        <v>0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14" t="s">
        <v>164</v>
      </c>
      <c r="B10" s="510">
        <f>'[11]ensemble'!N13</f>
        <v>2</v>
      </c>
      <c r="C10" s="510">
        <f>'[11]ensemble'!O13</f>
        <v>6</v>
      </c>
      <c r="D10" s="510">
        <f>'[11]ensemble'!P13</f>
        <v>33</v>
      </c>
      <c r="E10" s="510">
        <f>'[11]ensemble'!Q13</f>
        <v>59</v>
      </c>
      <c r="F10" s="510">
        <f>'[11]ensemble'!R13</f>
        <v>98</v>
      </c>
      <c r="G10" s="510">
        <f>'[11]ensemble'!S13</f>
        <v>156</v>
      </c>
      <c r="H10" s="510">
        <f>'[11]ensemble'!T13</f>
        <v>100</v>
      </c>
      <c r="I10" s="510">
        <f>'[11]ensemble'!U13</f>
        <v>22</v>
      </c>
      <c r="J10" s="510">
        <f>'[11]ensemble'!V13</f>
        <v>8</v>
      </c>
      <c r="K10" s="546">
        <f>'[11]ensemble'!W13</f>
        <v>484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14" t="s">
        <v>165</v>
      </c>
      <c r="B11" s="511">
        <f>'[11]ensemble'!N14</f>
        <v>8</v>
      </c>
      <c r="C11" s="511">
        <f>'[11]ensemble'!O14</f>
        <v>117</v>
      </c>
      <c r="D11" s="511">
        <f>'[11]ensemble'!P14</f>
        <v>1197</v>
      </c>
      <c r="E11" s="511">
        <f>'[11]ensemble'!Q14</f>
        <v>3044</v>
      </c>
      <c r="F11" s="511">
        <f>'[11]ensemble'!R14</f>
        <v>2916</v>
      </c>
      <c r="G11" s="511">
        <f>'[11]ensemble'!S14</f>
        <v>3248</v>
      </c>
      <c r="H11" s="511">
        <f>'[11]ensemble'!T14</f>
        <v>1544</v>
      </c>
      <c r="I11" s="511">
        <f>'[11]ensemble'!U14</f>
        <v>463</v>
      </c>
      <c r="J11" s="511">
        <f>'[11]ensemble'!V14</f>
        <v>97</v>
      </c>
      <c r="K11" s="546">
        <f>'[11]ensemble'!W14</f>
        <v>12634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15" t="s">
        <v>166</v>
      </c>
      <c r="B12" s="535">
        <f>'[11]ensemble'!N15</f>
        <v>10</v>
      </c>
      <c r="C12" s="535">
        <f>'[11]ensemble'!O15</f>
        <v>123</v>
      </c>
      <c r="D12" s="535">
        <f>'[11]ensemble'!P15</f>
        <v>1230</v>
      </c>
      <c r="E12" s="535">
        <f>'[11]ensemble'!Q15</f>
        <v>3103</v>
      </c>
      <c r="F12" s="535">
        <f>'[11]ensemble'!R15</f>
        <v>3014</v>
      </c>
      <c r="G12" s="535">
        <f>'[11]ensemble'!S15</f>
        <v>3404</v>
      </c>
      <c r="H12" s="535">
        <f>'[11]ensemble'!T15</f>
        <v>1644</v>
      </c>
      <c r="I12" s="535">
        <f>'[11]ensemble'!U15</f>
        <v>485</v>
      </c>
      <c r="J12" s="535">
        <f>'[11]ensemble'!V15</f>
        <v>105</v>
      </c>
      <c r="K12" s="545">
        <f>'[11]ensemble'!W15</f>
        <v>13118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21.75">
      <c r="A13" s="13" t="s">
        <v>168</v>
      </c>
      <c r="B13" s="536">
        <f>'[11]ensemble'!N16</f>
        <v>0</v>
      </c>
      <c r="C13" s="536">
        <f>'[11]ensemble'!O16</f>
        <v>0</v>
      </c>
      <c r="D13" s="536">
        <f>'[11]ensemble'!P16</f>
        <v>0</v>
      </c>
      <c r="E13" s="536">
        <f>'[11]ensemble'!Q16</f>
        <v>0</v>
      </c>
      <c r="F13" s="536">
        <f>'[11]ensemble'!R16</f>
        <v>0</v>
      </c>
      <c r="G13" s="536">
        <f>'[11]ensemble'!S16</f>
        <v>0</v>
      </c>
      <c r="H13" s="536">
        <f>'[11]ensemble'!T16</f>
        <v>0</v>
      </c>
      <c r="I13" s="536">
        <f>'[11]ensemble'!U16</f>
        <v>0</v>
      </c>
      <c r="J13" s="536">
        <f>'[11]ensemble'!V16</f>
        <v>0</v>
      </c>
      <c r="K13" s="547">
        <f>'[11]ensemble'!W16</f>
        <v>0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12.75">
      <c r="A14" s="14" t="s">
        <v>164</v>
      </c>
      <c r="B14" s="510">
        <f>'[11]ensemble'!N17</f>
        <v>2</v>
      </c>
      <c r="C14" s="510">
        <f>'[11]ensemble'!O17</f>
        <v>15</v>
      </c>
      <c r="D14" s="510">
        <f>'[11]ensemble'!P17</f>
        <v>77</v>
      </c>
      <c r="E14" s="510">
        <f>'[11]ensemble'!Q17</f>
        <v>193</v>
      </c>
      <c r="F14" s="510">
        <f>'[11]ensemble'!R17</f>
        <v>274</v>
      </c>
      <c r="G14" s="510">
        <f>'[11]ensemble'!S17</f>
        <v>742</v>
      </c>
      <c r="H14" s="510">
        <f>'[11]ensemble'!T17</f>
        <v>1361</v>
      </c>
      <c r="I14" s="510">
        <f>'[11]ensemble'!U17</f>
        <v>1239</v>
      </c>
      <c r="J14" s="510">
        <f>'[11]ensemble'!V17</f>
        <v>863</v>
      </c>
      <c r="K14" s="546">
        <f>'[11]ensemble'!W17</f>
        <v>4766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12.75">
      <c r="A15" s="14" t="s">
        <v>165</v>
      </c>
      <c r="B15" s="511">
        <f>'[11]ensemble'!N18</f>
        <v>1</v>
      </c>
      <c r="C15" s="511">
        <f>'[11]ensemble'!O18</f>
        <v>7</v>
      </c>
      <c r="D15" s="511">
        <f>'[11]ensemble'!P18</f>
        <v>71</v>
      </c>
      <c r="E15" s="511">
        <f>'[11]ensemble'!Q18</f>
        <v>304</v>
      </c>
      <c r="F15" s="511">
        <f>'[11]ensemble'!R18</f>
        <v>524</v>
      </c>
      <c r="G15" s="511">
        <f>'[11]ensemble'!S18</f>
        <v>903</v>
      </c>
      <c r="H15" s="511">
        <f>'[11]ensemble'!T18</f>
        <v>588</v>
      </c>
      <c r="I15" s="511">
        <f>'[11]ensemble'!U18</f>
        <v>314</v>
      </c>
      <c r="J15" s="511">
        <f>'[11]ensemble'!V18</f>
        <v>153</v>
      </c>
      <c r="K15" s="544">
        <f>'[11]ensemble'!W18</f>
        <v>2865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15" t="s">
        <v>166</v>
      </c>
      <c r="B16" s="535">
        <f>'[11]ensemble'!N19</f>
        <v>3</v>
      </c>
      <c r="C16" s="535">
        <f>'[11]ensemble'!O19</f>
        <v>22</v>
      </c>
      <c r="D16" s="535">
        <f>'[11]ensemble'!P19</f>
        <v>148</v>
      </c>
      <c r="E16" s="535">
        <f>'[11]ensemble'!Q19</f>
        <v>497</v>
      </c>
      <c r="F16" s="535">
        <f>'[11]ensemble'!R19</f>
        <v>798</v>
      </c>
      <c r="G16" s="535">
        <f>'[11]ensemble'!S19</f>
        <v>1645</v>
      </c>
      <c r="H16" s="535">
        <f>'[11]ensemble'!T19</f>
        <v>1949</v>
      </c>
      <c r="I16" s="535">
        <f>'[11]ensemble'!U19</f>
        <v>1553</v>
      </c>
      <c r="J16" s="535">
        <f>'[11]ensemble'!V19</f>
        <v>1016</v>
      </c>
      <c r="K16" s="545">
        <f>'[11]ensemble'!W19</f>
        <v>7631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15" t="s">
        <v>169</v>
      </c>
      <c r="B17" s="537">
        <f>'[11]ensemble'!N20</f>
        <v>0</v>
      </c>
      <c r="C17" s="537">
        <f>'[11]ensemble'!O20</f>
        <v>0</v>
      </c>
      <c r="D17" s="537">
        <f>'[11]ensemble'!P20</f>
        <v>1</v>
      </c>
      <c r="E17" s="537">
        <f>'[11]ensemble'!Q20</f>
        <v>8</v>
      </c>
      <c r="F17" s="537">
        <f>'[11]ensemble'!R20</f>
        <v>8</v>
      </c>
      <c r="G17" s="537">
        <f>'[11]ensemble'!S20</f>
        <v>31</v>
      </c>
      <c r="H17" s="537">
        <f>'[11]ensemble'!T20</f>
        <v>16</v>
      </c>
      <c r="I17" s="537">
        <f>'[11]ensemble'!U20</f>
        <v>13</v>
      </c>
      <c r="J17" s="537">
        <f>'[11]ensemble'!V20</f>
        <v>1</v>
      </c>
      <c r="K17" s="545">
        <f>'[11]ensemble'!W20</f>
        <v>78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42.75">
      <c r="A18" s="13" t="s">
        <v>113</v>
      </c>
      <c r="B18" s="534">
        <f>'[11]ensemble'!N21</f>
        <v>0</v>
      </c>
      <c r="C18" s="534">
        <f>'[11]ensemble'!O21</f>
        <v>0</v>
      </c>
      <c r="D18" s="534">
        <f>'[11]ensemble'!P21</f>
        <v>0</v>
      </c>
      <c r="E18" s="534">
        <f>'[11]ensemble'!Q21</f>
        <v>0</v>
      </c>
      <c r="F18" s="534">
        <f>'[11]ensemble'!R21</f>
        <v>0</v>
      </c>
      <c r="G18" s="534">
        <f>'[11]ensemble'!S21</f>
        <v>0</v>
      </c>
      <c r="H18" s="534">
        <f>'[11]ensemble'!T21</f>
        <v>0</v>
      </c>
      <c r="I18" s="534">
        <f>'[11]ensemble'!U21</f>
        <v>0</v>
      </c>
      <c r="J18" s="534">
        <f>'[11]ensemble'!V21</f>
        <v>0</v>
      </c>
      <c r="K18" s="543">
        <f>'[11]ensemble'!W21</f>
        <v>0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14" t="s">
        <v>170</v>
      </c>
      <c r="B19" s="510">
        <f>'[11]ensemble'!N22</f>
        <v>0</v>
      </c>
      <c r="C19" s="510">
        <f>'[11]ensemble'!O22</f>
        <v>0</v>
      </c>
      <c r="D19" s="510">
        <f>'[11]ensemble'!P22</f>
        <v>4</v>
      </c>
      <c r="E19" s="510">
        <f>'[11]ensemble'!Q22</f>
        <v>15</v>
      </c>
      <c r="F19" s="510">
        <f>'[11]ensemble'!R22</f>
        <v>27</v>
      </c>
      <c r="G19" s="510">
        <f>'[11]ensemble'!S22</f>
        <v>52</v>
      </c>
      <c r="H19" s="510">
        <f>'[11]ensemble'!T22</f>
        <v>59</v>
      </c>
      <c r="I19" s="510">
        <f>'[11]ensemble'!U22</f>
        <v>28</v>
      </c>
      <c r="J19" s="510">
        <f>'[11]ensemble'!V22</f>
        <v>17</v>
      </c>
      <c r="K19" s="546">
        <f>'[11]ensemble'!W22</f>
        <v>202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14" t="s">
        <v>171</v>
      </c>
      <c r="B20" s="511">
        <f>'[11]ensemble'!N23</f>
        <v>0</v>
      </c>
      <c r="C20" s="511">
        <f>'[11]ensemble'!O23</f>
        <v>1</v>
      </c>
      <c r="D20" s="511">
        <f>'[11]ensemble'!P23</f>
        <v>23</v>
      </c>
      <c r="E20" s="511">
        <f>'[11]ensemble'!Q23</f>
        <v>114</v>
      </c>
      <c r="F20" s="511">
        <f>'[11]ensemble'!R23</f>
        <v>217</v>
      </c>
      <c r="G20" s="511">
        <f>'[11]ensemble'!S23</f>
        <v>367</v>
      </c>
      <c r="H20" s="511">
        <f>'[11]ensemble'!T23</f>
        <v>276</v>
      </c>
      <c r="I20" s="511">
        <f>'[11]ensemble'!U23</f>
        <v>113</v>
      </c>
      <c r="J20" s="511">
        <f>'[11]ensemble'!V23</f>
        <v>24</v>
      </c>
      <c r="K20" s="544">
        <f>'[11]ensemble'!W23</f>
        <v>1135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22.5">
      <c r="A21" s="16" t="s">
        <v>172</v>
      </c>
      <c r="B21" s="511">
        <f>'[11]ensemble'!N24</f>
        <v>0</v>
      </c>
      <c r="C21" s="511">
        <f>'[11]ensemble'!O24</f>
        <v>7</v>
      </c>
      <c r="D21" s="511">
        <f>'[11]ensemble'!P24</f>
        <v>98</v>
      </c>
      <c r="E21" s="511">
        <f>'[11]ensemble'!Q24</f>
        <v>241</v>
      </c>
      <c r="F21" s="511">
        <f>'[11]ensemble'!R24</f>
        <v>264</v>
      </c>
      <c r="G21" s="511">
        <f>'[11]ensemble'!S24</f>
        <v>411</v>
      </c>
      <c r="H21" s="511">
        <f>'[11]ensemble'!T24</f>
        <v>271</v>
      </c>
      <c r="I21" s="511">
        <f>'[11]ensemble'!U24</f>
        <v>124</v>
      </c>
      <c r="J21" s="511">
        <f>'[11]ensemble'!V24</f>
        <v>34</v>
      </c>
      <c r="K21" s="544">
        <f>'[11]ensemble'!W24</f>
        <v>1450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15" t="s">
        <v>166</v>
      </c>
      <c r="B22" s="535">
        <f>'[11]ensemble'!N25</f>
        <v>0</v>
      </c>
      <c r="C22" s="535">
        <f>'[11]ensemble'!O25</f>
        <v>8</v>
      </c>
      <c r="D22" s="535">
        <f>'[11]ensemble'!P25</f>
        <v>125</v>
      </c>
      <c r="E22" s="535">
        <f>'[11]ensemble'!Q25</f>
        <v>370</v>
      </c>
      <c r="F22" s="535">
        <f>'[11]ensemble'!R25</f>
        <v>508</v>
      </c>
      <c r="G22" s="535">
        <f>'[11]ensemble'!S25</f>
        <v>830</v>
      </c>
      <c r="H22" s="535">
        <f>'[11]ensemble'!T25</f>
        <v>606</v>
      </c>
      <c r="I22" s="535">
        <f>'[11]ensemble'!U25</f>
        <v>265</v>
      </c>
      <c r="J22" s="535">
        <f>'[11]ensemble'!V25</f>
        <v>75</v>
      </c>
      <c r="K22" s="545">
        <f>'[11]ensemble'!W25</f>
        <v>2787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15" t="s">
        <v>114</v>
      </c>
      <c r="B23" s="537">
        <f>'[11]ensemble'!N26</f>
        <v>0</v>
      </c>
      <c r="C23" s="537">
        <f>'[11]ensemble'!O26</f>
        <v>47</v>
      </c>
      <c r="D23" s="537">
        <f>'[11]ensemble'!P26</f>
        <v>578</v>
      </c>
      <c r="E23" s="537">
        <f>'[11]ensemble'!Q26</f>
        <v>1459</v>
      </c>
      <c r="F23" s="537">
        <f>'[11]ensemble'!R26</f>
        <v>1332</v>
      </c>
      <c r="G23" s="537">
        <f>'[11]ensemble'!S26</f>
        <v>1275</v>
      </c>
      <c r="H23" s="537">
        <f>'[11]ensemble'!T26</f>
        <v>600</v>
      </c>
      <c r="I23" s="537">
        <f>'[11]ensemble'!U26</f>
        <v>168</v>
      </c>
      <c r="J23" s="537">
        <f>'[11]ensemble'!V26</f>
        <v>48</v>
      </c>
      <c r="K23" s="545">
        <f>'[11]ensemble'!W26</f>
        <v>5507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22.5">
      <c r="A24" s="16" t="s">
        <v>173</v>
      </c>
      <c r="B24" s="538">
        <f>'[11]ensemble'!N27</f>
        <v>1</v>
      </c>
      <c r="C24" s="538">
        <f>'[11]ensemble'!O27</f>
        <v>7</v>
      </c>
      <c r="D24" s="538">
        <f>'[11]ensemble'!P27</f>
        <v>207</v>
      </c>
      <c r="E24" s="538">
        <f>'[11]ensemble'!Q27</f>
        <v>643</v>
      </c>
      <c r="F24" s="538">
        <f>'[11]ensemble'!R27</f>
        <v>857</v>
      </c>
      <c r="G24" s="538">
        <f>'[11]ensemble'!S27</f>
        <v>1000</v>
      </c>
      <c r="H24" s="538">
        <f>'[11]ensemble'!T27</f>
        <v>607</v>
      </c>
      <c r="I24" s="538">
        <f>'[11]ensemble'!U27</f>
        <v>259</v>
      </c>
      <c r="J24" s="538">
        <f>'[11]ensemble'!V27</f>
        <v>118</v>
      </c>
      <c r="K24" s="548">
        <f>'[11]ensemble'!W27</f>
        <v>3699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14" t="s">
        <v>174</v>
      </c>
      <c r="B25" s="511">
        <f>'[11]ensemble'!N28</f>
        <v>0</v>
      </c>
      <c r="C25" s="511">
        <f>'[11]ensemble'!O28</f>
        <v>0</v>
      </c>
      <c r="D25" s="511">
        <f>'[11]ensemble'!P28</f>
        <v>3</v>
      </c>
      <c r="E25" s="511">
        <f>'[11]ensemble'!Q28</f>
        <v>23</v>
      </c>
      <c r="F25" s="511">
        <f>'[11]ensemble'!R28</f>
        <v>42</v>
      </c>
      <c r="G25" s="511">
        <f>'[11]ensemble'!S28</f>
        <v>75</v>
      </c>
      <c r="H25" s="511">
        <f>'[11]ensemble'!T28</f>
        <v>65</v>
      </c>
      <c r="I25" s="511">
        <f>'[11]ensemble'!U28</f>
        <v>26</v>
      </c>
      <c r="J25" s="511">
        <f>'[11]ensemble'!V28</f>
        <v>5</v>
      </c>
      <c r="K25" s="544">
        <f>'[11]ensemble'!W28</f>
        <v>239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15" t="s">
        <v>166</v>
      </c>
      <c r="B26" s="535">
        <f>'[11]ensemble'!N29</f>
        <v>1</v>
      </c>
      <c r="C26" s="535">
        <f>'[11]ensemble'!O29</f>
        <v>7</v>
      </c>
      <c r="D26" s="535">
        <f>'[11]ensemble'!P29</f>
        <v>210</v>
      </c>
      <c r="E26" s="535">
        <f>'[11]ensemble'!Q29</f>
        <v>666</v>
      </c>
      <c r="F26" s="535">
        <f>'[11]ensemble'!R29</f>
        <v>899</v>
      </c>
      <c r="G26" s="535">
        <f>'[11]ensemble'!S29</f>
        <v>1075</v>
      </c>
      <c r="H26" s="535">
        <f>'[11]ensemble'!T29</f>
        <v>672</v>
      </c>
      <c r="I26" s="535">
        <f>'[11]ensemble'!U29</f>
        <v>285</v>
      </c>
      <c r="J26" s="535">
        <f>'[11]ensemble'!V29</f>
        <v>123</v>
      </c>
      <c r="K26" s="545">
        <f>'[11]ensemble'!W29</f>
        <v>3938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15" t="s">
        <v>116</v>
      </c>
      <c r="B27" s="537">
        <f>'[11]ensemble'!N30</f>
        <v>9</v>
      </c>
      <c r="C27" s="537">
        <f>'[11]ensemble'!O30</f>
        <v>35</v>
      </c>
      <c r="D27" s="537">
        <f>'[11]ensemble'!P30</f>
        <v>472</v>
      </c>
      <c r="E27" s="537">
        <f>'[11]ensemble'!Q30</f>
        <v>863</v>
      </c>
      <c r="F27" s="537">
        <f>'[11]ensemble'!R30</f>
        <v>792</v>
      </c>
      <c r="G27" s="537">
        <f>'[11]ensemble'!S30</f>
        <v>935</v>
      </c>
      <c r="H27" s="537">
        <f>'[11]ensemble'!T30</f>
        <v>497</v>
      </c>
      <c r="I27" s="537">
        <f>'[11]ensemble'!U30</f>
        <v>100</v>
      </c>
      <c r="J27" s="537">
        <f>'[11]ensemble'!V30</f>
        <v>21</v>
      </c>
      <c r="K27" s="545">
        <f>'[11]ensemble'!W30</f>
        <v>3724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5" t="s">
        <v>175</v>
      </c>
      <c r="B28" s="534">
        <f>'[11]ensemble'!N31</f>
        <v>0</v>
      </c>
      <c r="C28" s="534">
        <f>'[11]ensemble'!O31</f>
        <v>0</v>
      </c>
      <c r="D28" s="534">
        <f>'[11]ensemble'!P31</f>
        <v>0</v>
      </c>
      <c r="E28" s="534">
        <f>'[11]ensemble'!Q31</f>
        <v>0</v>
      </c>
      <c r="F28" s="534">
        <f>'[11]ensemble'!R31</f>
        <v>0</v>
      </c>
      <c r="G28" s="534">
        <f>'[11]ensemble'!S31</f>
        <v>0</v>
      </c>
      <c r="H28" s="534">
        <f>'[11]ensemble'!T31</f>
        <v>0</v>
      </c>
      <c r="I28" s="534">
        <f>'[11]ensemble'!U31</f>
        <v>0</v>
      </c>
      <c r="J28" s="534">
        <f>'[11]ensemble'!V31</f>
        <v>0</v>
      </c>
      <c r="K28" s="543">
        <f>'[11]ensemble'!W31</f>
        <v>0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3.5" customHeight="1">
      <c r="A29" s="16" t="s">
        <v>112</v>
      </c>
      <c r="B29" s="510">
        <f>'[11]ensemble'!N32</f>
        <v>0</v>
      </c>
      <c r="C29" s="510">
        <f>'[11]ensemble'!O32</f>
        <v>1</v>
      </c>
      <c r="D29" s="510">
        <f>'[11]ensemble'!P32</f>
        <v>85</v>
      </c>
      <c r="E29" s="510">
        <f>'[11]ensemble'!Q32</f>
        <v>108</v>
      </c>
      <c r="F29" s="510">
        <f>'[11]ensemble'!R32</f>
        <v>112</v>
      </c>
      <c r="G29" s="510">
        <f>'[11]ensemble'!S32</f>
        <v>165</v>
      </c>
      <c r="H29" s="510">
        <f>'[11]ensemble'!T32</f>
        <v>74</v>
      </c>
      <c r="I29" s="510">
        <f>'[11]ensemble'!U32</f>
        <v>30</v>
      </c>
      <c r="J29" s="510">
        <f>'[11]ensemble'!V32</f>
        <v>6</v>
      </c>
      <c r="K29" s="549">
        <f>'[11]ensemble'!W32</f>
        <v>581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33.75">
      <c r="A30" s="16" t="s">
        <v>218</v>
      </c>
      <c r="B30" s="511">
        <f>'[11]ensemble'!N33</f>
        <v>0</v>
      </c>
      <c r="C30" s="511">
        <f>'[11]ensemble'!O33</f>
        <v>0</v>
      </c>
      <c r="D30" s="511">
        <f>'[11]ensemble'!P33</f>
        <v>0</v>
      </c>
      <c r="E30" s="511">
        <f>'[11]ensemble'!Q33</f>
        <v>0</v>
      </c>
      <c r="F30" s="511">
        <f>'[11]ensemble'!R33</f>
        <v>0</v>
      </c>
      <c r="G30" s="511">
        <f>'[11]ensemble'!S33</f>
        <v>3</v>
      </c>
      <c r="H30" s="511">
        <f>'[11]ensemble'!T33</f>
        <v>3</v>
      </c>
      <c r="I30" s="511">
        <f>'[11]ensemble'!U33</f>
        <v>0</v>
      </c>
      <c r="J30" s="511">
        <f>'[11]ensemble'!V33</f>
        <v>0</v>
      </c>
      <c r="K30" s="550">
        <f>'[11]ensemble'!W33</f>
        <v>6</v>
      </c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" customHeight="1">
      <c r="A31" s="16" t="s">
        <v>176</v>
      </c>
      <c r="B31" s="511">
        <f>'[11]ensemble'!N34</f>
        <v>1</v>
      </c>
      <c r="C31" s="511">
        <f>'[11]ensemble'!O34</f>
        <v>12</v>
      </c>
      <c r="D31" s="511">
        <f>'[11]ensemble'!P34</f>
        <v>138</v>
      </c>
      <c r="E31" s="511">
        <f>'[11]ensemble'!Q34</f>
        <v>406</v>
      </c>
      <c r="F31" s="511">
        <f>'[11]ensemble'!R34</f>
        <v>583</v>
      </c>
      <c r="G31" s="511">
        <f>'[11]ensemble'!S34</f>
        <v>973</v>
      </c>
      <c r="H31" s="511">
        <f>'[11]ensemble'!T34</f>
        <v>735</v>
      </c>
      <c r="I31" s="511">
        <f>'[11]ensemble'!U34</f>
        <v>361</v>
      </c>
      <c r="J31" s="511">
        <f>'[11]ensemble'!V34</f>
        <v>106</v>
      </c>
      <c r="K31" s="550">
        <f>'[11]ensemble'!W34</f>
        <v>3315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17" t="s">
        <v>166</v>
      </c>
      <c r="B32" s="539">
        <f>'[11]ensemble'!N35</f>
        <v>1</v>
      </c>
      <c r="C32" s="539">
        <f>'[11]ensemble'!O35</f>
        <v>13</v>
      </c>
      <c r="D32" s="539">
        <f>'[11]ensemble'!P35</f>
        <v>223</v>
      </c>
      <c r="E32" s="539">
        <f>'[11]ensemble'!Q35</f>
        <v>514</v>
      </c>
      <c r="F32" s="539">
        <f>'[11]ensemble'!R35</f>
        <v>695</v>
      </c>
      <c r="G32" s="539">
        <f>'[11]ensemble'!S35</f>
        <v>1141</v>
      </c>
      <c r="H32" s="539">
        <f>'[11]ensemble'!T35</f>
        <v>812</v>
      </c>
      <c r="I32" s="539">
        <f>'[11]ensemble'!U35</f>
        <v>391</v>
      </c>
      <c r="J32" s="539">
        <f>'[11]ensemble'!V35</f>
        <v>112</v>
      </c>
      <c r="K32" s="551">
        <f>'[11]ensemble'!W35</f>
        <v>3902</v>
      </c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2.75">
      <c r="A33" s="18" t="s">
        <v>159</v>
      </c>
      <c r="B33" s="552">
        <f>'[11]ensemble'!N36</f>
        <v>27</v>
      </c>
      <c r="C33" s="552">
        <f>'[11]ensemble'!O36</f>
        <v>286</v>
      </c>
      <c r="D33" s="552">
        <f>'[11]ensemble'!P36</f>
        <v>3352</v>
      </c>
      <c r="E33" s="552">
        <f>'[11]ensemble'!Q36</f>
        <v>8944</v>
      </c>
      <c r="F33" s="552">
        <f>'[11]ensemble'!R36</f>
        <v>10413</v>
      </c>
      <c r="G33" s="552">
        <f>'[11]ensemble'!S36</f>
        <v>13588</v>
      </c>
      <c r="H33" s="552">
        <f>'[11]ensemble'!T36</f>
        <v>8544</v>
      </c>
      <c r="I33" s="552">
        <f>'[11]ensemble'!U36</f>
        <v>4207</v>
      </c>
      <c r="J33" s="552">
        <f>'[11]ensemble'!V36</f>
        <v>1911</v>
      </c>
      <c r="K33" s="552">
        <f>'[11]ensemble'!W36</f>
        <v>51272</v>
      </c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</sheetData>
  <sheetProtection selectLockedCells="1" selectUn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&amp;C&amp;14page 24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V69"/>
  <sheetViews>
    <sheetView view="pageBreakPreview" zoomScaleNormal="75" zoomScaleSheetLayoutView="100" workbookViewId="0" topLeftCell="A1">
      <selection activeCell="F40" sqref="F40"/>
    </sheetView>
  </sheetViews>
  <sheetFormatPr defaultColWidth="11.00390625" defaultRowHeight="12.75"/>
  <cols>
    <col min="1" max="1" width="21.375" style="65" customWidth="1"/>
    <col min="2" max="11" width="5.50390625" style="65" customWidth="1"/>
    <col min="12" max="12" width="6.625" style="65" customWidth="1"/>
    <col min="13" max="21" width="6.375" style="65" customWidth="1"/>
    <col min="22" max="22" width="0.875" style="65" customWidth="1"/>
    <col min="23" max="24" width="11.00390625" style="64" customWidth="1"/>
    <col min="25" max="16384" width="11.00390625" style="65" customWidth="1"/>
  </cols>
  <sheetData>
    <row r="1" spans="1:22" ht="15.75">
      <c r="A1" s="106" t="s">
        <v>160</v>
      </c>
      <c r="B1" s="106" t="s">
        <v>179</v>
      </c>
      <c r="C1" s="1"/>
      <c r="D1" s="1"/>
      <c r="E1" s="1"/>
      <c r="F1" s="106" t="str">
        <f>couverture!A34</f>
        <v>Situation au 1er janvier 2011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2" t="s">
        <v>239</v>
      </c>
      <c r="B2" s="1"/>
      <c r="C2" s="1"/>
      <c r="D2" s="1"/>
      <c r="E2" s="1"/>
      <c r="F2" s="1"/>
      <c r="G2" s="1"/>
      <c r="H2" s="1"/>
      <c r="I2" s="1"/>
      <c r="J2" s="1"/>
      <c r="K2" s="1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22.5">
      <c r="A3" s="19" t="s">
        <v>125</v>
      </c>
      <c r="B3" s="11" t="s">
        <v>126</v>
      </c>
      <c r="C3" s="10" t="s">
        <v>127</v>
      </c>
      <c r="D3" s="10" t="s">
        <v>128</v>
      </c>
      <c r="E3" s="10" t="s">
        <v>129</v>
      </c>
      <c r="F3" s="10" t="s">
        <v>130</v>
      </c>
      <c r="G3" s="10" t="s">
        <v>131</v>
      </c>
      <c r="H3" s="10" t="s">
        <v>132</v>
      </c>
      <c r="I3" s="10" t="s">
        <v>133</v>
      </c>
      <c r="J3" s="11" t="s">
        <v>134</v>
      </c>
      <c r="K3" s="10" t="s">
        <v>135</v>
      </c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2.75">
      <c r="A4" s="3" t="s">
        <v>136</v>
      </c>
      <c r="B4" s="3"/>
      <c r="C4" s="3"/>
      <c r="D4" s="3"/>
      <c r="E4" s="3"/>
      <c r="F4" s="3"/>
      <c r="G4" s="3"/>
      <c r="H4" s="3"/>
      <c r="I4" s="3"/>
      <c r="J4" s="3"/>
      <c r="K4" s="3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12.75">
      <c r="A5" s="14" t="s">
        <v>137</v>
      </c>
      <c r="B5" s="510">
        <f>'[11]femmes'!B8</f>
        <v>1</v>
      </c>
      <c r="C5" s="510">
        <f>'[11]femmes'!C8</f>
        <v>9</v>
      </c>
      <c r="D5" s="510">
        <f>'[11]femmes'!D8</f>
        <v>29</v>
      </c>
      <c r="E5" s="510">
        <f>'[11]femmes'!E8</f>
        <v>80</v>
      </c>
      <c r="F5" s="510">
        <f>'[11]femmes'!F8</f>
        <v>99</v>
      </c>
      <c r="G5" s="510">
        <f>'[11]femmes'!G8</f>
        <v>128</v>
      </c>
      <c r="H5" s="510">
        <f>'[11]femmes'!H8</f>
        <v>102</v>
      </c>
      <c r="I5" s="510">
        <f>'[11]femmes'!I8</f>
        <v>53</v>
      </c>
      <c r="J5" s="510">
        <f>'[11]femmes'!J8</f>
        <v>9</v>
      </c>
      <c r="K5" s="4">
        <f>'[11]femmes'!K8</f>
        <v>510</v>
      </c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14" t="s">
        <v>138</v>
      </c>
      <c r="B6" s="510">
        <f>'[11]femmes'!B9</f>
        <v>0</v>
      </c>
      <c r="C6" s="510">
        <f>'[11]femmes'!C9</f>
        <v>0</v>
      </c>
      <c r="D6" s="510">
        <f>'[11]femmes'!D9</f>
        <v>0</v>
      </c>
      <c r="E6" s="510">
        <f>'[11]femmes'!E9</f>
        <v>9</v>
      </c>
      <c r="F6" s="510">
        <f>'[11]femmes'!F9</f>
        <v>10</v>
      </c>
      <c r="G6" s="510">
        <f>'[11]femmes'!G9</f>
        <v>11</v>
      </c>
      <c r="H6" s="510">
        <f>'[11]femmes'!H9</f>
        <v>14</v>
      </c>
      <c r="I6" s="510">
        <f>'[11]femmes'!I9</f>
        <v>3</v>
      </c>
      <c r="J6" s="510">
        <f>'[11]femmes'!J9</f>
        <v>4</v>
      </c>
      <c r="K6" s="4">
        <f>'[11]femmes'!K9</f>
        <v>51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14" t="s">
        <v>48</v>
      </c>
      <c r="B7" s="510">
        <f>'[11]femmes'!B10</f>
        <v>0</v>
      </c>
      <c r="C7" s="510">
        <f>'[11]femmes'!C10</f>
        <v>0</v>
      </c>
      <c r="D7" s="510">
        <f>'[11]femmes'!D10</f>
        <v>14</v>
      </c>
      <c r="E7" s="510">
        <f>'[11]femmes'!E10</f>
        <v>9</v>
      </c>
      <c r="F7" s="510">
        <f>'[11]femmes'!F10</f>
        <v>6</v>
      </c>
      <c r="G7" s="510">
        <f>'[11]femmes'!G10</f>
        <v>21</v>
      </c>
      <c r="H7" s="510">
        <f>'[11]femmes'!H10</f>
        <v>10</v>
      </c>
      <c r="I7" s="510">
        <f>'[11]femmes'!I10</f>
        <v>4</v>
      </c>
      <c r="J7" s="510">
        <f>'[11]femmes'!J10</f>
        <v>0</v>
      </c>
      <c r="K7" s="4">
        <f>'[11]femmes'!K10</f>
        <v>64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14" t="s">
        <v>139</v>
      </c>
      <c r="B8" s="510">
        <f>'[11]femmes'!B11</f>
        <v>0</v>
      </c>
      <c r="C8" s="510">
        <f>'[11]femmes'!C11</f>
        <v>1</v>
      </c>
      <c r="D8" s="510">
        <f>'[11]femmes'!D11</f>
        <v>1</v>
      </c>
      <c r="E8" s="510">
        <f>'[11]femmes'!E11</f>
        <v>7</v>
      </c>
      <c r="F8" s="510">
        <f>'[11]femmes'!F11</f>
        <v>11</v>
      </c>
      <c r="G8" s="510">
        <f>'[11]femmes'!G11</f>
        <v>23</v>
      </c>
      <c r="H8" s="510">
        <f>'[11]femmes'!H11</f>
        <v>14</v>
      </c>
      <c r="I8" s="510">
        <f>'[11]femmes'!I11</f>
        <v>13</v>
      </c>
      <c r="J8" s="510">
        <f>'[11]femmes'!J11</f>
        <v>2</v>
      </c>
      <c r="K8" s="4">
        <f>'[11]femmes'!K11</f>
        <v>72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17" t="s">
        <v>140</v>
      </c>
      <c r="B9" s="5">
        <f>'[11]femmes'!B12</f>
        <v>1</v>
      </c>
      <c r="C9" s="5">
        <f>'[11]femmes'!C12</f>
        <v>10</v>
      </c>
      <c r="D9" s="5">
        <f>'[11]femmes'!D12</f>
        <v>44</v>
      </c>
      <c r="E9" s="5">
        <f>'[11]femmes'!E12</f>
        <v>105</v>
      </c>
      <c r="F9" s="5">
        <f>'[11]femmes'!F12</f>
        <v>126</v>
      </c>
      <c r="G9" s="5">
        <f>'[11]femmes'!G12</f>
        <v>183</v>
      </c>
      <c r="H9" s="5">
        <f>'[11]femmes'!H12</f>
        <v>140</v>
      </c>
      <c r="I9" s="5">
        <f>'[11]femmes'!I12</f>
        <v>73</v>
      </c>
      <c r="J9" s="5">
        <f>'[11]femmes'!J12</f>
        <v>15</v>
      </c>
      <c r="K9" s="5">
        <f>'[11]femmes'!K12</f>
        <v>697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3" t="s">
        <v>141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12.75">
      <c r="A13" s="7" t="s">
        <v>142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12.75">
      <c r="A14" s="14" t="s">
        <v>68</v>
      </c>
      <c r="B14" s="4">
        <f>'[11]femmes'!B17</f>
        <v>2</v>
      </c>
      <c r="C14" s="4">
        <f>'[11]femmes'!C17</f>
        <v>2</v>
      </c>
      <c r="D14" s="4">
        <f>'[11]femmes'!D17</f>
        <v>19</v>
      </c>
      <c r="E14" s="4">
        <f>'[11]femmes'!E17</f>
        <v>42</v>
      </c>
      <c r="F14" s="4">
        <f>'[11]femmes'!F17</f>
        <v>57</v>
      </c>
      <c r="G14" s="4">
        <f>'[11]femmes'!G17</f>
        <v>77</v>
      </c>
      <c r="H14" s="4">
        <f>'[11]femmes'!H17</f>
        <v>43</v>
      </c>
      <c r="I14" s="4">
        <f>'[11]femmes'!I17</f>
        <v>24</v>
      </c>
      <c r="J14" s="4">
        <f>'[11]femmes'!J17</f>
        <v>1</v>
      </c>
      <c r="K14" s="4">
        <f>'[11]femmes'!K17</f>
        <v>267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12.75">
      <c r="A15" s="14" t="s">
        <v>69</v>
      </c>
      <c r="B15" s="4">
        <f>'[11]femmes'!B18</f>
        <v>0</v>
      </c>
      <c r="C15" s="4">
        <f>'[11]femmes'!C18</f>
        <v>0</v>
      </c>
      <c r="D15" s="4">
        <f>'[11]femmes'!D18</f>
        <v>18</v>
      </c>
      <c r="E15" s="4">
        <f>'[11]femmes'!E18</f>
        <v>38</v>
      </c>
      <c r="F15" s="4">
        <f>'[11]femmes'!F18</f>
        <v>65</v>
      </c>
      <c r="G15" s="4">
        <f>'[11]femmes'!G18</f>
        <v>88</v>
      </c>
      <c r="H15" s="4">
        <f>'[11]femmes'!H18</f>
        <v>57</v>
      </c>
      <c r="I15" s="4">
        <f>'[11]femmes'!I18</f>
        <v>14</v>
      </c>
      <c r="J15" s="4">
        <f>'[11]femmes'!J18</f>
        <v>7</v>
      </c>
      <c r="K15" s="4">
        <f>'[11]femmes'!K18</f>
        <v>287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14" t="s">
        <v>143</v>
      </c>
      <c r="B16" s="4">
        <f>'[11]femmes'!B19</f>
        <v>0</v>
      </c>
      <c r="C16" s="4">
        <f>'[11]femmes'!C19</f>
        <v>1</v>
      </c>
      <c r="D16" s="4">
        <f>'[11]femmes'!D19</f>
        <v>19</v>
      </c>
      <c r="E16" s="4">
        <f>'[11]femmes'!E19</f>
        <v>64</v>
      </c>
      <c r="F16" s="4">
        <f>'[11]femmes'!F19</f>
        <v>82</v>
      </c>
      <c r="G16" s="4">
        <f>'[11]femmes'!G19</f>
        <v>123</v>
      </c>
      <c r="H16" s="4">
        <f>'[11]femmes'!H19</f>
        <v>79</v>
      </c>
      <c r="I16" s="4">
        <f>'[11]femmes'!I19</f>
        <v>39</v>
      </c>
      <c r="J16" s="4">
        <f>'[11]femmes'!J19</f>
        <v>5</v>
      </c>
      <c r="K16" s="4">
        <f>'[11]femmes'!K19</f>
        <v>412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14" t="s">
        <v>144</v>
      </c>
      <c r="B17" s="4">
        <f>'[11]femmes'!B20</f>
        <v>0</v>
      </c>
      <c r="C17" s="4">
        <f>'[11]femmes'!C20</f>
        <v>0</v>
      </c>
      <c r="D17" s="4">
        <f>'[11]femmes'!D20</f>
        <v>6</v>
      </c>
      <c r="E17" s="4">
        <f>'[11]femmes'!E20</f>
        <v>15</v>
      </c>
      <c r="F17" s="4">
        <f>'[11]femmes'!F20</f>
        <v>20</v>
      </c>
      <c r="G17" s="4">
        <f>'[11]femmes'!G20</f>
        <v>39</v>
      </c>
      <c r="H17" s="4">
        <f>'[11]femmes'!H20</f>
        <v>23</v>
      </c>
      <c r="I17" s="4">
        <f>'[11]femmes'!I20</f>
        <v>13</v>
      </c>
      <c r="J17" s="4">
        <f>'[11]femmes'!J20</f>
        <v>5</v>
      </c>
      <c r="K17" s="4">
        <f>'[11]femmes'!K20</f>
        <v>121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12.75">
      <c r="A18" s="14" t="s">
        <v>145</v>
      </c>
      <c r="B18" s="4">
        <f>'[11]femmes'!B21</f>
        <v>0</v>
      </c>
      <c r="C18" s="4">
        <f>'[11]femmes'!C21</f>
        <v>1</v>
      </c>
      <c r="D18" s="4">
        <f>'[11]femmes'!D21</f>
        <v>0</v>
      </c>
      <c r="E18" s="4">
        <f>'[11]femmes'!E21</f>
        <v>6</v>
      </c>
      <c r="F18" s="4">
        <f>'[11]femmes'!F21</f>
        <v>9</v>
      </c>
      <c r="G18" s="4">
        <f>'[11]femmes'!G21</f>
        <v>14</v>
      </c>
      <c r="H18" s="4">
        <f>'[11]femmes'!H21</f>
        <v>13</v>
      </c>
      <c r="I18" s="4">
        <f>'[11]femmes'!I21</f>
        <v>9</v>
      </c>
      <c r="J18" s="4">
        <f>'[11]femmes'!J21</f>
        <v>2</v>
      </c>
      <c r="K18" s="4">
        <f>'[11]femmes'!K21</f>
        <v>54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14" t="s">
        <v>146</v>
      </c>
      <c r="B19" s="4">
        <f>'[11]femmes'!B22</f>
        <v>0</v>
      </c>
      <c r="C19" s="4">
        <f>'[11]femmes'!C22</f>
        <v>0</v>
      </c>
      <c r="D19" s="4">
        <f>'[11]femmes'!D22</f>
        <v>0</v>
      </c>
      <c r="E19" s="4">
        <f>'[11]femmes'!E22</f>
        <v>3</v>
      </c>
      <c r="F19" s="4">
        <f>'[11]femmes'!F22</f>
        <v>5</v>
      </c>
      <c r="G19" s="4">
        <f>'[11]femmes'!G22</f>
        <v>17</v>
      </c>
      <c r="H19" s="4">
        <f>'[11]femmes'!H22</f>
        <v>15</v>
      </c>
      <c r="I19" s="4">
        <f>'[11]femmes'!I22</f>
        <v>15</v>
      </c>
      <c r="J19" s="4">
        <f>'[11]femmes'!J22</f>
        <v>6</v>
      </c>
      <c r="K19" s="4">
        <f>'[11]femmes'!K22</f>
        <v>61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14" t="s">
        <v>147</v>
      </c>
      <c r="B20" s="4">
        <f>'[11]femmes'!B23</f>
        <v>0</v>
      </c>
      <c r="C20" s="4">
        <f>'[11]femmes'!C23</f>
        <v>0</v>
      </c>
      <c r="D20" s="4">
        <f>'[11]femmes'!D23</f>
        <v>0</v>
      </c>
      <c r="E20" s="4">
        <f>'[11]femmes'!E23</f>
        <v>1</v>
      </c>
      <c r="F20" s="4">
        <f>'[11]femmes'!F23</f>
        <v>1</v>
      </c>
      <c r="G20" s="4">
        <f>'[11]femmes'!G23</f>
        <v>10</v>
      </c>
      <c r="H20" s="4">
        <f>'[11]femmes'!H23</f>
        <v>12</v>
      </c>
      <c r="I20" s="4">
        <f>'[11]femmes'!I23</f>
        <v>6</v>
      </c>
      <c r="J20" s="4">
        <f>'[11]femmes'!J23</f>
        <v>3</v>
      </c>
      <c r="K20" s="4">
        <f>'[11]femmes'!K23</f>
        <v>33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12.75">
      <c r="A21" s="17" t="s">
        <v>148</v>
      </c>
      <c r="B21" s="532">
        <f>'[11]femmes'!B24</f>
        <v>2</v>
      </c>
      <c r="C21" s="532">
        <f>'[11]femmes'!C24</f>
        <v>4</v>
      </c>
      <c r="D21" s="532">
        <f>'[11]femmes'!D24</f>
        <v>62</v>
      </c>
      <c r="E21" s="532">
        <f>'[11]femmes'!E24</f>
        <v>169</v>
      </c>
      <c r="F21" s="532">
        <f>'[11]femmes'!F24</f>
        <v>239</v>
      </c>
      <c r="G21" s="532">
        <f>'[11]femmes'!G24</f>
        <v>368</v>
      </c>
      <c r="H21" s="532">
        <f>'[11]femmes'!H24</f>
        <v>242</v>
      </c>
      <c r="I21" s="532">
        <f>'[11]femmes'!I24</f>
        <v>120</v>
      </c>
      <c r="J21" s="532">
        <f>'[11]femmes'!J24</f>
        <v>29</v>
      </c>
      <c r="K21" s="532">
        <f>'[11]femmes'!K24</f>
        <v>1235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7" t="s">
        <v>149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2.75">
      <c r="A24" s="7" t="s">
        <v>150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14" t="s">
        <v>151</v>
      </c>
      <c r="B25" s="4">
        <f>'[11]femmes'!B28</f>
        <v>0</v>
      </c>
      <c r="C25" s="4">
        <f>'[11]femmes'!C28</f>
        <v>0</v>
      </c>
      <c r="D25" s="4">
        <f>'[11]femmes'!D28</f>
        <v>0</v>
      </c>
      <c r="E25" s="4">
        <f>'[11]femmes'!E28</f>
        <v>2</v>
      </c>
      <c r="F25" s="4">
        <f>'[11]femmes'!F28</f>
        <v>1</v>
      </c>
      <c r="G25" s="4">
        <f>'[11]femmes'!G28</f>
        <v>1</v>
      </c>
      <c r="H25" s="4">
        <f>'[11]femmes'!H28</f>
        <v>3</v>
      </c>
      <c r="I25" s="4">
        <f>'[11]femmes'!I28</f>
        <v>1</v>
      </c>
      <c r="J25" s="4">
        <f>'[11]femmes'!J28</f>
        <v>0</v>
      </c>
      <c r="K25" s="4">
        <f>'[11]femmes'!K28</f>
        <v>8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14" t="s">
        <v>152</v>
      </c>
      <c r="B26" s="4">
        <f>'[11]femmes'!B29</f>
        <v>0</v>
      </c>
      <c r="C26" s="4">
        <f>'[11]femmes'!C29</f>
        <v>0</v>
      </c>
      <c r="D26" s="4">
        <f>'[11]femmes'!D29</f>
        <v>1</v>
      </c>
      <c r="E26" s="4">
        <f>'[11]femmes'!E29</f>
        <v>8</v>
      </c>
      <c r="F26" s="4">
        <f>'[11]femmes'!F29</f>
        <v>14</v>
      </c>
      <c r="G26" s="4">
        <f>'[11]femmes'!G29</f>
        <v>32</v>
      </c>
      <c r="H26" s="4">
        <f>'[11]femmes'!H29</f>
        <v>28</v>
      </c>
      <c r="I26" s="4">
        <f>'[11]femmes'!I29</f>
        <v>17</v>
      </c>
      <c r="J26" s="4">
        <f>'[11]femmes'!J29</f>
        <v>4</v>
      </c>
      <c r="K26" s="4">
        <f>'[11]femmes'!K29</f>
        <v>104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14" t="s">
        <v>153</v>
      </c>
      <c r="B27" s="4">
        <f>'[11]femmes'!B30</f>
        <v>0</v>
      </c>
      <c r="C27" s="4">
        <f>'[11]femmes'!C30</f>
        <v>0</v>
      </c>
      <c r="D27" s="4">
        <f>'[11]femmes'!D30</f>
        <v>1</v>
      </c>
      <c r="E27" s="4">
        <f>'[11]femmes'!E30</f>
        <v>3</v>
      </c>
      <c r="F27" s="4">
        <f>'[11]femmes'!F30</f>
        <v>11</v>
      </c>
      <c r="G27" s="4">
        <f>'[11]femmes'!G30</f>
        <v>42</v>
      </c>
      <c r="H27" s="4">
        <f>'[11]femmes'!H30</f>
        <v>38</v>
      </c>
      <c r="I27" s="4">
        <f>'[11]femmes'!I30</f>
        <v>17</v>
      </c>
      <c r="J27" s="4">
        <f>'[11]femmes'!J30</f>
        <v>8</v>
      </c>
      <c r="K27" s="4">
        <f>'[11]femmes'!K30</f>
        <v>120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14" t="s">
        <v>107</v>
      </c>
      <c r="B28" s="4">
        <f>'[11]femmes'!B31</f>
        <v>0</v>
      </c>
      <c r="C28" s="4">
        <f>'[11]femmes'!C31</f>
        <v>0</v>
      </c>
      <c r="D28" s="4">
        <f>'[11]femmes'!D31</f>
        <v>0</v>
      </c>
      <c r="E28" s="4">
        <f>'[11]femmes'!E31</f>
        <v>2</v>
      </c>
      <c r="F28" s="4">
        <f>'[11]femmes'!F31</f>
        <v>4</v>
      </c>
      <c r="G28" s="4">
        <f>'[11]femmes'!G31</f>
        <v>21</v>
      </c>
      <c r="H28" s="4">
        <f>'[11]femmes'!H31</f>
        <v>31</v>
      </c>
      <c r="I28" s="4">
        <f>'[11]femmes'!I31</f>
        <v>23</v>
      </c>
      <c r="J28" s="4">
        <f>'[11]femmes'!J31</f>
        <v>5</v>
      </c>
      <c r="K28" s="4">
        <f>'[11]femmes'!K31</f>
        <v>86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2.75">
      <c r="A29" s="14" t="s">
        <v>154</v>
      </c>
      <c r="B29" s="4">
        <f>'[11]femmes'!B32</f>
        <v>0</v>
      </c>
      <c r="C29" s="4">
        <f>'[11]femmes'!C32</f>
        <v>0</v>
      </c>
      <c r="D29" s="4">
        <f>'[11]femmes'!D32</f>
        <v>0</v>
      </c>
      <c r="E29" s="4">
        <f>'[11]femmes'!E32</f>
        <v>0</v>
      </c>
      <c r="F29" s="4">
        <f>'[11]femmes'!F32</f>
        <v>0</v>
      </c>
      <c r="G29" s="4">
        <f>'[11]femmes'!G32</f>
        <v>1</v>
      </c>
      <c r="H29" s="4">
        <f>'[11]femmes'!H32</f>
        <v>2</v>
      </c>
      <c r="I29" s="4">
        <f>'[11]femmes'!I32</f>
        <v>4</v>
      </c>
      <c r="J29" s="4">
        <f>'[11]femmes'!J32</f>
        <v>3</v>
      </c>
      <c r="K29" s="4">
        <f>'[11]femmes'!K32</f>
        <v>10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12.75">
      <c r="A30" s="17" t="s">
        <v>155</v>
      </c>
      <c r="B30" s="532">
        <f>'[11]femmes'!B33</f>
        <v>0</v>
      </c>
      <c r="C30" s="532">
        <f>'[11]femmes'!C33</f>
        <v>0</v>
      </c>
      <c r="D30" s="532">
        <f>'[11]femmes'!D33</f>
        <v>2</v>
      </c>
      <c r="E30" s="532">
        <f>'[11]femmes'!E33</f>
        <v>15</v>
      </c>
      <c r="F30" s="532">
        <f>'[11]femmes'!F33</f>
        <v>30</v>
      </c>
      <c r="G30" s="532">
        <f>'[11]femmes'!G33</f>
        <v>97</v>
      </c>
      <c r="H30" s="532">
        <f>'[11]femmes'!H33</f>
        <v>102</v>
      </c>
      <c r="I30" s="532">
        <f>'[11]femmes'!I33</f>
        <v>62</v>
      </c>
      <c r="J30" s="532">
        <f>'[11]femmes'!J33</f>
        <v>20</v>
      </c>
      <c r="K30" s="532">
        <f>'[11]femmes'!K33</f>
        <v>328</v>
      </c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7" t="s">
        <v>156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2.75">
      <c r="A33" s="20" t="s">
        <v>151</v>
      </c>
      <c r="B33" s="4">
        <f>'[11]femmes'!B36</f>
        <v>0</v>
      </c>
      <c r="C33" s="4">
        <f>'[11]femmes'!C36</f>
        <v>0</v>
      </c>
      <c r="D33" s="4">
        <f>'[11]femmes'!D36</f>
        <v>0</v>
      </c>
      <c r="E33" s="4">
        <f>'[11]femmes'!E36</f>
        <v>0</v>
      </c>
      <c r="F33" s="4">
        <f>'[11]femmes'!F36</f>
        <v>0</v>
      </c>
      <c r="G33" s="4">
        <f>'[11]femmes'!G36</f>
        <v>1</v>
      </c>
      <c r="H33" s="4">
        <f>'[11]femmes'!H36</f>
        <v>1</v>
      </c>
      <c r="I33" s="4">
        <f>'[11]femmes'!I36</f>
        <v>0</v>
      </c>
      <c r="J33" s="4">
        <f>'[11]femmes'!J36</f>
        <v>1</v>
      </c>
      <c r="K33" s="4">
        <f>'[11]femmes'!K36</f>
        <v>3</v>
      </c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21" t="s">
        <v>152</v>
      </c>
      <c r="B34" s="4">
        <f>'[11]femmes'!B37</f>
        <v>0</v>
      </c>
      <c r="C34" s="4">
        <f>'[11]femmes'!C37</f>
        <v>0</v>
      </c>
      <c r="D34" s="4">
        <f>'[11]femmes'!D37</f>
        <v>0</v>
      </c>
      <c r="E34" s="4">
        <f>'[11]femmes'!E37</f>
        <v>0</v>
      </c>
      <c r="F34" s="4">
        <f>'[11]femmes'!F37</f>
        <v>0</v>
      </c>
      <c r="G34" s="4">
        <f>'[11]femmes'!G37</f>
        <v>0</v>
      </c>
      <c r="H34" s="4">
        <f>'[11]femmes'!H37</f>
        <v>0</v>
      </c>
      <c r="I34" s="4">
        <f>'[11]femmes'!I37</f>
        <v>0</v>
      </c>
      <c r="J34" s="4">
        <f>'[11]femmes'!J37</f>
        <v>0</v>
      </c>
      <c r="K34" s="4">
        <f>'[11]femmes'!K37</f>
        <v>0</v>
      </c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21" t="s">
        <v>153</v>
      </c>
      <c r="B35" s="4">
        <f>'[11]femmes'!B38</f>
        <v>0</v>
      </c>
      <c r="C35" s="4">
        <f>'[11]femmes'!C38</f>
        <v>0</v>
      </c>
      <c r="D35" s="4">
        <f>'[11]femmes'!D38</f>
        <v>0</v>
      </c>
      <c r="E35" s="4">
        <f>'[11]femmes'!E38</f>
        <v>0</v>
      </c>
      <c r="F35" s="4">
        <f>'[11]femmes'!F38</f>
        <v>0</v>
      </c>
      <c r="G35" s="4">
        <f>'[11]femmes'!G38</f>
        <v>0</v>
      </c>
      <c r="H35" s="4">
        <f>'[11]femmes'!H38</f>
        <v>0</v>
      </c>
      <c r="I35" s="4">
        <f>'[11]femmes'!I38</f>
        <v>0</v>
      </c>
      <c r="J35" s="4">
        <f>'[11]femmes'!J38</f>
        <v>0</v>
      </c>
      <c r="K35" s="4">
        <f>'[11]femmes'!K38</f>
        <v>0</v>
      </c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21" t="s">
        <v>107</v>
      </c>
      <c r="B36" s="4">
        <f>'[11]femmes'!B39</f>
        <v>0</v>
      </c>
      <c r="C36" s="4">
        <f>'[11]femmes'!C39</f>
        <v>0</v>
      </c>
      <c r="D36" s="4">
        <f>'[11]femmes'!D39</f>
        <v>0</v>
      </c>
      <c r="E36" s="4">
        <f>'[11]femmes'!E39</f>
        <v>0</v>
      </c>
      <c r="F36" s="4">
        <f>'[11]femmes'!F39</f>
        <v>0</v>
      </c>
      <c r="G36" s="4">
        <f>'[11]femmes'!G39</f>
        <v>0</v>
      </c>
      <c r="H36" s="4">
        <f>'[11]femmes'!H39</f>
        <v>0</v>
      </c>
      <c r="I36" s="4">
        <f>'[11]femmes'!I39</f>
        <v>0</v>
      </c>
      <c r="J36" s="4">
        <f>'[11]femmes'!J39</f>
        <v>0</v>
      </c>
      <c r="K36" s="4">
        <f>'[11]femmes'!K39</f>
        <v>0</v>
      </c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21" t="s">
        <v>154</v>
      </c>
      <c r="B37" s="4">
        <f>'[11]femmes'!B40</f>
        <v>0</v>
      </c>
      <c r="C37" s="4">
        <f>'[11]femmes'!C40</f>
        <v>0</v>
      </c>
      <c r="D37" s="4">
        <f>'[11]femmes'!D40</f>
        <v>0</v>
      </c>
      <c r="E37" s="4">
        <f>'[11]femmes'!E40</f>
        <v>0</v>
      </c>
      <c r="F37" s="4">
        <f>'[11]femmes'!F40</f>
        <v>0</v>
      </c>
      <c r="G37" s="4">
        <f>'[11]femmes'!G40</f>
        <v>0</v>
      </c>
      <c r="H37" s="4">
        <f>'[11]femmes'!H40</f>
        <v>0</v>
      </c>
      <c r="I37" s="4">
        <f>'[11]femmes'!I40</f>
        <v>0</v>
      </c>
      <c r="J37" s="4">
        <f>'[11]femmes'!J40</f>
        <v>0</v>
      </c>
      <c r="K37" s="4">
        <f>'[11]femmes'!K40</f>
        <v>0</v>
      </c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17" t="s">
        <v>157</v>
      </c>
      <c r="B38" s="532">
        <f>'[11]femmes'!B41</f>
        <v>0</v>
      </c>
      <c r="C38" s="532">
        <f>'[11]femmes'!C41</f>
        <v>0</v>
      </c>
      <c r="D38" s="532">
        <f>'[11]femmes'!D41</f>
        <v>0</v>
      </c>
      <c r="E38" s="532">
        <f>'[11]femmes'!E41</f>
        <v>0</v>
      </c>
      <c r="F38" s="532">
        <f>'[11]femmes'!F41</f>
        <v>0</v>
      </c>
      <c r="G38" s="532">
        <f>'[11]femmes'!G41</f>
        <v>1</v>
      </c>
      <c r="H38" s="532">
        <f>'[11]femmes'!H41</f>
        <v>1</v>
      </c>
      <c r="I38" s="532">
        <f>'[11]femmes'!I41</f>
        <v>0</v>
      </c>
      <c r="J38" s="532">
        <f>'[11]femmes'!J41</f>
        <v>1</v>
      </c>
      <c r="K38" s="532">
        <f>'[11]femmes'!K41</f>
        <v>3</v>
      </c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8" t="s">
        <v>158</v>
      </c>
      <c r="B40" s="8">
        <f>'[11]femmes'!B43</f>
        <v>2</v>
      </c>
      <c r="C40" s="8">
        <f>'[11]femmes'!C43</f>
        <v>4</v>
      </c>
      <c r="D40" s="8">
        <f>'[11]femmes'!D43</f>
        <v>64</v>
      </c>
      <c r="E40" s="8">
        <f>'[11]femmes'!E43</f>
        <v>184</v>
      </c>
      <c r="F40" s="8">
        <f>'[11]femmes'!F43</f>
        <v>269</v>
      </c>
      <c r="G40" s="8">
        <f>'[11]femmes'!G43</f>
        <v>466</v>
      </c>
      <c r="H40" s="8">
        <f>'[11]femmes'!H43</f>
        <v>345</v>
      </c>
      <c r="I40" s="8">
        <f>'[11]femmes'!I43</f>
        <v>182</v>
      </c>
      <c r="J40" s="8">
        <f>'[11]femmes'!J43</f>
        <v>50</v>
      </c>
      <c r="K40" s="8">
        <f>'[11]femmes'!K43</f>
        <v>1566</v>
      </c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3" t="s">
        <v>219</v>
      </c>
      <c r="B41" s="3">
        <f>'[11]femmes'!B44</f>
        <v>0</v>
      </c>
      <c r="C41" s="3">
        <f>'[11]femmes'!C44</f>
        <v>0</v>
      </c>
      <c r="D41" s="3">
        <f>'[11]femmes'!D44</f>
        <v>0</v>
      </c>
      <c r="E41" s="3">
        <f>'[11]femmes'!E44</f>
        <v>0</v>
      </c>
      <c r="F41" s="3">
        <f>'[11]femmes'!F44</f>
        <v>0</v>
      </c>
      <c r="G41" s="3">
        <f>'[11]femmes'!G44</f>
        <v>0</v>
      </c>
      <c r="H41" s="3">
        <f>'[11]femmes'!H44</f>
        <v>0</v>
      </c>
      <c r="I41" s="3">
        <f>'[11]femmes'!I44</f>
        <v>0</v>
      </c>
      <c r="J41" s="3">
        <f>'[11]femmes'!J44</f>
        <v>0</v>
      </c>
      <c r="K41" s="3">
        <f>'[11]femmes'!K44</f>
        <v>0</v>
      </c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18" t="s">
        <v>159</v>
      </c>
      <c r="B42" s="22">
        <f>'[11]femmes'!B45</f>
        <v>3</v>
      </c>
      <c r="C42" s="22">
        <f>'[11]femmes'!C45</f>
        <v>14</v>
      </c>
      <c r="D42" s="22">
        <f>'[11]femmes'!D45</f>
        <v>108</v>
      </c>
      <c r="E42" s="22">
        <f>'[11]femmes'!E45</f>
        <v>289</v>
      </c>
      <c r="F42" s="22">
        <f>'[11]femmes'!F45</f>
        <v>395</v>
      </c>
      <c r="G42" s="22">
        <f>'[11]femmes'!G45</f>
        <v>649</v>
      </c>
      <c r="H42" s="22">
        <f>'[11]femmes'!H45</f>
        <v>485</v>
      </c>
      <c r="I42" s="22">
        <f>'[11]femmes'!I45</f>
        <v>255</v>
      </c>
      <c r="J42" s="22">
        <f>'[11]femmes'!J45</f>
        <v>65</v>
      </c>
      <c r="K42" s="22">
        <f>'[11]femmes'!K45</f>
        <v>2263</v>
      </c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</sheetData>
  <sheetProtection selectLockedCells="1" selectUn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Footer>&amp;C&amp;14page 25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V69"/>
  <sheetViews>
    <sheetView view="pageBreakPreview" zoomScale="85" zoomScaleSheetLayoutView="85" workbookViewId="0" topLeftCell="A1">
      <selection activeCell="H37" sqref="H37"/>
    </sheetView>
  </sheetViews>
  <sheetFormatPr defaultColWidth="11.00390625" defaultRowHeight="12.75"/>
  <cols>
    <col min="1" max="1" width="14.75390625" style="65" customWidth="1"/>
    <col min="2" max="11" width="7.875" style="65" customWidth="1"/>
    <col min="12" max="16384" width="11.00390625" style="65" customWidth="1"/>
  </cols>
  <sheetData>
    <row r="1" spans="1:22" ht="15.75">
      <c r="A1" s="106" t="s">
        <v>160</v>
      </c>
      <c r="B1" s="64"/>
      <c r="C1" s="106" t="s">
        <v>179</v>
      </c>
      <c r="D1" s="64"/>
      <c r="E1" s="64"/>
      <c r="F1" s="470" t="str">
        <f>couverture!A34</f>
        <v>Situation au 1er janvier 2011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2.75">
      <c r="A2" s="2" t="s">
        <v>240</v>
      </c>
      <c r="B2" s="1"/>
      <c r="C2" s="1"/>
      <c r="D2" s="1"/>
      <c r="E2" s="1"/>
      <c r="F2" s="1"/>
      <c r="G2" s="1"/>
      <c r="H2" s="1"/>
      <c r="I2" s="1"/>
      <c r="J2" s="1"/>
      <c r="K2" s="1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26.25" customHeight="1">
      <c r="A3" s="10" t="s">
        <v>161</v>
      </c>
      <c r="B3" s="540" t="s">
        <v>126</v>
      </c>
      <c r="C3" s="541" t="s">
        <v>127</v>
      </c>
      <c r="D3" s="541" t="s">
        <v>128</v>
      </c>
      <c r="E3" s="541" t="s">
        <v>129</v>
      </c>
      <c r="F3" s="541" t="s">
        <v>130</v>
      </c>
      <c r="G3" s="541" t="s">
        <v>131</v>
      </c>
      <c r="H3" s="541" t="s">
        <v>132</v>
      </c>
      <c r="I3" s="541" t="s">
        <v>133</v>
      </c>
      <c r="J3" s="540" t="s">
        <v>134</v>
      </c>
      <c r="K3" s="541" t="s">
        <v>135</v>
      </c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21.75">
      <c r="A4" s="12" t="s">
        <v>162</v>
      </c>
      <c r="B4" s="533">
        <f>'[11]femmes'!N7</f>
        <v>0</v>
      </c>
      <c r="C4" s="533">
        <f>'[11]femmes'!O7</f>
        <v>0</v>
      </c>
      <c r="D4" s="533">
        <f>'[11]femmes'!P7</f>
        <v>8</v>
      </c>
      <c r="E4" s="533">
        <f>'[11]femmes'!Q7</f>
        <v>34</v>
      </c>
      <c r="F4" s="533">
        <f>'[11]femmes'!R7</f>
        <v>55</v>
      </c>
      <c r="G4" s="533">
        <f>'[11]femmes'!S7</f>
        <v>81</v>
      </c>
      <c r="H4" s="533">
        <f>'[11]femmes'!T7</f>
        <v>35</v>
      </c>
      <c r="I4" s="533">
        <f>'[11]femmes'!U7</f>
        <v>18</v>
      </c>
      <c r="J4" s="533">
        <f>'[11]femmes'!V7</f>
        <v>3</v>
      </c>
      <c r="K4" s="542">
        <f>'[11]femmes'!W7</f>
        <v>234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22.5" customHeight="1">
      <c r="A5" s="13" t="s">
        <v>163</v>
      </c>
      <c r="B5" s="534"/>
      <c r="C5" s="534"/>
      <c r="D5" s="534"/>
      <c r="E5" s="534"/>
      <c r="F5" s="534"/>
      <c r="G5" s="534"/>
      <c r="H5" s="534"/>
      <c r="I5" s="534"/>
      <c r="J5" s="534"/>
      <c r="K5" s="543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14" t="s">
        <v>164</v>
      </c>
      <c r="B6" s="510">
        <f>'[11]femmes'!N9</f>
        <v>0</v>
      </c>
      <c r="C6" s="510">
        <f>'[11]femmes'!O9</f>
        <v>0</v>
      </c>
      <c r="D6" s="510">
        <f>'[11]femmes'!P9</f>
        <v>0</v>
      </c>
      <c r="E6" s="510">
        <f>'[11]femmes'!Q9</f>
        <v>3</v>
      </c>
      <c r="F6" s="510">
        <f>'[11]femmes'!R9</f>
        <v>6</v>
      </c>
      <c r="G6" s="510">
        <f>'[11]femmes'!S9</f>
        <v>26</v>
      </c>
      <c r="H6" s="510">
        <f>'[11]femmes'!T9</f>
        <v>18</v>
      </c>
      <c r="I6" s="510">
        <f>'[11]femmes'!U9</f>
        <v>5</v>
      </c>
      <c r="J6" s="510">
        <f>'[11]femmes'!V9</f>
        <v>3</v>
      </c>
      <c r="K6" s="543">
        <f>'[11]femmes'!W9</f>
        <v>61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14" t="s">
        <v>165</v>
      </c>
      <c r="B7" s="511">
        <f>'[11]femmes'!N10</f>
        <v>0</v>
      </c>
      <c r="C7" s="511">
        <f>'[11]femmes'!O10</f>
        <v>1</v>
      </c>
      <c r="D7" s="511">
        <f>'[11]femmes'!P10</f>
        <v>3</v>
      </c>
      <c r="E7" s="511">
        <f>'[11]femmes'!Q10</f>
        <v>9</v>
      </c>
      <c r="F7" s="511">
        <f>'[11]femmes'!R10</f>
        <v>18</v>
      </c>
      <c r="G7" s="511">
        <f>'[11]femmes'!S10</f>
        <v>45</v>
      </c>
      <c r="H7" s="511">
        <f>'[11]femmes'!T10</f>
        <v>51</v>
      </c>
      <c r="I7" s="511">
        <f>'[11]femmes'!U10</f>
        <v>55</v>
      </c>
      <c r="J7" s="511">
        <f>'[11]femmes'!V10</f>
        <v>17</v>
      </c>
      <c r="K7" s="544">
        <f>'[11]femmes'!W10</f>
        <v>199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15" t="s">
        <v>166</v>
      </c>
      <c r="B8" s="535">
        <f>'[11]femmes'!N11</f>
        <v>0</v>
      </c>
      <c r="C8" s="535">
        <f>'[11]femmes'!O11</f>
        <v>1</v>
      </c>
      <c r="D8" s="535">
        <f>'[11]femmes'!P11</f>
        <v>3</v>
      </c>
      <c r="E8" s="535">
        <f>'[11]femmes'!Q11</f>
        <v>12</v>
      </c>
      <c r="F8" s="535">
        <f>'[11]femmes'!R11</f>
        <v>24</v>
      </c>
      <c r="G8" s="535">
        <f>'[11]femmes'!S11</f>
        <v>71</v>
      </c>
      <c r="H8" s="535">
        <f>'[11]femmes'!T11</f>
        <v>69</v>
      </c>
      <c r="I8" s="535">
        <f>'[11]femmes'!U11</f>
        <v>60</v>
      </c>
      <c r="J8" s="535">
        <f>'[11]femmes'!V11</f>
        <v>20</v>
      </c>
      <c r="K8" s="545">
        <f>'[11]femmes'!W11</f>
        <v>260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5" t="s">
        <v>167</v>
      </c>
      <c r="B9" s="536"/>
      <c r="C9" s="536"/>
      <c r="D9" s="536"/>
      <c r="E9" s="536"/>
      <c r="F9" s="536"/>
      <c r="G9" s="536"/>
      <c r="H9" s="536"/>
      <c r="I9" s="536"/>
      <c r="J9" s="536"/>
      <c r="K9" s="543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14" t="s">
        <v>164</v>
      </c>
      <c r="B10" s="510">
        <f>'[11]femmes'!N13</f>
        <v>0</v>
      </c>
      <c r="C10" s="510">
        <f>'[11]femmes'!O13</f>
        <v>0</v>
      </c>
      <c r="D10" s="510">
        <f>'[11]femmes'!P13</f>
        <v>2</v>
      </c>
      <c r="E10" s="510">
        <f>'[11]femmes'!Q13</f>
        <v>3</v>
      </c>
      <c r="F10" s="510">
        <f>'[11]femmes'!R13</f>
        <v>8</v>
      </c>
      <c r="G10" s="510">
        <f>'[11]femmes'!S13</f>
        <v>13</v>
      </c>
      <c r="H10" s="510">
        <f>'[11]femmes'!T13</f>
        <v>16</v>
      </c>
      <c r="I10" s="510">
        <f>'[11]femmes'!U13</f>
        <v>1</v>
      </c>
      <c r="J10" s="510">
        <f>'[11]femmes'!V13</f>
        <v>1</v>
      </c>
      <c r="K10" s="546">
        <f>'[11]femmes'!W13</f>
        <v>44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14" t="s">
        <v>165</v>
      </c>
      <c r="B11" s="511">
        <f>'[11]femmes'!N14</f>
        <v>0</v>
      </c>
      <c r="C11" s="511">
        <f>'[11]femmes'!O14</f>
        <v>1</v>
      </c>
      <c r="D11" s="511">
        <f>'[11]femmes'!P14</f>
        <v>21</v>
      </c>
      <c r="E11" s="511">
        <f>'[11]femmes'!Q14</f>
        <v>52</v>
      </c>
      <c r="F11" s="511">
        <f>'[11]femmes'!R14</f>
        <v>46</v>
      </c>
      <c r="G11" s="511">
        <f>'[11]femmes'!S14</f>
        <v>60</v>
      </c>
      <c r="H11" s="511">
        <f>'[11]femmes'!T14</f>
        <v>38</v>
      </c>
      <c r="I11" s="511">
        <f>'[11]femmes'!U14</f>
        <v>13</v>
      </c>
      <c r="J11" s="511">
        <f>'[11]femmes'!V14</f>
        <v>5</v>
      </c>
      <c r="K11" s="546">
        <f>'[11]femmes'!W14</f>
        <v>236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15" t="s">
        <v>166</v>
      </c>
      <c r="B12" s="535">
        <f>'[11]femmes'!N15</f>
        <v>0</v>
      </c>
      <c r="C12" s="535">
        <f>'[11]femmes'!O15</f>
        <v>1</v>
      </c>
      <c r="D12" s="535">
        <f>'[11]femmes'!P15</f>
        <v>23</v>
      </c>
      <c r="E12" s="535">
        <f>'[11]femmes'!Q15</f>
        <v>55</v>
      </c>
      <c r="F12" s="535">
        <f>'[11]femmes'!R15</f>
        <v>54</v>
      </c>
      <c r="G12" s="535">
        <f>'[11]femmes'!S15</f>
        <v>73</v>
      </c>
      <c r="H12" s="535">
        <f>'[11]femmes'!T15</f>
        <v>54</v>
      </c>
      <c r="I12" s="535">
        <f>'[11]femmes'!U15</f>
        <v>14</v>
      </c>
      <c r="J12" s="535">
        <f>'[11]femmes'!V15</f>
        <v>6</v>
      </c>
      <c r="K12" s="545">
        <f>'[11]femmes'!W15</f>
        <v>280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21.75">
      <c r="A13" s="13" t="s">
        <v>168</v>
      </c>
      <c r="B13" s="536"/>
      <c r="C13" s="536"/>
      <c r="D13" s="536"/>
      <c r="E13" s="536"/>
      <c r="F13" s="536"/>
      <c r="G13" s="536"/>
      <c r="H13" s="536"/>
      <c r="I13" s="536"/>
      <c r="J13" s="536"/>
      <c r="K13" s="547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12.75">
      <c r="A14" s="14" t="s">
        <v>164</v>
      </c>
      <c r="B14" s="510">
        <f>'[11]femmes'!N17</f>
        <v>0</v>
      </c>
      <c r="C14" s="510">
        <f>'[11]femmes'!O17</f>
        <v>0</v>
      </c>
      <c r="D14" s="510">
        <f>'[11]femmes'!P17</f>
        <v>0</v>
      </c>
      <c r="E14" s="510">
        <f>'[11]femmes'!Q17</f>
        <v>1</v>
      </c>
      <c r="F14" s="510">
        <f>'[11]femmes'!R17</f>
        <v>3</v>
      </c>
      <c r="G14" s="510">
        <f>'[11]femmes'!S17</f>
        <v>17</v>
      </c>
      <c r="H14" s="510">
        <f>'[11]femmes'!T17</f>
        <v>33</v>
      </c>
      <c r="I14" s="510">
        <f>'[11]femmes'!U17</f>
        <v>15</v>
      </c>
      <c r="J14" s="510">
        <f>'[11]femmes'!V17</f>
        <v>3</v>
      </c>
      <c r="K14" s="546">
        <f>'[11]femmes'!W17</f>
        <v>72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12.75">
      <c r="A15" s="14" t="s">
        <v>165</v>
      </c>
      <c r="B15" s="511">
        <f>'[11]femmes'!N18</f>
        <v>0</v>
      </c>
      <c r="C15" s="511">
        <f>'[11]femmes'!O18</f>
        <v>0</v>
      </c>
      <c r="D15" s="511">
        <f>'[11]femmes'!P18</f>
        <v>2</v>
      </c>
      <c r="E15" s="511">
        <f>'[11]femmes'!Q18</f>
        <v>1</v>
      </c>
      <c r="F15" s="511">
        <f>'[11]femmes'!R18</f>
        <v>5</v>
      </c>
      <c r="G15" s="511">
        <f>'[11]femmes'!S18</f>
        <v>9</v>
      </c>
      <c r="H15" s="511">
        <f>'[11]femmes'!T18</f>
        <v>6</v>
      </c>
      <c r="I15" s="511">
        <f>'[11]femmes'!U18</f>
        <v>4</v>
      </c>
      <c r="J15" s="511">
        <f>'[11]femmes'!V18</f>
        <v>0</v>
      </c>
      <c r="K15" s="544">
        <f>'[11]femmes'!W18</f>
        <v>27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15" t="s">
        <v>166</v>
      </c>
      <c r="B16" s="535">
        <f>'[11]femmes'!N19</f>
        <v>0</v>
      </c>
      <c r="C16" s="535">
        <f>'[11]femmes'!O19</f>
        <v>0</v>
      </c>
      <c r="D16" s="535">
        <f>'[11]femmes'!P19</f>
        <v>2</v>
      </c>
      <c r="E16" s="535">
        <f>'[11]femmes'!Q19</f>
        <v>2</v>
      </c>
      <c r="F16" s="535">
        <f>'[11]femmes'!R19</f>
        <v>8</v>
      </c>
      <c r="G16" s="535">
        <f>'[11]femmes'!S19</f>
        <v>26</v>
      </c>
      <c r="H16" s="535">
        <f>'[11]femmes'!T19</f>
        <v>39</v>
      </c>
      <c r="I16" s="535">
        <f>'[11]femmes'!U19</f>
        <v>19</v>
      </c>
      <c r="J16" s="535">
        <f>'[11]femmes'!V19</f>
        <v>3</v>
      </c>
      <c r="K16" s="545">
        <f>'[11]femmes'!W19</f>
        <v>99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15" t="s">
        <v>169</v>
      </c>
      <c r="B17" s="537">
        <f>'[11]femmes'!N20</f>
        <v>0</v>
      </c>
      <c r="C17" s="537">
        <f>'[11]femmes'!O20</f>
        <v>0</v>
      </c>
      <c r="D17" s="537">
        <f>'[11]femmes'!P20</f>
        <v>0</v>
      </c>
      <c r="E17" s="537">
        <f>'[11]femmes'!Q20</f>
        <v>1</v>
      </c>
      <c r="F17" s="537">
        <f>'[11]femmes'!R20</f>
        <v>2</v>
      </c>
      <c r="G17" s="537">
        <f>'[11]femmes'!S20</f>
        <v>5</v>
      </c>
      <c r="H17" s="537">
        <f>'[11]femmes'!T20</f>
        <v>0</v>
      </c>
      <c r="I17" s="537">
        <f>'[11]femmes'!U20</f>
        <v>3</v>
      </c>
      <c r="J17" s="537">
        <f>'[11]femmes'!V20</f>
        <v>0</v>
      </c>
      <c r="K17" s="545">
        <f>'[11]femmes'!W20</f>
        <v>11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42.75">
      <c r="A18" s="13" t="s">
        <v>113</v>
      </c>
      <c r="B18" s="534"/>
      <c r="C18" s="534"/>
      <c r="D18" s="534"/>
      <c r="E18" s="534"/>
      <c r="F18" s="534"/>
      <c r="G18" s="534"/>
      <c r="H18" s="534"/>
      <c r="I18" s="534"/>
      <c r="J18" s="534"/>
      <c r="K18" s="543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14" t="s">
        <v>170</v>
      </c>
      <c r="B19" s="510">
        <f>'[11]femmes'!N22</f>
        <v>0</v>
      </c>
      <c r="C19" s="510">
        <f>'[11]femmes'!O22</f>
        <v>0</v>
      </c>
      <c r="D19" s="510">
        <f>'[11]femmes'!P22</f>
        <v>0</v>
      </c>
      <c r="E19" s="510">
        <f>'[11]femmes'!Q22</f>
        <v>2</v>
      </c>
      <c r="F19" s="510">
        <f>'[11]femmes'!R22</f>
        <v>2</v>
      </c>
      <c r="G19" s="510">
        <f>'[11]femmes'!S22</f>
        <v>11</v>
      </c>
      <c r="H19" s="510">
        <f>'[11]femmes'!T22</f>
        <v>4</v>
      </c>
      <c r="I19" s="510">
        <f>'[11]femmes'!U22</f>
        <v>1</v>
      </c>
      <c r="J19" s="510">
        <f>'[11]femmes'!V22</f>
        <v>1</v>
      </c>
      <c r="K19" s="546">
        <f>'[11]femmes'!W22</f>
        <v>21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14" t="s">
        <v>171</v>
      </c>
      <c r="B20" s="511">
        <f>'[11]femmes'!N23</f>
        <v>0</v>
      </c>
      <c r="C20" s="511">
        <f>'[11]femmes'!O23</f>
        <v>0</v>
      </c>
      <c r="D20" s="511">
        <f>'[11]femmes'!P23</f>
        <v>0</v>
      </c>
      <c r="E20" s="511">
        <f>'[11]femmes'!Q23</f>
        <v>2</v>
      </c>
      <c r="F20" s="511">
        <f>'[11]femmes'!R23</f>
        <v>5</v>
      </c>
      <c r="G20" s="511">
        <f>'[11]femmes'!S23</f>
        <v>5</v>
      </c>
      <c r="H20" s="511">
        <f>'[11]femmes'!T23</f>
        <v>5</v>
      </c>
      <c r="I20" s="511">
        <f>'[11]femmes'!U23</f>
        <v>2</v>
      </c>
      <c r="J20" s="511">
        <f>'[11]femmes'!V23</f>
        <v>1</v>
      </c>
      <c r="K20" s="544">
        <f>'[11]femmes'!W23</f>
        <v>20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22.5">
      <c r="A21" s="16" t="s">
        <v>172</v>
      </c>
      <c r="B21" s="511">
        <f>'[11]femmes'!N24</f>
        <v>0</v>
      </c>
      <c r="C21" s="511">
        <f>'[11]femmes'!O24</f>
        <v>0</v>
      </c>
      <c r="D21" s="511">
        <f>'[11]femmes'!P24</f>
        <v>3</v>
      </c>
      <c r="E21" s="511">
        <f>'[11]femmes'!Q24</f>
        <v>4</v>
      </c>
      <c r="F21" s="511">
        <f>'[11]femmes'!R24</f>
        <v>5</v>
      </c>
      <c r="G21" s="511">
        <f>'[11]femmes'!S24</f>
        <v>10</v>
      </c>
      <c r="H21" s="511">
        <f>'[11]femmes'!T24</f>
        <v>6</v>
      </c>
      <c r="I21" s="511">
        <f>'[11]femmes'!U24</f>
        <v>7</v>
      </c>
      <c r="J21" s="511">
        <f>'[11]femmes'!V24</f>
        <v>2</v>
      </c>
      <c r="K21" s="544">
        <f>'[11]femmes'!W24</f>
        <v>37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15" t="s">
        <v>166</v>
      </c>
      <c r="B22" s="535">
        <f>'[11]femmes'!N25</f>
        <v>0</v>
      </c>
      <c r="C22" s="535">
        <f>'[11]femmes'!O25</f>
        <v>0</v>
      </c>
      <c r="D22" s="535">
        <f>'[11]femmes'!P25</f>
        <v>3</v>
      </c>
      <c r="E22" s="535">
        <f>'[11]femmes'!Q25</f>
        <v>8</v>
      </c>
      <c r="F22" s="535">
        <f>'[11]femmes'!R25</f>
        <v>12</v>
      </c>
      <c r="G22" s="535">
        <f>'[11]femmes'!S25</f>
        <v>26</v>
      </c>
      <c r="H22" s="535">
        <f>'[11]femmes'!T25</f>
        <v>15</v>
      </c>
      <c r="I22" s="535">
        <f>'[11]femmes'!U25</f>
        <v>10</v>
      </c>
      <c r="J22" s="535">
        <f>'[11]femmes'!V25</f>
        <v>4</v>
      </c>
      <c r="K22" s="545">
        <f>'[11]femmes'!W25</f>
        <v>78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15" t="s">
        <v>114</v>
      </c>
      <c r="B23" s="537">
        <f>'[11]femmes'!N26</f>
        <v>0</v>
      </c>
      <c r="C23" s="537">
        <f>'[11]femmes'!O26</f>
        <v>1</v>
      </c>
      <c r="D23" s="537">
        <f>'[11]femmes'!P26</f>
        <v>12</v>
      </c>
      <c r="E23" s="537">
        <f>'[11]femmes'!Q26</f>
        <v>19</v>
      </c>
      <c r="F23" s="537">
        <f>'[11]femmes'!R26</f>
        <v>20</v>
      </c>
      <c r="G23" s="537">
        <f>'[11]femmes'!S26</f>
        <v>32</v>
      </c>
      <c r="H23" s="537">
        <f>'[11]femmes'!T26</f>
        <v>21</v>
      </c>
      <c r="I23" s="537">
        <f>'[11]femmes'!U26</f>
        <v>11</v>
      </c>
      <c r="J23" s="537">
        <f>'[11]femmes'!V26</f>
        <v>4</v>
      </c>
      <c r="K23" s="545">
        <f>'[11]femmes'!W26</f>
        <v>120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22.5">
      <c r="A24" s="16" t="s">
        <v>173</v>
      </c>
      <c r="B24" s="538">
        <f>'[11]femmes'!N27</f>
        <v>0</v>
      </c>
      <c r="C24" s="538">
        <f>'[11]femmes'!O27</f>
        <v>1</v>
      </c>
      <c r="D24" s="538">
        <f>'[11]femmes'!P27</f>
        <v>1</v>
      </c>
      <c r="E24" s="538">
        <f>'[11]femmes'!Q27</f>
        <v>8</v>
      </c>
      <c r="F24" s="538">
        <f>'[11]femmes'!R27</f>
        <v>42</v>
      </c>
      <c r="G24" s="538">
        <f>'[11]femmes'!S27</f>
        <v>67</v>
      </c>
      <c r="H24" s="538">
        <f>'[11]femmes'!T27</f>
        <v>42</v>
      </c>
      <c r="I24" s="538">
        <f>'[11]femmes'!U27</f>
        <v>21</v>
      </c>
      <c r="J24" s="538">
        <f>'[11]femmes'!V27</f>
        <v>6</v>
      </c>
      <c r="K24" s="548">
        <f>'[11]femmes'!W27</f>
        <v>188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14" t="s">
        <v>174</v>
      </c>
      <c r="B25" s="511">
        <f>'[11]femmes'!N28</f>
        <v>0</v>
      </c>
      <c r="C25" s="511">
        <f>'[11]femmes'!O28</f>
        <v>0</v>
      </c>
      <c r="D25" s="511">
        <f>'[11]femmes'!P28</f>
        <v>0</v>
      </c>
      <c r="E25" s="511">
        <f>'[11]femmes'!Q28</f>
        <v>2</v>
      </c>
      <c r="F25" s="511">
        <f>'[11]femmes'!R28</f>
        <v>2</v>
      </c>
      <c r="G25" s="511">
        <f>'[11]femmes'!S28</f>
        <v>6</v>
      </c>
      <c r="H25" s="511">
        <f>'[11]femmes'!T28</f>
        <v>5</v>
      </c>
      <c r="I25" s="511">
        <f>'[11]femmes'!U28</f>
        <v>2</v>
      </c>
      <c r="J25" s="511">
        <f>'[11]femmes'!V28</f>
        <v>0</v>
      </c>
      <c r="K25" s="544">
        <f>'[11]femmes'!W28</f>
        <v>17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15" t="s">
        <v>166</v>
      </c>
      <c r="B26" s="535">
        <f>'[11]femmes'!N29</f>
        <v>0</v>
      </c>
      <c r="C26" s="535">
        <f>'[11]femmes'!O29</f>
        <v>1</v>
      </c>
      <c r="D26" s="535">
        <f>'[11]femmes'!P29</f>
        <v>1</v>
      </c>
      <c r="E26" s="535">
        <f>'[11]femmes'!Q29</f>
        <v>10</v>
      </c>
      <c r="F26" s="535">
        <f>'[11]femmes'!R29</f>
        <v>44</v>
      </c>
      <c r="G26" s="535">
        <f>'[11]femmes'!S29</f>
        <v>73</v>
      </c>
      <c r="H26" s="535">
        <f>'[11]femmes'!T29</f>
        <v>47</v>
      </c>
      <c r="I26" s="535">
        <f>'[11]femmes'!U29</f>
        <v>23</v>
      </c>
      <c r="J26" s="535">
        <f>'[11]femmes'!V29</f>
        <v>6</v>
      </c>
      <c r="K26" s="545">
        <f>'[11]femmes'!W29</f>
        <v>205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15" t="s">
        <v>116</v>
      </c>
      <c r="B27" s="537">
        <f>'[11]femmes'!N30</f>
        <v>2</v>
      </c>
      <c r="C27" s="537">
        <f>'[11]femmes'!O30</f>
        <v>0</v>
      </c>
      <c r="D27" s="537">
        <f>'[11]femmes'!P30</f>
        <v>7</v>
      </c>
      <c r="E27" s="537">
        <f>'[11]femmes'!Q30</f>
        <v>26</v>
      </c>
      <c r="F27" s="537">
        <f>'[11]femmes'!R30</f>
        <v>24</v>
      </c>
      <c r="G27" s="537">
        <f>'[11]femmes'!S30</f>
        <v>25</v>
      </c>
      <c r="H27" s="537">
        <f>'[11]femmes'!T30</f>
        <v>17</v>
      </c>
      <c r="I27" s="537">
        <f>'[11]femmes'!U30</f>
        <v>5</v>
      </c>
      <c r="J27" s="537">
        <f>'[11]femmes'!V30</f>
        <v>2</v>
      </c>
      <c r="K27" s="545">
        <f>'[11]femmes'!W30</f>
        <v>108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5" t="s">
        <v>175</v>
      </c>
      <c r="B28" s="534"/>
      <c r="C28" s="534"/>
      <c r="D28" s="534"/>
      <c r="E28" s="534"/>
      <c r="F28" s="534"/>
      <c r="G28" s="534"/>
      <c r="H28" s="534"/>
      <c r="I28" s="534"/>
      <c r="J28" s="534"/>
      <c r="K28" s="543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3.5" customHeight="1">
      <c r="A29" s="16" t="s">
        <v>112</v>
      </c>
      <c r="B29" s="510">
        <f>'[11]femmes'!N32</f>
        <v>0</v>
      </c>
      <c r="C29" s="510">
        <f>'[11]femmes'!O32</f>
        <v>0</v>
      </c>
      <c r="D29" s="510">
        <f>'[11]femmes'!P32</f>
        <v>0</v>
      </c>
      <c r="E29" s="510">
        <f>'[11]femmes'!Q32</f>
        <v>1</v>
      </c>
      <c r="F29" s="510">
        <f>'[11]femmes'!R32</f>
        <v>4</v>
      </c>
      <c r="G29" s="510">
        <f>'[11]femmes'!S32</f>
        <v>1</v>
      </c>
      <c r="H29" s="510">
        <f>'[11]femmes'!T32</f>
        <v>2</v>
      </c>
      <c r="I29" s="510">
        <f>'[11]femmes'!U32</f>
        <v>0</v>
      </c>
      <c r="J29" s="510">
        <f>'[11]femmes'!V32</f>
        <v>1</v>
      </c>
      <c r="K29" s="549">
        <f>'[11]femmes'!W32</f>
        <v>9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33.75">
      <c r="A30" s="16" t="s">
        <v>218</v>
      </c>
      <c r="B30" s="511">
        <f>'[11]femmes'!N33</f>
        <v>0</v>
      </c>
      <c r="C30" s="511">
        <f>'[11]femmes'!O33</f>
        <v>0</v>
      </c>
      <c r="D30" s="511">
        <f>'[11]femmes'!P33</f>
        <v>0</v>
      </c>
      <c r="E30" s="511">
        <f>'[11]femmes'!Q33</f>
        <v>0</v>
      </c>
      <c r="F30" s="511">
        <f>'[11]femmes'!R33</f>
        <v>0</v>
      </c>
      <c r="G30" s="511">
        <f>'[11]femmes'!S33</f>
        <v>0</v>
      </c>
      <c r="H30" s="511">
        <f>'[11]femmes'!T33</f>
        <v>0</v>
      </c>
      <c r="I30" s="511">
        <f>'[11]femmes'!U33</f>
        <v>0</v>
      </c>
      <c r="J30" s="511">
        <f>'[11]femmes'!V33</f>
        <v>0</v>
      </c>
      <c r="K30" s="550">
        <f>'[11]femmes'!W33</f>
        <v>0</v>
      </c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" customHeight="1">
      <c r="A31" s="16" t="s">
        <v>176</v>
      </c>
      <c r="B31" s="511">
        <f>'[11]femmes'!N34</f>
        <v>0</v>
      </c>
      <c r="C31" s="511">
        <f>'[11]femmes'!O34</f>
        <v>0</v>
      </c>
      <c r="D31" s="511">
        <f>'[11]femmes'!P34</f>
        <v>5</v>
      </c>
      <c r="E31" s="511">
        <f>'[11]femmes'!Q34</f>
        <v>16</v>
      </c>
      <c r="F31" s="511">
        <f>'[11]femmes'!R34</f>
        <v>22</v>
      </c>
      <c r="G31" s="511">
        <f>'[11]femmes'!S34</f>
        <v>53</v>
      </c>
      <c r="H31" s="511">
        <f>'[11]femmes'!T34</f>
        <v>46</v>
      </c>
      <c r="I31" s="511">
        <f>'[11]femmes'!U34</f>
        <v>19</v>
      </c>
      <c r="J31" s="511">
        <f>'[11]femmes'!V34</f>
        <v>1</v>
      </c>
      <c r="K31" s="550">
        <f>'[11]femmes'!W34</f>
        <v>162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17" t="s">
        <v>166</v>
      </c>
      <c r="B32" s="539">
        <f>'[11]femmes'!N35</f>
        <v>0</v>
      </c>
      <c r="C32" s="539">
        <f>'[11]femmes'!O35</f>
        <v>0</v>
      </c>
      <c r="D32" s="539">
        <f>'[11]femmes'!P35</f>
        <v>5</v>
      </c>
      <c r="E32" s="539">
        <f>'[11]femmes'!Q35</f>
        <v>17</v>
      </c>
      <c r="F32" s="539">
        <f>'[11]femmes'!R35</f>
        <v>26</v>
      </c>
      <c r="G32" s="539">
        <f>'[11]femmes'!S35</f>
        <v>54</v>
      </c>
      <c r="H32" s="539">
        <f>'[11]femmes'!T35</f>
        <v>48</v>
      </c>
      <c r="I32" s="539">
        <f>'[11]femmes'!U35</f>
        <v>19</v>
      </c>
      <c r="J32" s="539">
        <f>'[11]femmes'!V35</f>
        <v>2</v>
      </c>
      <c r="K32" s="551">
        <f>'[11]femmes'!W35</f>
        <v>171</v>
      </c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2.75">
      <c r="A33" s="18" t="s">
        <v>159</v>
      </c>
      <c r="B33" s="552">
        <f>'[11]femmes'!N36</f>
        <v>2</v>
      </c>
      <c r="C33" s="552">
        <f>'[11]femmes'!O36</f>
        <v>4</v>
      </c>
      <c r="D33" s="552">
        <f>'[11]femmes'!P36</f>
        <v>64</v>
      </c>
      <c r="E33" s="552">
        <f>'[11]femmes'!Q36</f>
        <v>184</v>
      </c>
      <c r="F33" s="552">
        <f>'[11]femmes'!R36</f>
        <v>269</v>
      </c>
      <c r="G33" s="552">
        <f>'[11]femmes'!S36</f>
        <v>466</v>
      </c>
      <c r="H33" s="552">
        <f>'[11]femmes'!T36</f>
        <v>345</v>
      </c>
      <c r="I33" s="552">
        <f>'[11]femmes'!U36</f>
        <v>182</v>
      </c>
      <c r="J33" s="552">
        <f>'[11]femmes'!V36</f>
        <v>50</v>
      </c>
      <c r="K33" s="552">
        <f>'[11]femmes'!W36</f>
        <v>1566</v>
      </c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</sheetData>
  <sheetProtection selectLockedCells="1" selectUn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&amp;C&amp;14page 26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Feuil24"/>
  <dimension ref="A1:V43"/>
  <sheetViews>
    <sheetView view="pageBreakPreview" zoomScaleSheetLayoutView="100" workbookViewId="0" topLeftCell="A1">
      <selection activeCell="O4" sqref="O4"/>
    </sheetView>
  </sheetViews>
  <sheetFormatPr defaultColWidth="11.00390625" defaultRowHeight="12.75"/>
  <cols>
    <col min="1" max="1" width="23.00390625" style="23" customWidth="1"/>
    <col min="2" max="10" width="5.875" style="23" customWidth="1"/>
    <col min="11" max="11" width="6.25390625" style="23" customWidth="1"/>
    <col min="12" max="12" width="1.00390625" style="23" customWidth="1"/>
    <col min="13" max="22" width="5.875" style="23" customWidth="1"/>
    <col min="23" max="23" width="1.37890625" style="23" customWidth="1"/>
    <col min="24" max="24" width="25.75390625" style="65" customWidth="1"/>
    <col min="25" max="25" width="12.75390625" style="65" customWidth="1"/>
    <col min="26" max="26" width="11.25390625" style="65" customWidth="1"/>
    <col min="27" max="27" width="32.375" style="65" customWidth="1"/>
    <col min="28" max="28" width="11.50390625" style="65" customWidth="1"/>
    <col min="29" max="29" width="1.4921875" style="65" customWidth="1"/>
    <col min="30" max="30" width="3.375" style="65" customWidth="1"/>
    <col min="31" max="31" width="13.50390625" style="65" customWidth="1"/>
    <col min="32" max="32" width="6.25390625" style="65" customWidth="1"/>
    <col min="33" max="33" width="3.875" style="65" customWidth="1"/>
    <col min="34" max="34" width="13.00390625" style="65" customWidth="1"/>
    <col min="35" max="35" width="6.25390625" style="65" customWidth="1"/>
    <col min="36" max="36" width="3.875" style="65" customWidth="1"/>
    <col min="37" max="37" width="13.375" style="65" customWidth="1"/>
    <col min="38" max="38" width="6.25390625" style="65" customWidth="1"/>
    <col min="39" max="39" width="3.875" style="65" customWidth="1"/>
    <col min="40" max="40" width="13.125" style="65" customWidth="1"/>
    <col min="41" max="41" width="4.75390625" style="65" customWidth="1"/>
    <col min="42" max="42" width="4.125" style="65" customWidth="1"/>
    <col min="43" max="43" width="14.125" style="65" customWidth="1"/>
    <col min="44" max="44" width="6.125" style="65" customWidth="1"/>
    <col min="45" max="45" width="3.875" style="65" customWidth="1"/>
    <col min="46" max="46" width="14.00390625" style="65" customWidth="1"/>
    <col min="47" max="47" width="6.125" style="65" customWidth="1"/>
    <col min="48" max="189" width="11.00390625" style="65" customWidth="1"/>
    <col min="190" max="16384" width="11.00390625" style="23" customWidth="1"/>
  </cols>
  <sheetData>
    <row r="1" ht="18.75">
      <c r="A1" s="146" t="s">
        <v>241</v>
      </c>
    </row>
    <row r="2" spans="1:2" ht="13.5" customHeight="1">
      <c r="A2" s="106" t="s">
        <v>255</v>
      </c>
      <c r="B2" s="471" t="str">
        <f>couverture!A34</f>
        <v>Situation au 1er janvier 2011</v>
      </c>
    </row>
    <row r="3" ht="12.75">
      <c r="A3" s="2" t="s">
        <v>178</v>
      </c>
    </row>
    <row r="4" spans="1:12" ht="22.5">
      <c r="A4" s="38" t="s">
        <v>125</v>
      </c>
      <c r="B4" s="48" t="s">
        <v>126</v>
      </c>
      <c r="C4" s="49" t="s">
        <v>127</v>
      </c>
      <c r="D4" s="49" t="s">
        <v>128</v>
      </c>
      <c r="E4" s="49" t="s">
        <v>129</v>
      </c>
      <c r="F4" s="49" t="s">
        <v>130</v>
      </c>
      <c r="G4" s="49" t="s">
        <v>131</v>
      </c>
      <c r="H4" s="49" t="s">
        <v>132</v>
      </c>
      <c r="I4" s="49" t="s">
        <v>133</v>
      </c>
      <c r="J4" s="48" t="s">
        <v>134</v>
      </c>
      <c r="K4" s="49" t="s">
        <v>135</v>
      </c>
      <c r="L4" s="50"/>
    </row>
    <row r="5" spans="1:11" ht="12.75">
      <c r="A5" s="39" t="s">
        <v>136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1.25" customHeight="1">
      <c r="A6" s="40" t="s">
        <v>137</v>
      </c>
      <c r="B6" s="26">
        <f>'[10]recap_outremer'!$B$8</f>
        <v>4</v>
      </c>
      <c r="C6" s="26">
        <f>'[10]recap_outremer'!$C$8</f>
        <v>21</v>
      </c>
      <c r="D6" s="26">
        <f>'[10]recap_outremer'!$D$8</f>
        <v>104</v>
      </c>
      <c r="E6" s="26">
        <f>'[10]recap_outremer'!$E$8</f>
        <v>127</v>
      </c>
      <c r="F6" s="26">
        <f>'[10]recap_outremer'!$F$8</f>
        <v>125</v>
      </c>
      <c r="G6" s="26">
        <f>'[10]recap_outremer'!$G$8</f>
        <v>158</v>
      </c>
      <c r="H6" s="26">
        <f>'[10]recap_outremer'!$H$8</f>
        <v>99</v>
      </c>
      <c r="I6" s="26">
        <f>'[10]recap_outremer'!$I$8</f>
        <v>54</v>
      </c>
      <c r="J6" s="26">
        <f>'[10]recap_outremer'!$J$8</f>
        <v>17</v>
      </c>
      <c r="K6" s="51">
        <f>SUM(B6:J6)</f>
        <v>709</v>
      </c>
    </row>
    <row r="7" spans="1:11" ht="11.25" customHeight="1">
      <c r="A7" s="40" t="s">
        <v>138</v>
      </c>
      <c r="B7" s="26">
        <f>'[10]recap_outremer'!$B$9</f>
        <v>0</v>
      </c>
      <c r="C7" s="26">
        <f>'[10]recap_outremer'!$C$9</f>
        <v>6</v>
      </c>
      <c r="D7" s="26">
        <f>'[10]recap_outremer'!$D$9</f>
        <v>13</v>
      </c>
      <c r="E7" s="26">
        <f>'[10]recap_outremer'!$E$9</f>
        <v>17</v>
      </c>
      <c r="F7" s="26">
        <f>'[10]recap_outremer'!$F$9</f>
        <v>25</v>
      </c>
      <c r="G7" s="26">
        <f>'[10]recap_outremer'!$G$9</f>
        <v>33</v>
      </c>
      <c r="H7" s="26">
        <f>'[10]recap_outremer'!$H$9</f>
        <v>28</v>
      </c>
      <c r="I7" s="26">
        <f>'[10]recap_outremer'!$I$9</f>
        <v>5</v>
      </c>
      <c r="J7" s="26">
        <f>'[10]recap_outremer'!$J$9</f>
        <v>8</v>
      </c>
      <c r="K7" s="37">
        <f>SUM(B7:J7)</f>
        <v>135</v>
      </c>
    </row>
    <row r="8" spans="1:11" ht="11.25" customHeight="1">
      <c r="A8" s="40" t="s">
        <v>48</v>
      </c>
      <c r="B8" s="26">
        <f>'[10]recap_outremer'!$B$10</f>
        <v>0</v>
      </c>
      <c r="C8" s="26">
        <f>'[10]recap_outremer'!$C$10</f>
        <v>0</v>
      </c>
      <c r="D8" s="26">
        <f>'[10]recap_outremer'!$D$10</f>
        <v>30</v>
      </c>
      <c r="E8" s="26">
        <f>'[10]recap_outremer'!$E$10</f>
        <v>10</v>
      </c>
      <c r="F8" s="26">
        <f>'[10]recap_outremer'!$F$10</f>
        <v>18</v>
      </c>
      <c r="G8" s="26">
        <f>'[10]recap_outremer'!$G$10</f>
        <v>24</v>
      </c>
      <c r="H8" s="26">
        <f>'[10]recap_outremer'!$H$10</f>
        <v>11</v>
      </c>
      <c r="I8" s="26">
        <f>'[10]recap_outremer'!$I$10</f>
        <v>2</v>
      </c>
      <c r="J8" s="26">
        <f>'[10]recap_outremer'!$J$10</f>
        <v>0</v>
      </c>
      <c r="K8" s="37">
        <f>SUM(B8:J8)</f>
        <v>95</v>
      </c>
    </row>
    <row r="9" spans="1:11" ht="11.25" customHeight="1">
      <c r="A9" s="40" t="s">
        <v>139</v>
      </c>
      <c r="B9" s="26">
        <f>'[10]recap_outremer'!$B$11</f>
        <v>0</v>
      </c>
      <c r="C9" s="26">
        <f>'[10]recap_outremer'!$C$11</f>
        <v>0</v>
      </c>
      <c r="D9" s="26">
        <f>'[10]recap_outremer'!$D$11</f>
        <v>4</v>
      </c>
      <c r="E9" s="26">
        <f>'[10]recap_outremer'!$E$11</f>
        <v>14</v>
      </c>
      <c r="F9" s="26">
        <f>'[10]recap_outremer'!$F$11</f>
        <v>12</v>
      </c>
      <c r="G9" s="26">
        <f>'[10]recap_outremer'!$G$11</f>
        <v>34</v>
      </c>
      <c r="H9" s="26">
        <f>'[10]recap_outremer'!$H$11</f>
        <v>12</v>
      </c>
      <c r="I9" s="26">
        <f>'[10]recap_outremer'!$I$11</f>
        <v>16</v>
      </c>
      <c r="J9" s="26">
        <f>'[10]recap_outremer'!$J$11</f>
        <v>6</v>
      </c>
      <c r="K9" s="37">
        <f>SUM(B9:J9)</f>
        <v>98</v>
      </c>
    </row>
    <row r="10" spans="1:11" ht="11.25" customHeight="1">
      <c r="A10" s="41" t="s">
        <v>140</v>
      </c>
      <c r="B10" s="31">
        <f>'[10]recap_outremer'!$B$12</f>
        <v>4</v>
      </c>
      <c r="C10" s="31">
        <f>'[10]recap_outremer'!$C$12</f>
        <v>27</v>
      </c>
      <c r="D10" s="31">
        <f>'[10]recap_outremer'!$D$12</f>
        <v>151</v>
      </c>
      <c r="E10" s="31">
        <f>'[10]recap_outremer'!$E$12</f>
        <v>168</v>
      </c>
      <c r="F10" s="31">
        <f>'[10]recap_outremer'!$F$12</f>
        <v>180</v>
      </c>
      <c r="G10" s="31">
        <f>'[10]recap_outremer'!$G$12</f>
        <v>249</v>
      </c>
      <c r="H10" s="31">
        <f>'[10]recap_outremer'!$H$12</f>
        <v>150</v>
      </c>
      <c r="I10" s="31">
        <f>'[10]recap_outremer'!$I$12</f>
        <v>77</v>
      </c>
      <c r="J10" s="31">
        <f>'[10]recap_outremer'!$J$12</f>
        <v>31</v>
      </c>
      <c r="K10" s="52">
        <f>SUM(B10:J10)</f>
        <v>1037</v>
      </c>
    </row>
    <row r="11" spans="1:11" ht="11.25" customHeight="1">
      <c r="A11" s="42"/>
      <c r="B11" s="32"/>
      <c r="C11" s="32"/>
      <c r="D11" s="32"/>
      <c r="E11" s="32"/>
      <c r="F11" s="32"/>
      <c r="G11" s="32"/>
      <c r="H11" s="32"/>
      <c r="I11" s="32"/>
      <c r="J11" s="32"/>
      <c r="K11" s="42"/>
    </row>
    <row r="12" spans="1:11" ht="11.25" customHeight="1">
      <c r="A12" s="39" t="s">
        <v>141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1.25" customHeight="1">
      <c r="A13" s="43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11.25" customHeight="1">
      <c r="A14" s="43" t="s">
        <v>142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1.25" customHeight="1">
      <c r="A15" s="40" t="s">
        <v>68</v>
      </c>
      <c r="B15" s="26">
        <f>'[10]recap_outremer'!B17</f>
        <v>0</v>
      </c>
      <c r="C15" s="26">
        <f>'[10]recap_outremer'!C17</f>
        <v>8</v>
      </c>
      <c r="D15" s="26">
        <f>'[10]recap_outremer'!D17</f>
        <v>34</v>
      </c>
      <c r="E15" s="26">
        <f>'[10]recap_outremer'!E17</f>
        <v>64</v>
      </c>
      <c r="F15" s="26">
        <f>'[10]recap_outremer'!F17</f>
        <v>53</v>
      </c>
      <c r="G15" s="26">
        <f>'[10]recap_outremer'!G17</f>
        <v>93</v>
      </c>
      <c r="H15" s="26">
        <f>'[10]recap_outremer'!H17</f>
        <v>32</v>
      </c>
      <c r="I15" s="26">
        <f>'[10]recap_outremer'!I17</f>
        <v>6</v>
      </c>
      <c r="J15" s="26">
        <f>'[10]recap_outremer'!J17</f>
        <v>1</v>
      </c>
      <c r="K15" s="51">
        <f aca="true" t="shared" si="0" ref="K15:K22">SUM(B15:J15)</f>
        <v>291</v>
      </c>
    </row>
    <row r="16" spans="1:11" ht="11.25" customHeight="1">
      <c r="A16" s="40" t="s">
        <v>69</v>
      </c>
      <c r="B16" s="26">
        <f>'[10]recap_outremer'!B18</f>
        <v>1</v>
      </c>
      <c r="C16" s="26">
        <f>'[10]recap_outremer'!C18</f>
        <v>5</v>
      </c>
      <c r="D16" s="26">
        <f>'[10]recap_outremer'!D18</f>
        <v>63</v>
      </c>
      <c r="E16" s="26">
        <f>'[10]recap_outremer'!E18</f>
        <v>115</v>
      </c>
      <c r="F16" s="26">
        <f>'[10]recap_outremer'!F18</f>
        <v>94</v>
      </c>
      <c r="G16" s="26">
        <f>'[10]recap_outremer'!G18</f>
        <v>129</v>
      </c>
      <c r="H16" s="26">
        <f>'[10]recap_outremer'!H18</f>
        <v>65</v>
      </c>
      <c r="I16" s="26">
        <f>'[10]recap_outremer'!I18</f>
        <v>30</v>
      </c>
      <c r="J16" s="26">
        <f>'[10]recap_outremer'!J18</f>
        <v>5</v>
      </c>
      <c r="K16" s="37">
        <f t="shared" si="0"/>
        <v>507</v>
      </c>
    </row>
    <row r="17" spans="1:11" ht="11.25" customHeight="1">
      <c r="A17" s="40" t="s">
        <v>143</v>
      </c>
      <c r="B17" s="26">
        <f>'[10]recap_outremer'!B19</f>
        <v>3</v>
      </c>
      <c r="C17" s="26">
        <f>'[10]recap_outremer'!C19</f>
        <v>7</v>
      </c>
      <c r="D17" s="26">
        <f>'[10]recap_outremer'!D19</f>
        <v>150</v>
      </c>
      <c r="E17" s="26">
        <f>'[10]recap_outremer'!E19</f>
        <v>260</v>
      </c>
      <c r="F17" s="26">
        <f>'[10]recap_outremer'!F19</f>
        <v>272</v>
      </c>
      <c r="G17" s="26">
        <f>'[10]recap_outremer'!G19</f>
        <v>308</v>
      </c>
      <c r="H17" s="26">
        <f>'[10]recap_outremer'!H19</f>
        <v>174</v>
      </c>
      <c r="I17" s="26">
        <f>'[10]recap_outremer'!I19</f>
        <v>50</v>
      </c>
      <c r="J17" s="26">
        <f>'[10]recap_outremer'!J19</f>
        <v>8</v>
      </c>
      <c r="K17" s="37">
        <f t="shared" si="0"/>
        <v>1232</v>
      </c>
    </row>
    <row r="18" spans="1:11" ht="11.25" customHeight="1">
      <c r="A18" s="40" t="s">
        <v>144</v>
      </c>
      <c r="B18" s="26">
        <f>'[10]recap_outremer'!B20</f>
        <v>0</v>
      </c>
      <c r="C18" s="26">
        <f>'[10]recap_outremer'!C20</f>
        <v>1</v>
      </c>
      <c r="D18" s="26">
        <f>'[10]recap_outremer'!D20</f>
        <v>60</v>
      </c>
      <c r="E18" s="26">
        <f>'[10]recap_outremer'!E20</f>
        <v>122</v>
      </c>
      <c r="F18" s="26">
        <f>'[10]recap_outremer'!F20</f>
        <v>133</v>
      </c>
      <c r="G18" s="26">
        <f>'[10]recap_outremer'!G20</f>
        <v>135</v>
      </c>
      <c r="H18" s="26">
        <f>'[10]recap_outremer'!H20</f>
        <v>59</v>
      </c>
      <c r="I18" s="26">
        <f>'[10]recap_outremer'!I20</f>
        <v>28</v>
      </c>
      <c r="J18" s="26">
        <f>'[10]recap_outremer'!J20</f>
        <v>11</v>
      </c>
      <c r="K18" s="37">
        <f t="shared" si="0"/>
        <v>549</v>
      </c>
    </row>
    <row r="19" spans="1:11" ht="11.25" customHeight="1">
      <c r="A19" s="40" t="s">
        <v>145</v>
      </c>
      <c r="B19" s="26">
        <f>'[10]recap_outremer'!B21</f>
        <v>0</v>
      </c>
      <c r="C19" s="26">
        <f>'[10]recap_outremer'!C21</f>
        <v>0</v>
      </c>
      <c r="D19" s="26">
        <f>'[10]recap_outremer'!D21</f>
        <v>7</v>
      </c>
      <c r="E19" s="26">
        <f>'[10]recap_outremer'!E21</f>
        <v>21</v>
      </c>
      <c r="F19" s="26">
        <f>'[10]recap_outremer'!F21</f>
        <v>38</v>
      </c>
      <c r="G19" s="26">
        <f>'[10]recap_outremer'!G21</f>
        <v>57</v>
      </c>
      <c r="H19" s="26">
        <f>'[10]recap_outremer'!H21</f>
        <v>34</v>
      </c>
      <c r="I19" s="26">
        <f>'[10]recap_outremer'!I21</f>
        <v>21</v>
      </c>
      <c r="J19" s="26">
        <f>'[10]recap_outremer'!J21</f>
        <v>6</v>
      </c>
      <c r="K19" s="37">
        <f t="shared" si="0"/>
        <v>184</v>
      </c>
    </row>
    <row r="20" spans="1:11" ht="11.25" customHeight="1">
      <c r="A20" s="40" t="s">
        <v>146</v>
      </c>
      <c r="B20" s="26">
        <f>'[10]recap_outremer'!B22</f>
        <v>0</v>
      </c>
      <c r="C20" s="26">
        <f>'[10]recap_outremer'!C22</f>
        <v>0</v>
      </c>
      <c r="D20" s="26">
        <f>'[10]recap_outremer'!D22</f>
        <v>3</v>
      </c>
      <c r="E20" s="26">
        <f>'[10]recap_outremer'!E22</f>
        <v>15</v>
      </c>
      <c r="F20" s="26">
        <f>'[10]recap_outremer'!F22</f>
        <v>30</v>
      </c>
      <c r="G20" s="26">
        <f>'[10]recap_outremer'!G22</f>
        <v>47</v>
      </c>
      <c r="H20" s="26">
        <f>'[10]recap_outremer'!H22</f>
        <v>31</v>
      </c>
      <c r="I20" s="26">
        <f>'[10]recap_outremer'!I22</f>
        <v>20</v>
      </c>
      <c r="J20" s="26">
        <f>'[10]recap_outremer'!J22</f>
        <v>12</v>
      </c>
      <c r="K20" s="37">
        <f t="shared" si="0"/>
        <v>158</v>
      </c>
    </row>
    <row r="21" spans="1:11" ht="11.25" customHeight="1">
      <c r="A21" s="40" t="s">
        <v>147</v>
      </c>
      <c r="B21" s="26">
        <f>'[10]recap_outremer'!B23</f>
        <v>0</v>
      </c>
      <c r="C21" s="26">
        <f>'[10]recap_outremer'!C23</f>
        <v>0</v>
      </c>
      <c r="D21" s="26">
        <f>'[10]recap_outremer'!D23</f>
        <v>0</v>
      </c>
      <c r="E21" s="26">
        <f>'[10]recap_outremer'!E23</f>
        <v>3</v>
      </c>
      <c r="F21" s="26">
        <f>'[10]recap_outremer'!F23</f>
        <v>5</v>
      </c>
      <c r="G21" s="26">
        <f>'[10]recap_outremer'!G23</f>
        <v>10</v>
      </c>
      <c r="H21" s="26">
        <f>'[10]recap_outremer'!H23</f>
        <v>12</v>
      </c>
      <c r="I21" s="26">
        <f>'[10]recap_outremer'!I23</f>
        <v>6</v>
      </c>
      <c r="J21" s="26">
        <f>'[10]recap_outremer'!J23</f>
        <v>0</v>
      </c>
      <c r="K21" s="37">
        <f t="shared" si="0"/>
        <v>36</v>
      </c>
    </row>
    <row r="22" spans="1:11" ht="11.25" customHeight="1">
      <c r="A22" s="41" t="s">
        <v>148</v>
      </c>
      <c r="B22" s="31">
        <f>'[10]recap_outremer'!B24</f>
        <v>4</v>
      </c>
      <c r="C22" s="31">
        <f>'[10]recap_outremer'!C24</f>
        <v>21</v>
      </c>
      <c r="D22" s="31">
        <f>'[10]recap_outremer'!D24</f>
        <v>317</v>
      </c>
      <c r="E22" s="31">
        <f>'[10]recap_outremer'!E24</f>
        <v>600</v>
      </c>
      <c r="F22" s="31">
        <f>'[10]recap_outremer'!F24</f>
        <v>625</v>
      </c>
      <c r="G22" s="31">
        <f>'[10]recap_outremer'!G24</f>
        <v>779</v>
      </c>
      <c r="H22" s="31">
        <f>'[10]recap_outremer'!H24</f>
        <v>407</v>
      </c>
      <c r="I22" s="31">
        <f>'[10]recap_outremer'!I24</f>
        <v>161</v>
      </c>
      <c r="J22" s="31">
        <f>'[10]recap_outremer'!J24</f>
        <v>43</v>
      </c>
      <c r="K22" s="52">
        <f t="shared" si="0"/>
        <v>2957</v>
      </c>
    </row>
    <row r="23" spans="1:11" ht="11.25" customHeight="1">
      <c r="A23" s="43"/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1:11" ht="11.25" customHeight="1">
      <c r="A24" s="43" t="s">
        <v>149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11.25" customHeight="1">
      <c r="A25" s="43" t="s">
        <v>150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1.25" customHeight="1">
      <c r="A26" s="40" t="s">
        <v>151</v>
      </c>
      <c r="B26" s="26">
        <f>'[10]recap_outremer'!B28</f>
        <v>0</v>
      </c>
      <c r="C26" s="26">
        <f>'[10]recap_outremer'!C28</f>
        <v>0</v>
      </c>
      <c r="D26" s="26">
        <f>'[10]recap_outremer'!D28</f>
        <v>0</v>
      </c>
      <c r="E26" s="26">
        <f>'[10]recap_outremer'!E28</f>
        <v>1</v>
      </c>
      <c r="F26" s="26">
        <f>'[10]recap_outremer'!F28</f>
        <v>3</v>
      </c>
      <c r="G26" s="26">
        <f>'[10]recap_outremer'!G28</f>
        <v>3</v>
      </c>
      <c r="H26" s="26">
        <f>'[10]recap_outremer'!H28</f>
        <v>6</v>
      </c>
      <c r="I26" s="26">
        <f>'[10]recap_outremer'!I28</f>
        <v>1</v>
      </c>
      <c r="J26" s="26">
        <f>'[10]recap_outremer'!J28</f>
        <v>1</v>
      </c>
      <c r="K26" s="51">
        <f aca="true" t="shared" si="1" ref="K26:K31">SUM(B26:J26)</f>
        <v>15</v>
      </c>
    </row>
    <row r="27" spans="1:11" ht="11.25" customHeight="1">
      <c r="A27" s="40" t="s">
        <v>152</v>
      </c>
      <c r="B27" s="26">
        <f>'[10]recap_outremer'!B29</f>
        <v>0</v>
      </c>
      <c r="C27" s="26">
        <f>'[10]recap_outremer'!C29</f>
        <v>0</v>
      </c>
      <c r="D27" s="26">
        <f>'[10]recap_outremer'!D29</f>
        <v>6</v>
      </c>
      <c r="E27" s="26">
        <f>'[10]recap_outremer'!E29</f>
        <v>18</v>
      </c>
      <c r="F27" s="26">
        <f>'[10]recap_outremer'!F29</f>
        <v>37</v>
      </c>
      <c r="G27" s="26">
        <f>'[10]recap_outremer'!G29</f>
        <v>60</v>
      </c>
      <c r="H27" s="26">
        <f>'[10]recap_outremer'!H29</f>
        <v>60</v>
      </c>
      <c r="I27" s="26">
        <f>'[10]recap_outremer'!I29</f>
        <v>38</v>
      </c>
      <c r="J27" s="26">
        <f>'[10]recap_outremer'!J29</f>
        <v>16</v>
      </c>
      <c r="K27" s="37">
        <f t="shared" si="1"/>
        <v>235</v>
      </c>
    </row>
    <row r="28" spans="1:11" ht="11.25" customHeight="1">
      <c r="A28" s="40" t="s">
        <v>153</v>
      </c>
      <c r="B28" s="26">
        <f>'[10]recap_outremer'!B30</f>
        <v>0</v>
      </c>
      <c r="C28" s="26">
        <f>'[10]recap_outremer'!C30</f>
        <v>0</v>
      </c>
      <c r="D28" s="26">
        <f>'[10]recap_outremer'!D30</f>
        <v>1</v>
      </c>
      <c r="E28" s="26">
        <f>'[10]recap_outremer'!E30</f>
        <v>6</v>
      </c>
      <c r="F28" s="26">
        <f>'[10]recap_outremer'!F30</f>
        <v>12</v>
      </c>
      <c r="G28" s="26">
        <f>'[10]recap_outremer'!G30</f>
        <v>37</v>
      </c>
      <c r="H28" s="26">
        <f>'[10]recap_outremer'!H30</f>
        <v>43</v>
      </c>
      <c r="I28" s="26">
        <f>'[10]recap_outremer'!I30</f>
        <v>32</v>
      </c>
      <c r="J28" s="26">
        <f>'[10]recap_outremer'!J30</f>
        <v>21</v>
      </c>
      <c r="K28" s="37">
        <f t="shared" si="1"/>
        <v>152</v>
      </c>
    </row>
    <row r="29" spans="1:11" ht="11.25" customHeight="1">
      <c r="A29" s="40" t="s">
        <v>107</v>
      </c>
      <c r="B29" s="26">
        <f>'[10]recap_outremer'!B31</f>
        <v>0</v>
      </c>
      <c r="C29" s="26">
        <f>'[10]recap_outremer'!C31</f>
        <v>0</v>
      </c>
      <c r="D29" s="26">
        <f>'[10]recap_outremer'!D31</f>
        <v>0</v>
      </c>
      <c r="E29" s="26">
        <f>'[10]recap_outremer'!E31</f>
        <v>5</v>
      </c>
      <c r="F29" s="26">
        <f>'[10]recap_outremer'!F31</f>
        <v>5</v>
      </c>
      <c r="G29" s="26">
        <f>'[10]recap_outremer'!G31</f>
        <v>14</v>
      </c>
      <c r="H29" s="26">
        <f>'[10]recap_outremer'!H31</f>
        <v>25</v>
      </c>
      <c r="I29" s="26">
        <f>'[10]recap_outremer'!I31</f>
        <v>22</v>
      </c>
      <c r="J29" s="26">
        <f>'[10]recap_outremer'!J31</f>
        <v>15</v>
      </c>
      <c r="K29" s="37">
        <f t="shared" si="1"/>
        <v>86</v>
      </c>
    </row>
    <row r="30" spans="1:11" ht="11.25" customHeight="1">
      <c r="A30" s="40" t="s">
        <v>154</v>
      </c>
      <c r="B30" s="26">
        <f>'[10]recap_outremer'!B32</f>
        <v>0</v>
      </c>
      <c r="C30" s="26">
        <f>'[10]recap_outremer'!C32</f>
        <v>0</v>
      </c>
      <c r="D30" s="26">
        <f>'[10]recap_outremer'!D32</f>
        <v>0</v>
      </c>
      <c r="E30" s="26">
        <f>'[10]recap_outremer'!E32</f>
        <v>1</v>
      </c>
      <c r="F30" s="26">
        <f>'[10]recap_outremer'!F32</f>
        <v>0</v>
      </c>
      <c r="G30" s="26">
        <f>'[10]recap_outremer'!G32</f>
        <v>0</v>
      </c>
      <c r="H30" s="26">
        <f>'[10]recap_outremer'!H32</f>
        <v>1</v>
      </c>
      <c r="I30" s="26">
        <f>'[10]recap_outremer'!I32</f>
        <v>5</v>
      </c>
      <c r="J30" s="26">
        <f>'[10]recap_outremer'!J32</f>
        <v>6</v>
      </c>
      <c r="K30" s="37">
        <f t="shared" si="1"/>
        <v>13</v>
      </c>
    </row>
    <row r="31" spans="1:11" ht="11.25" customHeight="1">
      <c r="A31" s="41" t="s">
        <v>155</v>
      </c>
      <c r="B31" s="31">
        <f>'[10]recap_outremer'!B33</f>
        <v>0</v>
      </c>
      <c r="C31" s="31">
        <f>'[10]recap_outremer'!C33</f>
        <v>0</v>
      </c>
      <c r="D31" s="31">
        <f>'[10]recap_outremer'!D33</f>
        <v>7</v>
      </c>
      <c r="E31" s="31">
        <f>'[10]recap_outremer'!E33</f>
        <v>31</v>
      </c>
      <c r="F31" s="31">
        <f>'[10]recap_outremer'!F33</f>
        <v>57</v>
      </c>
      <c r="G31" s="31">
        <f>'[10]recap_outremer'!G33</f>
        <v>114</v>
      </c>
      <c r="H31" s="31">
        <f>'[10]recap_outremer'!H33</f>
        <v>135</v>
      </c>
      <c r="I31" s="31">
        <f>'[10]recap_outremer'!I33</f>
        <v>98</v>
      </c>
      <c r="J31" s="31">
        <f>'[10]recap_outremer'!J33</f>
        <v>59</v>
      </c>
      <c r="K31" s="52">
        <f t="shared" si="1"/>
        <v>501</v>
      </c>
    </row>
    <row r="32" spans="1:11" ht="11.25" customHeight="1">
      <c r="A32" s="43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1.25" customHeight="1">
      <c r="A33" s="43" t="s">
        <v>156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11.25" customHeight="1">
      <c r="A34" s="44" t="s">
        <v>151</v>
      </c>
      <c r="B34" s="26">
        <f>'[10]recap_outremer'!B36</f>
        <v>0</v>
      </c>
      <c r="C34" s="26">
        <f>'[10]recap_outremer'!C36</f>
        <v>0</v>
      </c>
      <c r="D34" s="26">
        <f>'[10]recap_outremer'!D36</f>
        <v>0</v>
      </c>
      <c r="E34" s="26">
        <f>'[10]recap_outremer'!E36</f>
        <v>4</v>
      </c>
      <c r="F34" s="26">
        <f>'[10]recap_outremer'!F36</f>
        <v>1</v>
      </c>
      <c r="G34" s="26">
        <f>'[10]recap_outremer'!G36</f>
        <v>3</v>
      </c>
      <c r="H34" s="26">
        <f>'[10]recap_outremer'!H36</f>
        <v>0</v>
      </c>
      <c r="I34" s="26">
        <f>'[10]recap_outremer'!I36</f>
        <v>2</v>
      </c>
      <c r="J34" s="26">
        <f>'[10]recap_outremer'!J36</f>
        <v>0</v>
      </c>
      <c r="K34" s="51">
        <f aca="true" t="shared" si="2" ref="K34:K39">SUM(B34:J34)</f>
        <v>10</v>
      </c>
    </row>
    <row r="35" spans="1:11" ht="11.25" customHeight="1">
      <c r="A35" s="45" t="s">
        <v>152</v>
      </c>
      <c r="B35" s="26">
        <f>'[10]recap_outremer'!B37</f>
        <v>0</v>
      </c>
      <c r="C35" s="26">
        <f>'[10]recap_outremer'!C37</f>
        <v>0</v>
      </c>
      <c r="D35" s="26">
        <f>'[10]recap_outremer'!D37</f>
        <v>0</v>
      </c>
      <c r="E35" s="26">
        <f>'[10]recap_outremer'!E37</f>
        <v>0</v>
      </c>
      <c r="F35" s="26">
        <f>'[10]recap_outremer'!F37</f>
        <v>2</v>
      </c>
      <c r="G35" s="26">
        <f>'[10]recap_outremer'!G37</f>
        <v>0</v>
      </c>
      <c r="H35" s="26">
        <f>'[10]recap_outremer'!H37</f>
        <v>0</v>
      </c>
      <c r="I35" s="26">
        <f>'[10]recap_outremer'!I37</f>
        <v>1</v>
      </c>
      <c r="J35" s="26">
        <f>'[10]recap_outremer'!J37</f>
        <v>0</v>
      </c>
      <c r="K35" s="37">
        <f t="shared" si="2"/>
        <v>3</v>
      </c>
    </row>
    <row r="36" spans="1:11" ht="11.25" customHeight="1">
      <c r="A36" s="45" t="s">
        <v>153</v>
      </c>
      <c r="B36" s="26">
        <f>'[10]recap_outremer'!B38</f>
        <v>0</v>
      </c>
      <c r="C36" s="26">
        <f>'[10]recap_outremer'!C38</f>
        <v>0</v>
      </c>
      <c r="D36" s="26">
        <f>'[10]recap_outremer'!D38</f>
        <v>0</v>
      </c>
      <c r="E36" s="26">
        <f>'[10]recap_outremer'!E38</f>
        <v>0</v>
      </c>
      <c r="F36" s="26">
        <f>'[10]recap_outremer'!F38</f>
        <v>0</v>
      </c>
      <c r="G36" s="26">
        <f>'[10]recap_outremer'!G38</f>
        <v>0</v>
      </c>
      <c r="H36" s="26">
        <f>'[10]recap_outremer'!H38</f>
        <v>0</v>
      </c>
      <c r="I36" s="26">
        <f>'[10]recap_outremer'!I38</f>
        <v>0</v>
      </c>
      <c r="J36" s="26">
        <f>'[10]recap_outremer'!J38</f>
        <v>0</v>
      </c>
      <c r="K36" s="37">
        <f t="shared" si="2"/>
        <v>0</v>
      </c>
    </row>
    <row r="37" spans="1:11" ht="11.25" customHeight="1">
      <c r="A37" s="45" t="s">
        <v>107</v>
      </c>
      <c r="B37" s="26">
        <f>'[10]recap_outremer'!B39</f>
        <v>0</v>
      </c>
      <c r="C37" s="26">
        <f>'[10]recap_outremer'!C39</f>
        <v>0</v>
      </c>
      <c r="D37" s="26">
        <f>'[10]recap_outremer'!D39</f>
        <v>0</v>
      </c>
      <c r="E37" s="26">
        <f>'[10]recap_outremer'!E39</f>
        <v>0</v>
      </c>
      <c r="F37" s="26">
        <f>'[10]recap_outremer'!F39</f>
        <v>0</v>
      </c>
      <c r="G37" s="26">
        <f>'[10]recap_outremer'!G39</f>
        <v>0</v>
      </c>
      <c r="H37" s="26">
        <f>'[10]recap_outremer'!H39</f>
        <v>0</v>
      </c>
      <c r="I37" s="26">
        <f>'[10]recap_outremer'!I39</f>
        <v>0</v>
      </c>
      <c r="J37" s="26">
        <f>'[10]recap_outremer'!J39</f>
        <v>0</v>
      </c>
      <c r="K37" s="37">
        <f t="shared" si="2"/>
        <v>0</v>
      </c>
    </row>
    <row r="38" spans="1:11" ht="11.25" customHeight="1">
      <c r="A38" s="45" t="s">
        <v>154</v>
      </c>
      <c r="B38" s="26">
        <f>'[10]recap_outremer'!B40</f>
        <v>0</v>
      </c>
      <c r="C38" s="26">
        <f>'[10]recap_outremer'!C40</f>
        <v>0</v>
      </c>
      <c r="D38" s="26">
        <f>'[10]recap_outremer'!D40</f>
        <v>0</v>
      </c>
      <c r="E38" s="26">
        <f>'[10]recap_outremer'!E40</f>
        <v>0</v>
      </c>
      <c r="F38" s="26">
        <f>'[10]recap_outremer'!F40</f>
        <v>0</v>
      </c>
      <c r="G38" s="26">
        <f>'[10]recap_outremer'!G40</f>
        <v>0</v>
      </c>
      <c r="H38" s="26">
        <f>'[10]recap_outremer'!H40</f>
        <v>0</v>
      </c>
      <c r="I38" s="26">
        <f>'[10]recap_outremer'!I40</f>
        <v>0</v>
      </c>
      <c r="J38" s="26">
        <f>'[10]recap_outremer'!J40</f>
        <v>0</v>
      </c>
      <c r="K38" s="37">
        <f t="shared" si="2"/>
        <v>0</v>
      </c>
    </row>
    <row r="39" spans="1:22" ht="11.25" customHeight="1">
      <c r="A39" s="41" t="s">
        <v>157</v>
      </c>
      <c r="B39" s="31">
        <f>'[10]recap_outremer'!B41</f>
        <v>0</v>
      </c>
      <c r="C39" s="31">
        <f>'[10]recap_outremer'!C41</f>
        <v>0</v>
      </c>
      <c r="D39" s="31">
        <f>'[10]recap_outremer'!D41</f>
        <v>0</v>
      </c>
      <c r="E39" s="31">
        <f>'[10]recap_outremer'!E41</f>
        <v>4</v>
      </c>
      <c r="F39" s="31">
        <f>'[10]recap_outremer'!F41</f>
        <v>3</v>
      </c>
      <c r="G39" s="31">
        <f>'[10]recap_outremer'!G41</f>
        <v>3</v>
      </c>
      <c r="H39" s="31">
        <f>'[10]recap_outremer'!H41</f>
        <v>0</v>
      </c>
      <c r="I39" s="31">
        <f>'[10]recap_outremer'!I41</f>
        <v>3</v>
      </c>
      <c r="J39" s="31">
        <f>'[10]recap_outremer'!J41</f>
        <v>0</v>
      </c>
      <c r="K39" s="52">
        <f t="shared" si="2"/>
        <v>13</v>
      </c>
      <c r="M39" s="105"/>
      <c r="N39" s="105"/>
      <c r="O39" s="105"/>
      <c r="P39" s="105"/>
      <c r="Q39" s="105"/>
      <c r="R39" s="105"/>
      <c r="S39" s="105"/>
      <c r="T39" s="105"/>
      <c r="U39" s="105"/>
      <c r="V39" s="105"/>
    </row>
    <row r="40" spans="1:11" ht="11.25" customHeight="1">
      <c r="A40" s="42"/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11.25" customHeight="1">
      <c r="A41" s="46" t="s">
        <v>158</v>
      </c>
      <c r="B41" s="34">
        <f>'[10]recap_outremer'!B43</f>
        <v>4</v>
      </c>
      <c r="C41" s="34">
        <f>'[10]recap_outremer'!C43</f>
        <v>21</v>
      </c>
      <c r="D41" s="34">
        <f>'[10]recap_outremer'!D43</f>
        <v>324</v>
      </c>
      <c r="E41" s="34">
        <f>'[10]recap_outremer'!E43</f>
        <v>635</v>
      </c>
      <c r="F41" s="34">
        <f>'[10]recap_outremer'!F43</f>
        <v>685</v>
      </c>
      <c r="G41" s="34">
        <f>'[10]recap_outremer'!G43</f>
        <v>896</v>
      </c>
      <c r="H41" s="34">
        <f>'[10]recap_outremer'!H43</f>
        <v>542</v>
      </c>
      <c r="I41" s="34">
        <f>'[10]recap_outremer'!I43</f>
        <v>262</v>
      </c>
      <c r="J41" s="34">
        <f>'[10]recap_outremer'!J43</f>
        <v>102</v>
      </c>
      <c r="K41" s="46">
        <f>SUM(B41:J41)</f>
        <v>3471</v>
      </c>
    </row>
    <row r="42" spans="1:11" ht="11.25" customHeight="1">
      <c r="A42" s="39" t="s">
        <v>219</v>
      </c>
      <c r="B42" s="26">
        <f>'[10]recap_outremer'!B44</f>
        <v>0</v>
      </c>
      <c r="C42" s="26">
        <f>'[10]recap_outremer'!C44</f>
        <v>0</v>
      </c>
      <c r="D42" s="26">
        <f>'[10]recap_outremer'!D44</f>
        <v>0</v>
      </c>
      <c r="E42" s="26">
        <f>'[10]recap_outremer'!E44</f>
        <v>0</v>
      </c>
      <c r="F42" s="26">
        <f>'[10]recap_outremer'!F44</f>
        <v>0</v>
      </c>
      <c r="G42" s="26">
        <f>'[10]recap_outremer'!G44</f>
        <v>0</v>
      </c>
      <c r="H42" s="26">
        <f>'[10]recap_outremer'!H44</f>
        <v>0</v>
      </c>
      <c r="I42" s="26">
        <f>'[10]recap_outremer'!I44</f>
        <v>0</v>
      </c>
      <c r="J42" s="26">
        <f>'[10]recap_outremer'!J44</f>
        <v>0</v>
      </c>
      <c r="K42" s="26">
        <f>SUM(B42:J42)</f>
        <v>0</v>
      </c>
    </row>
    <row r="43" spans="1:11" ht="11.25" customHeight="1">
      <c r="A43" s="47" t="s">
        <v>159</v>
      </c>
      <c r="B43" s="53">
        <f>'[10]recap_outremer'!B45</f>
        <v>8</v>
      </c>
      <c r="C43" s="53">
        <f>'[10]recap_outremer'!C45</f>
        <v>48</v>
      </c>
      <c r="D43" s="53">
        <f>'[10]recap_outremer'!D45</f>
        <v>475</v>
      </c>
      <c r="E43" s="53">
        <f>'[10]recap_outremer'!E45</f>
        <v>803</v>
      </c>
      <c r="F43" s="53">
        <f>'[10]recap_outremer'!F45</f>
        <v>865</v>
      </c>
      <c r="G43" s="53">
        <f>'[10]recap_outremer'!G45</f>
        <v>1145</v>
      </c>
      <c r="H43" s="53">
        <f>'[10]recap_outremer'!H45</f>
        <v>692</v>
      </c>
      <c r="I43" s="53">
        <f>'[10]recap_outremer'!I45</f>
        <v>339</v>
      </c>
      <c r="J43" s="53">
        <f>'[10]recap_outremer'!J45</f>
        <v>133</v>
      </c>
      <c r="K43" s="53">
        <f>SUM(B43:J43)</f>
        <v>4508</v>
      </c>
    </row>
    <row r="44" ht="21.75" customHeight="1"/>
    <row r="45" ht="15.7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 customHeight="1"/>
    <row r="66" ht="12.75"/>
    <row r="67" ht="12.75"/>
    <row r="68" ht="12.75"/>
    <row r="69" ht="12.75" customHeight="1"/>
    <row r="70" ht="12.75" customHeight="1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 customHeight="1"/>
    <row r="81" ht="12.75"/>
    <row r="82" ht="12.75"/>
    <row r="83" ht="12.75"/>
    <row r="84" ht="12.75"/>
    <row r="85" ht="12.75"/>
    <row r="86" ht="12.75"/>
    <row r="87" ht="12.75" customHeight="1"/>
    <row r="88" ht="12.75"/>
    <row r="89" ht="12.75"/>
    <row r="90" ht="12.75"/>
    <row r="91" ht="12.75"/>
    <row r="92" ht="12.75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</sheetData>
  <sheetProtection selectLockedCells="1" selectUn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Footer>&amp;C&amp;14page 27</oddFooter>
  </headerFooter>
  <rowBreaks count="1" manualBreakCount="1">
    <brk id="43" max="10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Feuil26"/>
  <dimension ref="A1:V33"/>
  <sheetViews>
    <sheetView view="pageBreakPreview" zoomScaleSheetLayoutView="100" workbookViewId="0" topLeftCell="A1">
      <selection activeCell="N3" sqref="N3"/>
    </sheetView>
  </sheetViews>
  <sheetFormatPr defaultColWidth="11.00390625" defaultRowHeight="12.75"/>
  <cols>
    <col min="1" max="1" width="23.00390625" style="23" customWidth="1"/>
    <col min="2" max="10" width="5.875" style="23" customWidth="1"/>
    <col min="11" max="11" width="6.25390625" style="23" customWidth="1"/>
    <col min="12" max="12" width="1.00390625" style="23" customWidth="1"/>
    <col min="13" max="22" width="5.875" style="23" customWidth="1"/>
    <col min="23" max="23" width="1.37890625" style="23" customWidth="1"/>
    <col min="24" max="24" width="25.75390625" style="65" customWidth="1"/>
    <col min="25" max="25" width="12.75390625" style="65" customWidth="1"/>
    <col min="26" max="26" width="11.25390625" style="65" customWidth="1"/>
    <col min="27" max="27" width="32.375" style="65" customWidth="1"/>
    <col min="28" max="28" width="11.50390625" style="65" customWidth="1"/>
    <col min="29" max="29" width="1.4921875" style="65" customWidth="1"/>
    <col min="30" max="30" width="3.375" style="65" customWidth="1"/>
    <col min="31" max="31" width="13.50390625" style="65" customWidth="1"/>
    <col min="32" max="32" width="6.25390625" style="65" customWidth="1"/>
    <col min="33" max="33" width="3.875" style="65" customWidth="1"/>
    <col min="34" max="34" width="13.00390625" style="65" customWidth="1"/>
    <col min="35" max="35" width="6.25390625" style="65" customWidth="1"/>
    <col min="36" max="36" width="3.875" style="65" customWidth="1"/>
    <col min="37" max="37" width="13.375" style="65" customWidth="1"/>
    <col min="38" max="38" width="6.25390625" style="65" customWidth="1"/>
    <col min="39" max="39" width="3.875" style="65" customWidth="1"/>
    <col min="40" max="40" width="13.125" style="65" customWidth="1"/>
    <col min="41" max="41" width="4.75390625" style="65" customWidth="1"/>
    <col min="42" max="42" width="4.125" style="65" customWidth="1"/>
    <col min="43" max="43" width="14.125" style="65" customWidth="1"/>
    <col min="44" max="44" width="6.125" style="65" customWidth="1"/>
    <col min="45" max="45" width="3.875" style="65" customWidth="1"/>
    <col min="46" max="46" width="14.00390625" style="65" customWidth="1"/>
    <col min="47" max="47" width="6.125" style="65" customWidth="1"/>
    <col min="48" max="189" width="11.00390625" style="65" customWidth="1"/>
    <col min="190" max="16384" width="11.00390625" style="23" customWidth="1"/>
  </cols>
  <sheetData>
    <row r="1" spans="1:4" ht="21.75" customHeight="1">
      <c r="A1" s="106" t="s">
        <v>242</v>
      </c>
      <c r="D1" s="471" t="str">
        <f>couverture!A34</f>
        <v>Situation au 1er janvier 2011</v>
      </c>
    </row>
    <row r="2" ht="15.75" customHeight="1">
      <c r="A2" s="24" t="s">
        <v>177</v>
      </c>
    </row>
    <row r="3" spans="1:11" ht="26.25" customHeight="1">
      <c r="A3" s="38" t="s">
        <v>161</v>
      </c>
      <c r="B3" s="48" t="s">
        <v>126</v>
      </c>
      <c r="C3" s="49" t="s">
        <v>127</v>
      </c>
      <c r="D3" s="49" t="s">
        <v>128</v>
      </c>
      <c r="E3" s="49" t="s">
        <v>129</v>
      </c>
      <c r="F3" s="49" t="s">
        <v>130</v>
      </c>
      <c r="G3" s="49" t="s">
        <v>131</v>
      </c>
      <c r="H3" s="49" t="s">
        <v>132</v>
      </c>
      <c r="I3" s="49" t="s">
        <v>133</v>
      </c>
      <c r="J3" s="48" t="s">
        <v>134</v>
      </c>
      <c r="K3" s="49" t="s">
        <v>135</v>
      </c>
    </row>
    <row r="4" spans="1:11" ht="11.25" customHeight="1">
      <c r="A4" s="47" t="s">
        <v>162</v>
      </c>
      <c r="B4" s="26">
        <f>'[10]recap_outremer'!N7</f>
        <v>0</v>
      </c>
      <c r="C4" s="26">
        <f>'[10]recap_outremer'!O7</f>
        <v>0</v>
      </c>
      <c r="D4" s="26">
        <f>'[10]recap_outremer'!P7</f>
        <v>8</v>
      </c>
      <c r="E4" s="26">
        <f>'[10]recap_outremer'!Q7</f>
        <v>52</v>
      </c>
      <c r="F4" s="26">
        <f>'[10]recap_outremer'!R7</f>
        <v>72</v>
      </c>
      <c r="G4" s="26">
        <f>'[10]recap_outremer'!S7</f>
        <v>155</v>
      </c>
      <c r="H4" s="26">
        <f>'[10]recap_outremer'!T7</f>
        <v>66</v>
      </c>
      <c r="I4" s="26">
        <f>'[10]recap_outremer'!U7</f>
        <v>28</v>
      </c>
      <c r="J4" s="26">
        <f>'[10]recap_outremer'!V7</f>
        <v>5</v>
      </c>
      <c r="K4" s="39">
        <f>SUM(B4:J4)</f>
        <v>386</v>
      </c>
    </row>
    <row r="5" spans="1:11" ht="11.25" customHeight="1">
      <c r="A5" s="52" t="s">
        <v>163</v>
      </c>
      <c r="B5" s="28"/>
      <c r="C5" s="28"/>
      <c r="D5" s="28"/>
      <c r="E5" s="28"/>
      <c r="F5" s="28"/>
      <c r="G5" s="28"/>
      <c r="H5" s="28"/>
      <c r="I5" s="28"/>
      <c r="J5" s="28"/>
      <c r="K5" s="62"/>
    </row>
    <row r="6" spans="1:22" ht="11.25" customHeight="1">
      <c r="A6" s="40" t="s">
        <v>164</v>
      </c>
      <c r="B6" s="26">
        <f>'[10]recap_outremer'!N9</f>
        <v>0</v>
      </c>
      <c r="C6" s="26">
        <f>'[10]recap_outremer'!O9</f>
        <v>0</v>
      </c>
      <c r="D6" s="26">
        <f>'[10]recap_outremer'!P9</f>
        <v>1</v>
      </c>
      <c r="E6" s="26">
        <f>'[10]recap_outremer'!Q9</f>
        <v>1</v>
      </c>
      <c r="F6" s="26">
        <f>'[10]recap_outremer'!R9</f>
        <v>1</v>
      </c>
      <c r="G6" s="26">
        <f>'[10]recap_outremer'!S9</f>
        <v>4</v>
      </c>
      <c r="H6" s="26">
        <f>'[10]recap_outremer'!T9</f>
        <v>3</v>
      </c>
      <c r="I6" s="26">
        <f>'[10]recap_outremer'!U9</f>
        <v>1</v>
      </c>
      <c r="J6" s="26">
        <f>'[10]recap_outremer'!V9</f>
        <v>0</v>
      </c>
      <c r="K6" s="43">
        <f>SUM(B6:J6)</f>
        <v>11</v>
      </c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1:11" ht="11.25" customHeight="1">
      <c r="A7" s="40" t="s">
        <v>165</v>
      </c>
      <c r="B7" s="26">
        <f>'[10]recap_outremer'!N10</f>
        <v>0</v>
      </c>
      <c r="C7" s="26">
        <f>'[10]recap_outremer'!O10</f>
        <v>0</v>
      </c>
      <c r="D7" s="26">
        <f>'[10]recap_outremer'!P10</f>
        <v>7</v>
      </c>
      <c r="E7" s="26">
        <f>'[10]recap_outremer'!Q10</f>
        <v>21</v>
      </c>
      <c r="F7" s="26">
        <f>'[10]recap_outremer'!R10</f>
        <v>37</v>
      </c>
      <c r="G7" s="26">
        <f>'[10]recap_outremer'!S10</f>
        <v>51</v>
      </c>
      <c r="H7" s="26">
        <f>'[10]recap_outremer'!T10</f>
        <v>55</v>
      </c>
      <c r="I7" s="26">
        <f>'[10]recap_outremer'!U10</f>
        <v>31</v>
      </c>
      <c r="J7" s="26">
        <f>'[10]recap_outremer'!V10</f>
        <v>16</v>
      </c>
      <c r="K7" s="37">
        <f>SUM(B7:J7)</f>
        <v>218</v>
      </c>
    </row>
    <row r="8" spans="1:22" ht="11.25" customHeight="1">
      <c r="A8" s="54" t="s">
        <v>166</v>
      </c>
      <c r="B8" s="30">
        <f>'[10]recap_outremer'!N11</f>
        <v>0</v>
      </c>
      <c r="C8" s="30">
        <f>'[10]recap_outremer'!O11</f>
        <v>0</v>
      </c>
      <c r="D8" s="30">
        <f>'[10]recap_outremer'!P11</f>
        <v>8</v>
      </c>
      <c r="E8" s="30">
        <f>'[10]recap_outremer'!Q11</f>
        <v>22</v>
      </c>
      <c r="F8" s="30">
        <f>'[10]recap_outremer'!R11</f>
        <v>38</v>
      </c>
      <c r="G8" s="30">
        <f>'[10]recap_outremer'!S11</f>
        <v>55</v>
      </c>
      <c r="H8" s="30">
        <f>'[10]recap_outremer'!T11</f>
        <v>58</v>
      </c>
      <c r="I8" s="30">
        <f>'[10]recap_outremer'!U11</f>
        <v>32</v>
      </c>
      <c r="J8" s="30">
        <f>'[10]recap_outremer'!V11</f>
        <v>16</v>
      </c>
      <c r="K8" s="58">
        <f>SUM(B8:J8)</f>
        <v>229</v>
      </c>
      <c r="M8" s="35"/>
      <c r="N8" s="35"/>
      <c r="O8" s="35"/>
      <c r="P8" s="35"/>
      <c r="Q8" s="35"/>
      <c r="R8" s="35"/>
      <c r="S8" s="35"/>
      <c r="T8" s="35"/>
      <c r="U8" s="35"/>
      <c r="V8" s="35"/>
    </row>
    <row r="9" spans="1:22" ht="11.25" customHeight="1">
      <c r="A9" s="52" t="s">
        <v>167</v>
      </c>
      <c r="B9" s="25"/>
      <c r="C9" s="25"/>
      <c r="D9" s="25"/>
      <c r="E9" s="25"/>
      <c r="F9" s="25"/>
      <c r="G9" s="25"/>
      <c r="H9" s="25"/>
      <c r="I9" s="25"/>
      <c r="J9" s="25"/>
      <c r="K9" s="25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11" ht="11.25" customHeight="1">
      <c r="A10" s="40" t="s">
        <v>164</v>
      </c>
      <c r="B10" s="26">
        <f>'[10]recap_outremer'!N13</f>
        <v>0</v>
      </c>
      <c r="C10" s="26">
        <f>'[10]recap_outremer'!O13</f>
        <v>0</v>
      </c>
      <c r="D10" s="26">
        <f>'[10]recap_outremer'!P13</f>
        <v>3</v>
      </c>
      <c r="E10" s="26">
        <f>'[10]recap_outremer'!Q13</f>
        <v>5</v>
      </c>
      <c r="F10" s="26">
        <f>'[10]recap_outremer'!R13</f>
        <v>3</v>
      </c>
      <c r="G10" s="26">
        <f>'[10]recap_outremer'!S13</f>
        <v>12</v>
      </c>
      <c r="H10" s="26">
        <f>'[10]recap_outremer'!T13</f>
        <v>5</v>
      </c>
      <c r="I10" s="26">
        <f>'[10]recap_outremer'!U13</f>
        <v>3</v>
      </c>
      <c r="J10" s="26">
        <f>'[10]recap_outremer'!V13</f>
        <v>0</v>
      </c>
      <c r="K10" s="51">
        <f>SUM(B10:J10)</f>
        <v>31</v>
      </c>
    </row>
    <row r="11" spans="1:11" ht="12.75">
      <c r="A11" s="40" t="s">
        <v>165</v>
      </c>
      <c r="B11" s="26">
        <f>'[10]recap_outremer'!N14</f>
        <v>2</v>
      </c>
      <c r="C11" s="26">
        <f>'[10]recap_outremer'!O14</f>
        <v>7</v>
      </c>
      <c r="D11" s="26">
        <f>'[10]recap_outremer'!P14</f>
        <v>97</v>
      </c>
      <c r="E11" s="26">
        <f>'[10]recap_outremer'!Q14</f>
        <v>187</v>
      </c>
      <c r="F11" s="26">
        <f>'[10]recap_outremer'!R14</f>
        <v>212</v>
      </c>
      <c r="G11" s="26">
        <f>'[10]recap_outremer'!S14</f>
        <v>212</v>
      </c>
      <c r="H11" s="26">
        <f>'[10]recap_outremer'!T14</f>
        <v>85</v>
      </c>
      <c r="I11" s="26">
        <f>'[10]recap_outremer'!U14</f>
        <v>34</v>
      </c>
      <c r="J11" s="26">
        <f>'[10]recap_outremer'!V14</f>
        <v>5</v>
      </c>
      <c r="K11" s="51">
        <f>SUM(B11:J11)</f>
        <v>841</v>
      </c>
    </row>
    <row r="12" spans="1:11" ht="12.75">
      <c r="A12" s="54" t="s">
        <v>166</v>
      </c>
      <c r="B12" s="30">
        <f>'[10]recap_outremer'!N15</f>
        <v>2</v>
      </c>
      <c r="C12" s="30">
        <f>'[10]recap_outremer'!O15</f>
        <v>7</v>
      </c>
      <c r="D12" s="30">
        <f>'[10]recap_outremer'!P15</f>
        <v>100</v>
      </c>
      <c r="E12" s="30">
        <f>'[10]recap_outremer'!Q15</f>
        <v>192</v>
      </c>
      <c r="F12" s="30">
        <f>'[10]recap_outremer'!R15</f>
        <v>215</v>
      </c>
      <c r="G12" s="30">
        <f>'[10]recap_outremer'!S15</f>
        <v>224</v>
      </c>
      <c r="H12" s="30">
        <f>'[10]recap_outremer'!T15</f>
        <v>90</v>
      </c>
      <c r="I12" s="30">
        <f>'[10]recap_outremer'!U15</f>
        <v>37</v>
      </c>
      <c r="J12" s="30">
        <f>'[10]recap_outremer'!V15</f>
        <v>5</v>
      </c>
      <c r="K12" s="58">
        <f>SUM(B12:J12)</f>
        <v>872</v>
      </c>
    </row>
    <row r="13" spans="1:11" ht="12.75">
      <c r="A13" s="52" t="s">
        <v>168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2.75">
      <c r="A14" s="40" t="s">
        <v>164</v>
      </c>
      <c r="B14" s="26">
        <f>'[10]recap_outremer'!N17</f>
        <v>0</v>
      </c>
      <c r="C14" s="26">
        <f>'[10]recap_outremer'!O17</f>
        <v>2</v>
      </c>
      <c r="D14" s="26">
        <f>'[10]recap_outremer'!P17</f>
        <v>12</v>
      </c>
      <c r="E14" s="26">
        <f>'[10]recap_outremer'!Q17</f>
        <v>15</v>
      </c>
      <c r="F14" s="26">
        <f>'[10]recap_outremer'!R17</f>
        <v>30</v>
      </c>
      <c r="G14" s="26">
        <f>'[10]recap_outremer'!S17</f>
        <v>88</v>
      </c>
      <c r="H14" s="26">
        <f>'[10]recap_outremer'!T17</f>
        <v>129</v>
      </c>
      <c r="I14" s="26">
        <f>'[10]recap_outremer'!U17</f>
        <v>90</v>
      </c>
      <c r="J14" s="26">
        <f>'[10]recap_outremer'!V17</f>
        <v>52</v>
      </c>
      <c r="K14" s="51">
        <f>SUM(B14:J14)</f>
        <v>418</v>
      </c>
    </row>
    <row r="15" spans="1:11" ht="12.75">
      <c r="A15" s="40" t="s">
        <v>165</v>
      </c>
      <c r="B15" s="26">
        <f>'[10]recap_outremer'!N18</f>
        <v>1</v>
      </c>
      <c r="C15" s="26">
        <f>'[10]recap_outremer'!O18</f>
        <v>1</v>
      </c>
      <c r="D15" s="26">
        <f>'[10]recap_outremer'!P18</f>
        <v>6</v>
      </c>
      <c r="E15" s="26">
        <f>'[10]recap_outremer'!Q18</f>
        <v>25</v>
      </c>
      <c r="F15" s="26">
        <f>'[10]recap_outremer'!R18</f>
        <v>47</v>
      </c>
      <c r="G15" s="26">
        <f>'[10]recap_outremer'!S18</f>
        <v>60</v>
      </c>
      <c r="H15" s="26">
        <f>'[10]recap_outremer'!T18</f>
        <v>32</v>
      </c>
      <c r="I15" s="26">
        <f>'[10]recap_outremer'!U18</f>
        <v>19</v>
      </c>
      <c r="J15" s="26">
        <f>'[10]recap_outremer'!V18</f>
        <v>12</v>
      </c>
      <c r="K15" s="37">
        <f>SUM(B15:J15)</f>
        <v>203</v>
      </c>
    </row>
    <row r="16" spans="1:11" ht="12.75">
      <c r="A16" s="54" t="s">
        <v>166</v>
      </c>
      <c r="B16" s="30">
        <f>'[10]recap_outremer'!N19</f>
        <v>1</v>
      </c>
      <c r="C16" s="30">
        <f>'[10]recap_outremer'!O19</f>
        <v>3</v>
      </c>
      <c r="D16" s="30">
        <f>'[10]recap_outremer'!P19</f>
        <v>18</v>
      </c>
      <c r="E16" s="30">
        <f>'[10]recap_outremer'!Q19</f>
        <v>40</v>
      </c>
      <c r="F16" s="30">
        <f>'[10]recap_outremer'!R19</f>
        <v>77</v>
      </c>
      <c r="G16" s="30">
        <f>'[10]recap_outremer'!S19</f>
        <v>148</v>
      </c>
      <c r="H16" s="30">
        <f>'[10]recap_outremer'!T19</f>
        <v>161</v>
      </c>
      <c r="I16" s="30">
        <f>'[10]recap_outremer'!U19</f>
        <v>109</v>
      </c>
      <c r="J16" s="30">
        <f>'[10]recap_outremer'!V19</f>
        <v>64</v>
      </c>
      <c r="K16" s="58">
        <f>SUM(B16:J16)</f>
        <v>621</v>
      </c>
    </row>
    <row r="17" spans="1:11" ht="12.75">
      <c r="A17" s="54" t="s">
        <v>169</v>
      </c>
      <c r="B17" s="32">
        <f>'[10]recap_outremer'!N20</f>
        <v>0</v>
      </c>
      <c r="C17" s="32">
        <f>'[10]recap_outremer'!O20</f>
        <v>0</v>
      </c>
      <c r="D17" s="32">
        <f>'[10]recap_outremer'!P20</f>
        <v>0</v>
      </c>
      <c r="E17" s="32">
        <f>'[10]recap_outremer'!Q20</f>
        <v>0</v>
      </c>
      <c r="F17" s="32">
        <f>'[10]recap_outremer'!R20</f>
        <v>0</v>
      </c>
      <c r="G17" s="32">
        <f>'[10]recap_outremer'!S20</f>
        <v>1</v>
      </c>
      <c r="H17" s="32">
        <f>'[10]recap_outremer'!T20</f>
        <v>0</v>
      </c>
      <c r="I17" s="32">
        <f>'[10]recap_outremer'!U20</f>
        <v>0</v>
      </c>
      <c r="J17" s="32">
        <f>'[10]recap_outremer'!V20</f>
        <v>0</v>
      </c>
      <c r="K17" s="58">
        <f>SUM(B17:J17)</f>
        <v>1</v>
      </c>
    </row>
    <row r="18" spans="1:11" ht="21.75">
      <c r="A18" s="55" t="s">
        <v>113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1:11" ht="12.75">
      <c r="A19" s="40" t="s">
        <v>170</v>
      </c>
      <c r="B19" s="26">
        <f>'[10]recap_outremer'!N22</f>
        <v>0</v>
      </c>
      <c r="C19" s="26">
        <f>'[10]recap_outremer'!O22</f>
        <v>0</v>
      </c>
      <c r="D19" s="26">
        <f>'[10]recap_outremer'!P22</f>
        <v>1</v>
      </c>
      <c r="E19" s="26">
        <f>'[10]recap_outremer'!Q22</f>
        <v>1</v>
      </c>
      <c r="F19" s="26">
        <f>'[10]recap_outremer'!R22</f>
        <v>6</v>
      </c>
      <c r="G19" s="26">
        <f>'[10]recap_outremer'!S22</f>
        <v>5</v>
      </c>
      <c r="H19" s="26">
        <f>'[10]recap_outremer'!T22</f>
        <v>4</v>
      </c>
      <c r="I19" s="26">
        <f>'[10]recap_outremer'!U22</f>
        <v>1</v>
      </c>
      <c r="J19" s="26">
        <f>'[10]recap_outremer'!V22</f>
        <v>3</v>
      </c>
      <c r="K19" s="51">
        <f aca="true" t="shared" si="0" ref="K19:K26">SUM(B19:J19)</f>
        <v>21</v>
      </c>
    </row>
    <row r="20" spans="1:11" ht="12.75">
      <c r="A20" s="40" t="s">
        <v>171</v>
      </c>
      <c r="B20" s="26">
        <f>'[10]recap_outremer'!N23</f>
        <v>0</v>
      </c>
      <c r="C20" s="26">
        <f>'[10]recap_outremer'!O23</f>
        <v>0</v>
      </c>
      <c r="D20" s="26">
        <f>'[10]recap_outremer'!P23</f>
        <v>0</v>
      </c>
      <c r="E20" s="26">
        <f>'[10]recap_outremer'!Q23</f>
        <v>2</v>
      </c>
      <c r="F20" s="26">
        <f>'[10]recap_outremer'!R23</f>
        <v>3</v>
      </c>
      <c r="G20" s="26">
        <f>'[10]recap_outremer'!S23</f>
        <v>10</v>
      </c>
      <c r="H20" s="26">
        <f>'[10]recap_outremer'!T23</f>
        <v>6</v>
      </c>
      <c r="I20" s="26">
        <f>'[10]recap_outremer'!U23</f>
        <v>0</v>
      </c>
      <c r="J20" s="26">
        <f>'[10]recap_outremer'!V23</f>
        <v>0</v>
      </c>
      <c r="K20" s="37">
        <f t="shared" si="0"/>
        <v>21</v>
      </c>
    </row>
    <row r="21" spans="1:11" ht="12.75">
      <c r="A21" s="40" t="s">
        <v>172</v>
      </c>
      <c r="B21" s="26">
        <f>'[10]recap_outremer'!N24</f>
        <v>0</v>
      </c>
      <c r="C21" s="26">
        <f>'[10]recap_outremer'!O24</f>
        <v>0</v>
      </c>
      <c r="D21" s="26">
        <f>'[10]recap_outremer'!P24</f>
        <v>7</v>
      </c>
      <c r="E21" s="26">
        <f>'[10]recap_outremer'!Q24</f>
        <v>10</v>
      </c>
      <c r="F21" s="26">
        <f>'[10]recap_outremer'!R24</f>
        <v>10</v>
      </c>
      <c r="G21" s="26">
        <f>'[10]recap_outremer'!S24</f>
        <v>14</v>
      </c>
      <c r="H21" s="26">
        <f>'[10]recap_outremer'!T24</f>
        <v>9</v>
      </c>
      <c r="I21" s="26">
        <f>'[10]recap_outremer'!U24</f>
        <v>2</v>
      </c>
      <c r="J21" s="26">
        <f>'[10]recap_outremer'!V24</f>
        <v>2</v>
      </c>
      <c r="K21" s="37">
        <f t="shared" si="0"/>
        <v>54</v>
      </c>
    </row>
    <row r="22" spans="1:11" ht="12.75" customHeight="1">
      <c r="A22" s="54" t="s">
        <v>166</v>
      </c>
      <c r="B22" s="30">
        <f>'[10]recap_outremer'!N25</f>
        <v>0</v>
      </c>
      <c r="C22" s="30">
        <f>'[10]recap_outremer'!O25</f>
        <v>0</v>
      </c>
      <c r="D22" s="30">
        <f>'[10]recap_outremer'!P25</f>
        <v>8</v>
      </c>
      <c r="E22" s="30">
        <f>'[10]recap_outremer'!Q25</f>
        <v>13</v>
      </c>
      <c r="F22" s="30">
        <f>'[10]recap_outremer'!R25</f>
        <v>19</v>
      </c>
      <c r="G22" s="30">
        <f>'[10]recap_outremer'!S25</f>
        <v>29</v>
      </c>
      <c r="H22" s="30">
        <f>'[10]recap_outremer'!T25</f>
        <v>19</v>
      </c>
      <c r="I22" s="30">
        <f>'[10]recap_outremer'!U25</f>
        <v>3</v>
      </c>
      <c r="J22" s="30">
        <f>'[10]recap_outremer'!V25</f>
        <v>5</v>
      </c>
      <c r="K22" s="58">
        <f t="shared" si="0"/>
        <v>96</v>
      </c>
    </row>
    <row r="23" spans="1:11" ht="12.75">
      <c r="A23" s="54" t="s">
        <v>114</v>
      </c>
      <c r="B23" s="26">
        <f>'[10]recap_outremer'!N26</f>
        <v>0</v>
      </c>
      <c r="C23" s="26">
        <f>'[10]recap_outremer'!O26</f>
        <v>5</v>
      </c>
      <c r="D23" s="26">
        <f>'[10]recap_outremer'!P26</f>
        <v>58</v>
      </c>
      <c r="E23" s="26">
        <f>'[10]recap_outremer'!Q26</f>
        <v>141</v>
      </c>
      <c r="F23" s="26">
        <f>'[10]recap_outremer'!R26</f>
        <v>109</v>
      </c>
      <c r="G23" s="26">
        <f>'[10]recap_outremer'!S26</f>
        <v>67</v>
      </c>
      <c r="H23" s="26">
        <f>'[10]recap_outremer'!T26</f>
        <v>20</v>
      </c>
      <c r="I23" s="26">
        <f>'[10]recap_outremer'!U26</f>
        <v>7</v>
      </c>
      <c r="J23" s="26">
        <f>'[10]recap_outremer'!V26</f>
        <v>0</v>
      </c>
      <c r="K23" s="52">
        <f t="shared" si="0"/>
        <v>407</v>
      </c>
    </row>
    <row r="24" spans="1:11" ht="12.75">
      <c r="A24" s="40" t="s">
        <v>173</v>
      </c>
      <c r="B24" s="26">
        <f>'[10]recap_outremer'!N27</f>
        <v>1</v>
      </c>
      <c r="C24" s="26">
        <f>'[10]recap_outremer'!O27</f>
        <v>0</v>
      </c>
      <c r="D24" s="26">
        <f>'[10]recap_outremer'!P27</f>
        <v>8</v>
      </c>
      <c r="E24" s="26">
        <f>'[10]recap_outremer'!Q27</f>
        <v>29</v>
      </c>
      <c r="F24" s="26">
        <f>'[10]recap_outremer'!R27</f>
        <v>35</v>
      </c>
      <c r="G24" s="26">
        <f>'[10]recap_outremer'!S27</f>
        <v>38</v>
      </c>
      <c r="H24" s="26">
        <f>'[10]recap_outremer'!T27</f>
        <v>38</v>
      </c>
      <c r="I24" s="26">
        <f>'[10]recap_outremer'!U27</f>
        <v>7</v>
      </c>
      <c r="J24" s="26">
        <f>'[10]recap_outremer'!V27</f>
        <v>4</v>
      </c>
      <c r="K24" s="29">
        <f t="shared" si="0"/>
        <v>160</v>
      </c>
    </row>
    <row r="25" spans="1:11" ht="12.75">
      <c r="A25" s="40" t="s">
        <v>174</v>
      </c>
      <c r="B25" s="26">
        <f>'[10]recap_outremer'!N28</f>
        <v>0</v>
      </c>
      <c r="C25" s="26">
        <f>'[10]recap_outremer'!O28</f>
        <v>0</v>
      </c>
      <c r="D25" s="26">
        <f>'[10]recap_outremer'!P28</f>
        <v>0</v>
      </c>
      <c r="E25" s="26">
        <f>'[10]recap_outremer'!Q28</f>
        <v>1</v>
      </c>
      <c r="F25" s="26">
        <f>'[10]recap_outremer'!R28</f>
        <v>0</v>
      </c>
      <c r="G25" s="26">
        <f>'[10]recap_outremer'!S28</f>
        <v>3</v>
      </c>
      <c r="H25" s="26">
        <f>'[10]recap_outremer'!T28</f>
        <v>3</v>
      </c>
      <c r="I25" s="26">
        <f>'[10]recap_outremer'!U28</f>
        <v>2</v>
      </c>
      <c r="J25" s="26">
        <f>'[10]recap_outremer'!V28</f>
        <v>0</v>
      </c>
      <c r="K25" s="37">
        <f t="shared" si="0"/>
        <v>9</v>
      </c>
    </row>
    <row r="26" spans="1:11" ht="12.75" customHeight="1">
      <c r="A26" s="54" t="s">
        <v>166</v>
      </c>
      <c r="B26" s="30">
        <f>'[10]recap_outremer'!N29</f>
        <v>1</v>
      </c>
      <c r="C26" s="30">
        <f>'[10]recap_outremer'!O29</f>
        <v>0</v>
      </c>
      <c r="D26" s="30">
        <f>'[10]recap_outremer'!P29</f>
        <v>8</v>
      </c>
      <c r="E26" s="30">
        <f>'[10]recap_outremer'!Q29</f>
        <v>30</v>
      </c>
      <c r="F26" s="30">
        <f>'[10]recap_outremer'!R29</f>
        <v>35</v>
      </c>
      <c r="G26" s="30">
        <f>'[10]recap_outremer'!S29</f>
        <v>41</v>
      </c>
      <c r="H26" s="30">
        <f>'[10]recap_outremer'!T29</f>
        <v>41</v>
      </c>
      <c r="I26" s="30">
        <f>'[10]recap_outremer'!U29</f>
        <v>9</v>
      </c>
      <c r="J26" s="30">
        <f>'[10]recap_outremer'!V29</f>
        <v>4</v>
      </c>
      <c r="K26" s="58">
        <f t="shared" si="0"/>
        <v>169</v>
      </c>
    </row>
    <row r="27" spans="1:11" ht="12.75" customHeight="1">
      <c r="A27" s="54" t="s">
        <v>116</v>
      </c>
      <c r="B27" s="26">
        <f>'[10]recap_outremer'!N30</f>
        <v>0</v>
      </c>
      <c r="C27" s="26">
        <f>'[10]recap_outremer'!O30</f>
        <v>4</v>
      </c>
      <c r="D27" s="26">
        <f>'[10]recap_outremer'!P30</f>
        <v>48</v>
      </c>
      <c r="E27" s="26">
        <f>'[10]recap_outremer'!Q30</f>
        <v>73</v>
      </c>
      <c r="F27" s="26">
        <f>'[10]recap_outremer'!R30</f>
        <v>64</v>
      </c>
      <c r="G27" s="26">
        <f>'[10]recap_outremer'!S30</f>
        <v>64</v>
      </c>
      <c r="H27" s="26">
        <f>'[10]recap_outremer'!T30</f>
        <v>25</v>
      </c>
      <c r="I27" s="26">
        <f>'[10]recap_outremer'!U30</f>
        <v>8</v>
      </c>
      <c r="J27" s="26">
        <f>'[10]recap_outremer'!V30</f>
        <v>0</v>
      </c>
      <c r="K27" s="63">
        <f>SUM(B27:J27)</f>
        <v>286</v>
      </c>
    </row>
    <row r="28" spans="1:11" ht="12.75">
      <c r="A28" s="52" t="s">
        <v>175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22.5">
      <c r="A29" s="56" t="s">
        <v>112</v>
      </c>
      <c r="B29" s="26">
        <f>'[10]recap_outremer'!N32</f>
        <v>0</v>
      </c>
      <c r="C29" s="26">
        <f>'[10]recap_outremer'!O32</f>
        <v>0</v>
      </c>
      <c r="D29" s="26">
        <f>'[10]recap_outremer'!P32</f>
        <v>62</v>
      </c>
      <c r="E29" s="26">
        <f>'[10]recap_outremer'!Q32</f>
        <v>53</v>
      </c>
      <c r="F29" s="26">
        <f>'[10]recap_outremer'!R32</f>
        <v>32</v>
      </c>
      <c r="G29" s="26">
        <f>'[10]recap_outremer'!S32</f>
        <v>51</v>
      </c>
      <c r="H29" s="26">
        <f>'[10]recap_outremer'!T32</f>
        <v>21</v>
      </c>
      <c r="I29" s="26">
        <f>'[10]recap_outremer'!U32</f>
        <v>5</v>
      </c>
      <c r="J29" s="26">
        <f>'[10]recap_outremer'!V32</f>
        <v>2</v>
      </c>
      <c r="K29" s="60">
        <f>SUM(B29:J29)</f>
        <v>226</v>
      </c>
    </row>
    <row r="30" spans="1:11" ht="22.5">
      <c r="A30" s="56" t="s">
        <v>218</v>
      </c>
      <c r="B30" s="26">
        <f>'[10]recap_outremer'!N33</f>
        <v>0</v>
      </c>
      <c r="C30" s="26">
        <f>'[10]recap_outremer'!O33</f>
        <v>0</v>
      </c>
      <c r="D30" s="26">
        <f>'[10]recap_outremer'!P33</f>
        <v>0</v>
      </c>
      <c r="E30" s="26">
        <f>'[10]recap_outremer'!Q33</f>
        <v>0</v>
      </c>
      <c r="F30" s="26">
        <f>'[10]recap_outremer'!R33</f>
        <v>0</v>
      </c>
      <c r="G30" s="26">
        <f>'[10]recap_outremer'!S33</f>
        <v>0</v>
      </c>
      <c r="H30" s="26">
        <f>'[10]recap_outremer'!T33</f>
        <v>0</v>
      </c>
      <c r="I30" s="26">
        <f>'[10]recap_outremer'!U33</f>
        <v>0</v>
      </c>
      <c r="J30" s="26">
        <f>'[10]recap_outremer'!V33</f>
        <v>0</v>
      </c>
      <c r="K30" s="61">
        <f>SUM(B30:J30)</f>
        <v>0</v>
      </c>
    </row>
    <row r="31" spans="1:11" ht="12.75">
      <c r="A31" s="56" t="s">
        <v>176</v>
      </c>
      <c r="B31" s="26">
        <f>'[10]recap_outremer'!N34</f>
        <v>0</v>
      </c>
      <c r="C31" s="26">
        <f>'[10]recap_outremer'!O34</f>
        <v>2</v>
      </c>
      <c r="D31" s="26">
        <f>'[10]recap_outremer'!P34</f>
        <v>6</v>
      </c>
      <c r="E31" s="26">
        <f>'[10]recap_outremer'!Q34</f>
        <v>19</v>
      </c>
      <c r="F31" s="26">
        <f>'[10]recap_outremer'!R34</f>
        <v>24</v>
      </c>
      <c r="G31" s="26">
        <f>'[10]recap_outremer'!S34</f>
        <v>61</v>
      </c>
      <c r="H31" s="26">
        <f>'[10]recap_outremer'!T34</f>
        <v>41</v>
      </c>
      <c r="I31" s="26">
        <f>'[10]recap_outremer'!U34</f>
        <v>24</v>
      </c>
      <c r="J31" s="26">
        <f>'[10]recap_outremer'!V34</f>
        <v>1</v>
      </c>
      <c r="K31" s="61">
        <f>SUM(B31:J31)</f>
        <v>178</v>
      </c>
    </row>
    <row r="32" spans="1:11" ht="12.75">
      <c r="A32" s="41" t="s">
        <v>166</v>
      </c>
      <c r="B32" s="31">
        <f>'[10]recap_outremer'!N35</f>
        <v>0</v>
      </c>
      <c r="C32" s="31">
        <f>'[10]recap_outremer'!O35</f>
        <v>2</v>
      </c>
      <c r="D32" s="31">
        <f>'[10]recap_outremer'!P35</f>
        <v>68</v>
      </c>
      <c r="E32" s="31">
        <f>'[10]recap_outremer'!Q35</f>
        <v>72</v>
      </c>
      <c r="F32" s="31">
        <f>'[10]recap_outremer'!R35</f>
        <v>56</v>
      </c>
      <c r="G32" s="31">
        <f>'[10]recap_outremer'!S35</f>
        <v>112</v>
      </c>
      <c r="H32" s="31">
        <f>'[10]recap_outremer'!T35</f>
        <v>62</v>
      </c>
      <c r="I32" s="31">
        <f>'[10]recap_outremer'!U35</f>
        <v>29</v>
      </c>
      <c r="J32" s="31">
        <f>'[10]recap_outremer'!V35</f>
        <v>3</v>
      </c>
      <c r="K32" s="52">
        <f>SUM(B32:J32)</f>
        <v>404</v>
      </c>
    </row>
    <row r="33" spans="1:11" ht="12.75">
      <c r="A33" s="47" t="s">
        <v>159</v>
      </c>
      <c r="B33" s="47">
        <f>'[10]recap_outremer'!N36</f>
        <v>4</v>
      </c>
      <c r="C33" s="47">
        <f>'[10]recap_outremer'!O36</f>
        <v>21</v>
      </c>
      <c r="D33" s="47">
        <f>'[10]recap_outremer'!P36</f>
        <v>324</v>
      </c>
      <c r="E33" s="47">
        <f>'[10]recap_outremer'!Q36</f>
        <v>635</v>
      </c>
      <c r="F33" s="47">
        <f>'[10]recap_outremer'!R36</f>
        <v>685</v>
      </c>
      <c r="G33" s="47">
        <f>'[10]recap_outremer'!S36</f>
        <v>896</v>
      </c>
      <c r="H33" s="47">
        <f>'[10]recap_outremer'!T36</f>
        <v>542</v>
      </c>
      <c r="I33" s="47">
        <f>'[10]recap_outremer'!U36</f>
        <v>262</v>
      </c>
      <c r="J33" s="47">
        <f>'[10]recap_outremer'!V36</f>
        <v>102</v>
      </c>
      <c r="K33" s="47">
        <f>SUM(B33:J33)</f>
        <v>3471</v>
      </c>
    </row>
    <row r="37" ht="12.75" customHeight="1"/>
    <row r="44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 selectLockedCells="1" selectUn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Footer>&amp;C&amp;14page 28</oddFooter>
  </headerFooter>
  <colBreaks count="1" manualBreakCount="1">
    <brk id="11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Feuil25"/>
  <dimension ref="A1:W42"/>
  <sheetViews>
    <sheetView view="pageBreakPreview" zoomScaleSheetLayoutView="100" workbookViewId="0" topLeftCell="A1">
      <selection activeCell="D12" sqref="D12"/>
    </sheetView>
  </sheetViews>
  <sheetFormatPr defaultColWidth="11.00390625" defaultRowHeight="12.75"/>
  <cols>
    <col min="1" max="1" width="23.00390625" style="23" customWidth="1"/>
    <col min="2" max="10" width="5.875" style="23" customWidth="1"/>
    <col min="11" max="11" width="6.25390625" style="23" customWidth="1"/>
    <col min="12" max="12" width="1.00390625" style="23" customWidth="1"/>
    <col min="13" max="13" width="27.625" style="23" customWidth="1"/>
    <col min="14" max="23" width="5.875" style="23" customWidth="1"/>
    <col min="24" max="24" width="1.37890625" style="23" customWidth="1"/>
    <col min="25" max="16384" width="11.00390625" style="23" customWidth="1"/>
  </cols>
  <sheetData>
    <row r="1" spans="1:3" ht="15.75">
      <c r="A1" s="106" t="s">
        <v>243</v>
      </c>
      <c r="C1" s="471" t="str">
        <f>couverture!A34</f>
        <v>Situation au 1er janvier 2011</v>
      </c>
    </row>
    <row r="2" ht="12.75">
      <c r="A2" s="24" t="s">
        <v>239</v>
      </c>
    </row>
    <row r="3" spans="1:11" ht="22.5">
      <c r="A3" s="38" t="s">
        <v>125</v>
      </c>
      <c r="B3" s="48" t="s">
        <v>126</v>
      </c>
      <c r="C3" s="49" t="s">
        <v>127</v>
      </c>
      <c r="D3" s="49" t="s">
        <v>128</v>
      </c>
      <c r="E3" s="49" t="s">
        <v>129</v>
      </c>
      <c r="F3" s="49" t="s">
        <v>130</v>
      </c>
      <c r="G3" s="49" t="s">
        <v>131</v>
      </c>
      <c r="H3" s="49" t="s">
        <v>132</v>
      </c>
      <c r="I3" s="49" t="s">
        <v>133</v>
      </c>
      <c r="J3" s="48" t="s">
        <v>134</v>
      </c>
      <c r="K3" s="49" t="s">
        <v>135</v>
      </c>
    </row>
    <row r="4" spans="1:11" ht="11.25">
      <c r="A4" s="39" t="s">
        <v>136</v>
      </c>
      <c r="B4" s="25"/>
      <c r="C4" s="25"/>
      <c r="D4" s="25"/>
      <c r="E4" s="25"/>
      <c r="F4" s="25"/>
      <c r="G4" s="25"/>
      <c r="H4" s="25"/>
      <c r="I4" s="25"/>
      <c r="J4" s="25"/>
      <c r="K4" s="39"/>
    </row>
    <row r="5" spans="1:11" ht="11.25" customHeight="1">
      <c r="A5" s="40" t="s">
        <v>137</v>
      </c>
      <c r="B5" s="26">
        <f>'[10]outremer_femmes'!B8</f>
        <v>0</v>
      </c>
      <c r="C5" s="26">
        <f>'[10]outremer_femmes'!C8</f>
        <v>1</v>
      </c>
      <c r="D5" s="26">
        <f>'[10]outremer_femmes'!D8</f>
        <v>2</v>
      </c>
      <c r="E5" s="26">
        <f>'[10]outremer_femmes'!E8</f>
        <v>9</v>
      </c>
      <c r="F5" s="26">
        <f>'[10]outremer_femmes'!F8</f>
        <v>7</v>
      </c>
      <c r="G5" s="26">
        <f>'[10]outremer_femmes'!G8</f>
        <v>5</v>
      </c>
      <c r="H5" s="26">
        <f>'[10]outremer_femmes'!H8</f>
        <v>5</v>
      </c>
      <c r="I5" s="26">
        <f>'[10]outremer_femmes'!I8</f>
        <v>6</v>
      </c>
      <c r="J5" s="26">
        <f>'[10]outremer_femmes'!J8</f>
        <v>0</v>
      </c>
      <c r="K5" s="51">
        <f>SUM(B5:J5)</f>
        <v>35</v>
      </c>
    </row>
    <row r="6" spans="1:11" ht="11.25" customHeight="1">
      <c r="A6" s="40" t="s">
        <v>138</v>
      </c>
      <c r="B6" s="29">
        <f>'[10]outremer_femmes'!B9</f>
        <v>0</v>
      </c>
      <c r="C6" s="29">
        <f>'[10]outremer_femmes'!C9</f>
        <v>0</v>
      </c>
      <c r="D6" s="29">
        <f>'[10]outremer_femmes'!D9</f>
        <v>0</v>
      </c>
      <c r="E6" s="29">
        <f>'[10]outremer_femmes'!E9</f>
        <v>1</v>
      </c>
      <c r="F6" s="29">
        <f>'[10]outremer_femmes'!F9</f>
        <v>0</v>
      </c>
      <c r="G6" s="29">
        <f>'[10]outremer_femmes'!G9</f>
        <v>0</v>
      </c>
      <c r="H6" s="29">
        <f>'[10]outremer_femmes'!H9</f>
        <v>0</v>
      </c>
      <c r="I6" s="29">
        <f>'[10]outremer_femmes'!I9</f>
        <v>0</v>
      </c>
      <c r="J6" s="29">
        <f>'[10]outremer_femmes'!J9</f>
        <v>0</v>
      </c>
      <c r="K6" s="37">
        <f>SUM(B6:J6)</f>
        <v>1</v>
      </c>
    </row>
    <row r="7" spans="1:11" ht="11.25" customHeight="1">
      <c r="A7" s="40" t="s">
        <v>48</v>
      </c>
      <c r="B7" s="29">
        <f>'[10]outremer_femmes'!B10</f>
        <v>0</v>
      </c>
      <c r="C7" s="29">
        <f>'[10]outremer_femmes'!C10</f>
        <v>0</v>
      </c>
      <c r="D7" s="29">
        <f>'[10]outremer_femmes'!D10</f>
        <v>1</v>
      </c>
      <c r="E7" s="29">
        <f>'[10]outremer_femmes'!E10</f>
        <v>0</v>
      </c>
      <c r="F7" s="29">
        <f>'[10]outremer_femmes'!F10</f>
        <v>0</v>
      </c>
      <c r="G7" s="29">
        <f>'[10]outremer_femmes'!G10</f>
        <v>1</v>
      </c>
      <c r="H7" s="29">
        <f>'[10]outremer_femmes'!H10</f>
        <v>0</v>
      </c>
      <c r="I7" s="29">
        <f>'[10]outremer_femmes'!I10</f>
        <v>1</v>
      </c>
      <c r="J7" s="29">
        <f>'[10]outremer_femmes'!J10</f>
        <v>0</v>
      </c>
      <c r="K7" s="37">
        <f>SUM(B7:J7)</f>
        <v>3</v>
      </c>
    </row>
    <row r="8" spans="1:11" ht="11.25" customHeight="1">
      <c r="A8" s="40" t="s">
        <v>139</v>
      </c>
      <c r="B8" s="29">
        <f>'[10]outremer_femmes'!B11</f>
        <v>0</v>
      </c>
      <c r="C8" s="29">
        <f>'[10]outremer_femmes'!C11</f>
        <v>0</v>
      </c>
      <c r="D8" s="29">
        <f>'[10]outremer_femmes'!D11</f>
        <v>0</v>
      </c>
      <c r="E8" s="29">
        <f>'[10]outremer_femmes'!E11</f>
        <v>0</v>
      </c>
      <c r="F8" s="29">
        <f>'[10]outremer_femmes'!F11</f>
        <v>1</v>
      </c>
      <c r="G8" s="29">
        <f>'[10]outremer_femmes'!G11</f>
        <v>1</v>
      </c>
      <c r="H8" s="29">
        <f>'[10]outremer_femmes'!H11</f>
        <v>0</v>
      </c>
      <c r="I8" s="29">
        <f>'[10]outremer_femmes'!I11</f>
        <v>1</v>
      </c>
      <c r="J8" s="29">
        <f>'[10]outremer_femmes'!J11</f>
        <v>0</v>
      </c>
      <c r="K8" s="37">
        <f>SUM(B8:J8)</f>
        <v>3</v>
      </c>
    </row>
    <row r="9" spans="1:11" ht="11.25" customHeight="1">
      <c r="A9" s="41" t="s">
        <v>140</v>
      </c>
      <c r="B9" s="31">
        <f>'[10]outremer_femmes'!B12</f>
        <v>0</v>
      </c>
      <c r="C9" s="31">
        <f>'[10]outremer_femmes'!C12</f>
        <v>1</v>
      </c>
      <c r="D9" s="31">
        <f>'[10]outremer_femmes'!D12</f>
        <v>3</v>
      </c>
      <c r="E9" s="31">
        <f>'[10]outremer_femmes'!E12</f>
        <v>10</v>
      </c>
      <c r="F9" s="31">
        <f>'[10]outremer_femmes'!F12</f>
        <v>8</v>
      </c>
      <c r="G9" s="31">
        <f>'[10]outremer_femmes'!G12</f>
        <v>7</v>
      </c>
      <c r="H9" s="31">
        <f>'[10]outremer_femmes'!H12</f>
        <v>5</v>
      </c>
      <c r="I9" s="31">
        <f>'[10]outremer_femmes'!I12</f>
        <v>8</v>
      </c>
      <c r="J9" s="31">
        <f>'[10]outremer_femmes'!J12</f>
        <v>0</v>
      </c>
      <c r="K9" s="52">
        <f>SUM(B9:J9)</f>
        <v>42</v>
      </c>
    </row>
    <row r="10" spans="1:11" ht="11.25" customHeight="1">
      <c r="A10" s="42"/>
      <c r="B10" s="32"/>
      <c r="C10" s="32"/>
      <c r="D10" s="32"/>
      <c r="E10" s="32"/>
      <c r="F10" s="32"/>
      <c r="G10" s="32"/>
      <c r="H10" s="32"/>
      <c r="I10" s="32"/>
      <c r="J10" s="32"/>
      <c r="K10" s="42"/>
    </row>
    <row r="11" spans="1:11" ht="11.25" customHeight="1">
      <c r="A11" s="39" t="s">
        <v>141</v>
      </c>
      <c r="B11" s="25"/>
      <c r="C11" s="25"/>
      <c r="D11" s="25"/>
      <c r="E11" s="25"/>
      <c r="F11" s="25"/>
      <c r="G11" s="25"/>
      <c r="H11" s="25"/>
      <c r="I11" s="25"/>
      <c r="J11" s="25"/>
      <c r="K11" s="39"/>
    </row>
    <row r="12" spans="1:11" ht="11.25" customHeight="1">
      <c r="A12" s="43"/>
      <c r="B12" s="28"/>
      <c r="C12" s="28"/>
      <c r="D12" s="28"/>
      <c r="E12" s="28"/>
      <c r="F12" s="28"/>
      <c r="G12" s="28"/>
      <c r="H12" s="28"/>
      <c r="I12" s="28"/>
      <c r="J12" s="28"/>
      <c r="K12" s="43"/>
    </row>
    <row r="13" spans="1:11" ht="11.25" customHeight="1">
      <c r="A13" s="43" t="s">
        <v>142</v>
      </c>
      <c r="B13" s="28"/>
      <c r="C13" s="28"/>
      <c r="D13" s="28"/>
      <c r="E13" s="28"/>
      <c r="F13" s="28"/>
      <c r="G13" s="28"/>
      <c r="H13" s="28"/>
      <c r="I13" s="28"/>
      <c r="J13" s="28"/>
      <c r="K13" s="43"/>
    </row>
    <row r="14" spans="1:11" ht="11.25" customHeight="1">
      <c r="A14" s="40" t="s">
        <v>68</v>
      </c>
      <c r="B14" s="26">
        <f>'[10]outremer_femmes'!B17</f>
        <v>0</v>
      </c>
      <c r="C14" s="26">
        <f>'[10]outremer_femmes'!C17</f>
        <v>0</v>
      </c>
      <c r="D14" s="26">
        <f>'[10]outremer_femmes'!D17</f>
        <v>0</v>
      </c>
      <c r="E14" s="26">
        <f>'[10]outremer_femmes'!E17</f>
        <v>0</v>
      </c>
      <c r="F14" s="26">
        <f>'[10]outremer_femmes'!F17</f>
        <v>0</v>
      </c>
      <c r="G14" s="26">
        <f>'[10]outremer_femmes'!G17</f>
        <v>3</v>
      </c>
      <c r="H14" s="26">
        <f>'[10]outremer_femmes'!H17</f>
        <v>1</v>
      </c>
      <c r="I14" s="26">
        <f>'[10]outremer_femmes'!I17</f>
        <v>1</v>
      </c>
      <c r="J14" s="26">
        <f>'[10]outremer_femmes'!J17</f>
        <v>0</v>
      </c>
      <c r="K14" s="51">
        <f aca="true" t="shared" si="0" ref="K14:K21">SUM(B14:J14)</f>
        <v>5</v>
      </c>
    </row>
    <row r="15" spans="1:11" ht="11.25" customHeight="1">
      <c r="A15" s="40" t="s">
        <v>69</v>
      </c>
      <c r="B15" s="29">
        <f>'[10]outremer_femmes'!B18</f>
        <v>0</v>
      </c>
      <c r="C15" s="29">
        <f>'[10]outremer_femmes'!C18</f>
        <v>0</v>
      </c>
      <c r="D15" s="29">
        <f>'[10]outremer_femmes'!D18</f>
        <v>0</v>
      </c>
      <c r="E15" s="29">
        <f>'[10]outremer_femmes'!E18</f>
        <v>3</v>
      </c>
      <c r="F15" s="29">
        <f>'[10]outremer_femmes'!F18</f>
        <v>2</v>
      </c>
      <c r="G15" s="29">
        <f>'[10]outremer_femmes'!G18</f>
        <v>6</v>
      </c>
      <c r="H15" s="29">
        <f>'[10]outremer_femmes'!H18</f>
        <v>1</v>
      </c>
      <c r="I15" s="29">
        <f>'[10]outremer_femmes'!I18</f>
        <v>0</v>
      </c>
      <c r="J15" s="29">
        <f>'[10]outremer_femmes'!J18</f>
        <v>0</v>
      </c>
      <c r="K15" s="37">
        <f t="shared" si="0"/>
        <v>12</v>
      </c>
    </row>
    <row r="16" spans="1:11" ht="11.25" customHeight="1">
      <c r="A16" s="40" t="s">
        <v>143</v>
      </c>
      <c r="B16" s="37">
        <f>'[10]outremer_femmes'!B19</f>
        <v>0</v>
      </c>
      <c r="C16" s="37">
        <f>'[10]outremer_femmes'!C19</f>
        <v>0</v>
      </c>
      <c r="D16" s="37">
        <f>'[10]outremer_femmes'!D19</f>
        <v>1</v>
      </c>
      <c r="E16" s="37">
        <f>'[10]outremer_femmes'!E19</f>
        <v>1</v>
      </c>
      <c r="F16" s="37">
        <f>'[10]outremer_femmes'!F19</f>
        <v>6</v>
      </c>
      <c r="G16" s="37">
        <f>'[10]outremer_femmes'!G19</f>
        <v>6</v>
      </c>
      <c r="H16" s="37">
        <f>'[10]outremer_femmes'!H19</f>
        <v>9</v>
      </c>
      <c r="I16" s="37">
        <f>'[10]outremer_femmes'!I19</f>
        <v>5</v>
      </c>
      <c r="J16" s="37">
        <f>'[10]outremer_femmes'!J19</f>
        <v>1</v>
      </c>
      <c r="K16" s="37">
        <f t="shared" si="0"/>
        <v>29</v>
      </c>
    </row>
    <row r="17" spans="1:11" ht="11.25" customHeight="1">
      <c r="A17" s="40" t="s">
        <v>144</v>
      </c>
      <c r="B17" s="37">
        <f>'[10]outremer_femmes'!B20</f>
        <v>0</v>
      </c>
      <c r="C17" s="37">
        <f>'[10]outremer_femmes'!C20</f>
        <v>0</v>
      </c>
      <c r="D17" s="37">
        <f>'[10]outremer_femmes'!D20</f>
        <v>1</v>
      </c>
      <c r="E17" s="37">
        <f>'[10]outremer_femmes'!E20</f>
        <v>2</v>
      </c>
      <c r="F17" s="37">
        <f>'[10]outremer_femmes'!F20</f>
        <v>2</v>
      </c>
      <c r="G17" s="37">
        <f>'[10]outremer_femmes'!G20</f>
        <v>8</v>
      </c>
      <c r="H17" s="37">
        <f>'[10]outremer_femmes'!H20</f>
        <v>3</v>
      </c>
      <c r="I17" s="37">
        <f>'[10]outremer_femmes'!I20</f>
        <v>3</v>
      </c>
      <c r="J17" s="37">
        <f>'[10]outremer_femmes'!J20</f>
        <v>1</v>
      </c>
      <c r="K17" s="37">
        <f t="shared" si="0"/>
        <v>20</v>
      </c>
    </row>
    <row r="18" spans="1:11" ht="11.25" customHeight="1">
      <c r="A18" s="40" t="s">
        <v>145</v>
      </c>
      <c r="B18" s="29">
        <f>'[10]outremer_femmes'!B21</f>
        <v>0</v>
      </c>
      <c r="C18" s="29">
        <f>'[10]outremer_femmes'!C21</f>
        <v>0</v>
      </c>
      <c r="D18" s="29">
        <f>'[10]outremer_femmes'!D21</f>
        <v>0</v>
      </c>
      <c r="E18" s="29">
        <f>'[10]outremer_femmes'!E21</f>
        <v>0</v>
      </c>
      <c r="F18" s="29">
        <f>'[10]outremer_femmes'!F21</f>
        <v>1</v>
      </c>
      <c r="G18" s="29">
        <f>'[10]outremer_femmes'!G21</f>
        <v>2</v>
      </c>
      <c r="H18" s="29">
        <f>'[10]outremer_femmes'!H21</f>
        <v>1</v>
      </c>
      <c r="I18" s="29">
        <f>'[10]outremer_femmes'!I21</f>
        <v>3</v>
      </c>
      <c r="J18" s="29">
        <f>'[10]outremer_femmes'!J21</f>
        <v>0</v>
      </c>
      <c r="K18" s="37">
        <f t="shared" si="0"/>
        <v>7</v>
      </c>
    </row>
    <row r="19" spans="1:11" ht="11.25" customHeight="1">
      <c r="A19" s="40" t="s">
        <v>146</v>
      </c>
      <c r="B19" s="29">
        <f>'[10]outremer_femmes'!B22</f>
        <v>0</v>
      </c>
      <c r="C19" s="29">
        <f>'[10]outremer_femmes'!C22</f>
        <v>0</v>
      </c>
      <c r="D19" s="29">
        <f>'[10]outremer_femmes'!D22</f>
        <v>0</v>
      </c>
      <c r="E19" s="29">
        <f>'[10]outremer_femmes'!E22</f>
        <v>0</v>
      </c>
      <c r="F19" s="29">
        <f>'[10]outremer_femmes'!F22</f>
        <v>0</v>
      </c>
      <c r="G19" s="29">
        <f>'[10]outremer_femmes'!G22</f>
        <v>1</v>
      </c>
      <c r="H19" s="29">
        <f>'[10]outremer_femmes'!H22</f>
        <v>0</v>
      </c>
      <c r="I19" s="29">
        <f>'[10]outremer_femmes'!I22</f>
        <v>0</v>
      </c>
      <c r="J19" s="29">
        <f>'[10]outremer_femmes'!J22</f>
        <v>0</v>
      </c>
      <c r="K19" s="37">
        <f t="shared" si="0"/>
        <v>1</v>
      </c>
    </row>
    <row r="20" spans="1:11" ht="11.25" customHeight="1">
      <c r="A20" s="40" t="s">
        <v>147</v>
      </c>
      <c r="B20" s="29">
        <f>'[10]outremer_femmes'!B23</f>
        <v>0</v>
      </c>
      <c r="C20" s="29">
        <f>'[10]outremer_femmes'!C23</f>
        <v>0</v>
      </c>
      <c r="D20" s="29">
        <f>'[10]outremer_femmes'!D23</f>
        <v>0</v>
      </c>
      <c r="E20" s="29">
        <f>'[10]outremer_femmes'!E23</f>
        <v>0</v>
      </c>
      <c r="F20" s="29">
        <f>'[10]outremer_femmes'!F23</f>
        <v>0</v>
      </c>
      <c r="G20" s="29">
        <f>'[10]outremer_femmes'!G23</f>
        <v>0</v>
      </c>
      <c r="H20" s="29">
        <f>'[10]outremer_femmes'!H23</f>
        <v>0</v>
      </c>
      <c r="I20" s="29">
        <f>'[10]outremer_femmes'!I23</f>
        <v>0</v>
      </c>
      <c r="J20" s="29">
        <f>'[10]outremer_femmes'!J23</f>
        <v>0</v>
      </c>
      <c r="K20" s="37">
        <f t="shared" si="0"/>
        <v>0</v>
      </c>
    </row>
    <row r="21" spans="1:11" ht="11.25" customHeight="1">
      <c r="A21" s="41" t="s">
        <v>148</v>
      </c>
      <c r="B21" s="31">
        <f>'[10]outremer_femmes'!B24</f>
        <v>0</v>
      </c>
      <c r="C21" s="31">
        <f>'[10]outremer_femmes'!C24</f>
        <v>0</v>
      </c>
      <c r="D21" s="31">
        <f>'[10]outremer_femmes'!D24</f>
        <v>2</v>
      </c>
      <c r="E21" s="31">
        <f>'[10]outremer_femmes'!E24</f>
        <v>6</v>
      </c>
      <c r="F21" s="31">
        <f>'[10]outremer_femmes'!F24</f>
        <v>11</v>
      </c>
      <c r="G21" s="31">
        <f>'[10]outremer_femmes'!G24</f>
        <v>26</v>
      </c>
      <c r="H21" s="31">
        <f>'[10]outremer_femmes'!H24</f>
        <v>15</v>
      </c>
      <c r="I21" s="31">
        <f>'[10]outremer_femmes'!I24</f>
        <v>12</v>
      </c>
      <c r="J21" s="31">
        <f>'[10]outremer_femmes'!J24</f>
        <v>2</v>
      </c>
      <c r="K21" s="52">
        <f t="shared" si="0"/>
        <v>74</v>
      </c>
    </row>
    <row r="22" spans="1:11" ht="11.25" customHeight="1">
      <c r="A22" s="43"/>
      <c r="B22" s="28"/>
      <c r="C22" s="28"/>
      <c r="D22" s="28"/>
      <c r="E22" s="28"/>
      <c r="F22" s="28"/>
      <c r="G22" s="28"/>
      <c r="H22" s="28"/>
      <c r="I22" s="28"/>
      <c r="J22" s="28"/>
      <c r="K22" s="43"/>
    </row>
    <row r="23" spans="1:11" ht="11.25" customHeight="1">
      <c r="A23" s="43" t="s">
        <v>149</v>
      </c>
      <c r="B23" s="28"/>
      <c r="C23" s="28"/>
      <c r="D23" s="28"/>
      <c r="E23" s="28"/>
      <c r="F23" s="28"/>
      <c r="G23" s="28"/>
      <c r="H23" s="28"/>
      <c r="I23" s="28"/>
      <c r="J23" s="28"/>
      <c r="K23" s="43"/>
    </row>
    <row r="24" spans="1:11" ht="11.25" customHeight="1">
      <c r="A24" s="43" t="s">
        <v>150</v>
      </c>
      <c r="B24" s="28"/>
      <c r="C24" s="28"/>
      <c r="D24" s="28"/>
      <c r="E24" s="28"/>
      <c r="F24" s="28"/>
      <c r="G24" s="28"/>
      <c r="H24" s="28"/>
      <c r="I24" s="28"/>
      <c r="J24" s="28"/>
      <c r="K24" s="43"/>
    </row>
    <row r="25" spans="1:11" ht="11.25" customHeight="1">
      <c r="A25" s="40" t="s">
        <v>151</v>
      </c>
      <c r="B25" s="26">
        <f>'[10]outremer_femmes'!B28</f>
        <v>0</v>
      </c>
      <c r="C25" s="26">
        <f>'[10]outremer_femmes'!C28</f>
        <v>0</v>
      </c>
      <c r="D25" s="26">
        <f>'[10]outremer_femmes'!D28</f>
        <v>0</v>
      </c>
      <c r="E25" s="26">
        <f>'[10]outremer_femmes'!E28</f>
        <v>0</v>
      </c>
      <c r="F25" s="26">
        <f>'[10]outremer_femmes'!F28</f>
        <v>0</v>
      </c>
      <c r="G25" s="26">
        <f>'[10]outremer_femmes'!G28</f>
        <v>0</v>
      </c>
      <c r="H25" s="26">
        <f>'[10]outremer_femmes'!H28</f>
        <v>0</v>
      </c>
      <c r="I25" s="26">
        <f>'[10]outremer_femmes'!I28</f>
        <v>0</v>
      </c>
      <c r="J25" s="26">
        <f>'[10]outremer_femmes'!J28</f>
        <v>0</v>
      </c>
      <c r="K25" s="51">
        <f aca="true" t="shared" si="1" ref="K25:K30">SUM(B25:J25)</f>
        <v>0</v>
      </c>
    </row>
    <row r="26" spans="1:11" ht="11.25" customHeight="1">
      <c r="A26" s="40" t="s">
        <v>152</v>
      </c>
      <c r="B26" s="29">
        <f>'[10]outremer_femmes'!B29</f>
        <v>0</v>
      </c>
      <c r="C26" s="29">
        <f>'[10]outremer_femmes'!C29</f>
        <v>0</v>
      </c>
      <c r="D26" s="29">
        <f>'[10]outremer_femmes'!D29</f>
        <v>0</v>
      </c>
      <c r="E26" s="29">
        <f>'[10]outremer_femmes'!E29</f>
        <v>1</v>
      </c>
      <c r="F26" s="29">
        <f>'[10]outremer_femmes'!F29</f>
        <v>1</v>
      </c>
      <c r="G26" s="29">
        <f>'[10]outremer_femmes'!G29</f>
        <v>2</v>
      </c>
      <c r="H26" s="29">
        <f>'[10]outremer_femmes'!H29</f>
        <v>2</v>
      </c>
      <c r="I26" s="29">
        <f>'[10]outremer_femmes'!I29</f>
        <v>1</v>
      </c>
      <c r="J26" s="29">
        <f>'[10]outremer_femmes'!J29</f>
        <v>1</v>
      </c>
      <c r="K26" s="37">
        <f t="shared" si="1"/>
        <v>8</v>
      </c>
    </row>
    <row r="27" spans="1:11" ht="11.25" customHeight="1">
      <c r="A27" s="40" t="s">
        <v>153</v>
      </c>
      <c r="B27" s="29">
        <f>'[10]outremer_femmes'!B30</f>
        <v>0</v>
      </c>
      <c r="C27" s="29">
        <f>'[10]outremer_femmes'!C30</f>
        <v>0</v>
      </c>
      <c r="D27" s="29">
        <f>'[10]outremer_femmes'!D30</f>
        <v>0</v>
      </c>
      <c r="E27" s="29">
        <f>'[10]outremer_femmes'!E30</f>
        <v>0</v>
      </c>
      <c r="F27" s="29">
        <f>'[10]outremer_femmes'!F30</f>
        <v>0</v>
      </c>
      <c r="G27" s="29">
        <f>'[10]outremer_femmes'!G30</f>
        <v>3</v>
      </c>
      <c r="H27" s="29">
        <f>'[10]outremer_femmes'!H30</f>
        <v>2</v>
      </c>
      <c r="I27" s="29">
        <f>'[10]outremer_femmes'!I30</f>
        <v>0</v>
      </c>
      <c r="J27" s="29">
        <f>'[10]outremer_femmes'!J30</f>
        <v>0</v>
      </c>
      <c r="K27" s="37">
        <f t="shared" si="1"/>
        <v>5</v>
      </c>
    </row>
    <row r="28" spans="1:11" ht="11.25" customHeight="1">
      <c r="A28" s="40" t="s">
        <v>107</v>
      </c>
      <c r="B28" s="29">
        <f>'[10]outremer_femmes'!B31</f>
        <v>0</v>
      </c>
      <c r="C28" s="29">
        <f>'[10]outremer_femmes'!C31</f>
        <v>0</v>
      </c>
      <c r="D28" s="29">
        <f>'[10]outremer_femmes'!D31</f>
        <v>0</v>
      </c>
      <c r="E28" s="29">
        <f>'[10]outremer_femmes'!E31</f>
        <v>0</v>
      </c>
      <c r="F28" s="29">
        <f>'[10]outremer_femmes'!F31</f>
        <v>0</v>
      </c>
      <c r="G28" s="29">
        <f>'[10]outremer_femmes'!G31</f>
        <v>2</v>
      </c>
      <c r="H28" s="29">
        <f>'[10]outremer_femmes'!H31</f>
        <v>2</v>
      </c>
      <c r="I28" s="29">
        <f>'[10]outremer_femmes'!I31</f>
        <v>0</v>
      </c>
      <c r="J28" s="29">
        <f>'[10]outremer_femmes'!J31</f>
        <v>1</v>
      </c>
      <c r="K28" s="37">
        <f t="shared" si="1"/>
        <v>5</v>
      </c>
    </row>
    <row r="29" spans="1:11" ht="11.25" customHeight="1">
      <c r="A29" s="40" t="s">
        <v>154</v>
      </c>
      <c r="B29" s="29">
        <f>'[10]outremer_femmes'!B32</f>
        <v>0</v>
      </c>
      <c r="C29" s="29">
        <f>'[10]outremer_femmes'!C32</f>
        <v>0</v>
      </c>
      <c r="D29" s="29">
        <f>'[10]outremer_femmes'!D32</f>
        <v>0</v>
      </c>
      <c r="E29" s="29">
        <f>'[10]outremer_femmes'!E32</f>
        <v>0</v>
      </c>
      <c r="F29" s="29">
        <f>'[10]outremer_femmes'!F32</f>
        <v>0</v>
      </c>
      <c r="G29" s="29">
        <f>'[10]outremer_femmes'!G32</f>
        <v>0</v>
      </c>
      <c r="H29" s="29">
        <f>'[10]outremer_femmes'!H32</f>
        <v>0</v>
      </c>
      <c r="I29" s="29">
        <f>'[10]outremer_femmes'!I32</f>
        <v>0</v>
      </c>
      <c r="J29" s="29">
        <f>'[10]outremer_femmes'!J32</f>
        <v>0</v>
      </c>
      <c r="K29" s="37">
        <f t="shared" si="1"/>
        <v>0</v>
      </c>
    </row>
    <row r="30" spans="1:11" ht="11.25" customHeight="1">
      <c r="A30" s="41" t="s">
        <v>155</v>
      </c>
      <c r="B30" s="31">
        <f>'[10]outremer_femmes'!B33</f>
        <v>0</v>
      </c>
      <c r="C30" s="31">
        <f>'[10]outremer_femmes'!C33</f>
        <v>0</v>
      </c>
      <c r="D30" s="31">
        <f>'[10]outremer_femmes'!D33</f>
        <v>0</v>
      </c>
      <c r="E30" s="31">
        <f>'[10]outremer_femmes'!E33</f>
        <v>1</v>
      </c>
      <c r="F30" s="31">
        <f>'[10]outremer_femmes'!F33</f>
        <v>1</v>
      </c>
      <c r="G30" s="31">
        <f>'[10]outremer_femmes'!G33</f>
        <v>7</v>
      </c>
      <c r="H30" s="31">
        <f>'[10]outremer_femmes'!H33</f>
        <v>6</v>
      </c>
      <c r="I30" s="31">
        <f>'[10]outremer_femmes'!I33</f>
        <v>1</v>
      </c>
      <c r="J30" s="31">
        <f>'[10]outremer_femmes'!J33</f>
        <v>2</v>
      </c>
      <c r="K30" s="52">
        <f t="shared" si="1"/>
        <v>18</v>
      </c>
    </row>
    <row r="31" spans="1:11" ht="11.25" customHeight="1">
      <c r="A31" s="43"/>
      <c r="B31" s="28"/>
      <c r="C31" s="28"/>
      <c r="D31" s="28"/>
      <c r="E31" s="28"/>
      <c r="F31" s="28"/>
      <c r="G31" s="28"/>
      <c r="H31" s="28"/>
      <c r="I31" s="28"/>
      <c r="J31" s="28"/>
      <c r="K31" s="43"/>
    </row>
    <row r="32" spans="1:11" ht="11.25" customHeight="1">
      <c r="A32" s="43" t="s">
        <v>156</v>
      </c>
      <c r="B32" s="28"/>
      <c r="C32" s="28"/>
      <c r="D32" s="28"/>
      <c r="E32" s="28"/>
      <c r="F32" s="28"/>
      <c r="G32" s="28"/>
      <c r="H32" s="28"/>
      <c r="I32" s="28"/>
      <c r="J32" s="28"/>
      <c r="K32" s="43"/>
    </row>
    <row r="33" spans="1:11" ht="11.25" customHeight="1">
      <c r="A33" s="44" t="s">
        <v>151</v>
      </c>
      <c r="B33" s="26">
        <f>'[10]outremer_femmes'!B36</f>
        <v>0</v>
      </c>
      <c r="C33" s="26">
        <f>'[10]outremer_femmes'!C36</f>
        <v>0</v>
      </c>
      <c r="D33" s="26">
        <f>'[10]outremer_femmes'!D36</f>
        <v>0</v>
      </c>
      <c r="E33" s="26">
        <f>'[10]outremer_femmes'!E36</f>
        <v>0</v>
      </c>
      <c r="F33" s="26">
        <f>'[10]outremer_femmes'!F36</f>
        <v>0</v>
      </c>
      <c r="G33" s="26">
        <f>'[10]outremer_femmes'!G36</f>
        <v>1</v>
      </c>
      <c r="H33" s="26">
        <f>'[10]outremer_femmes'!H36</f>
        <v>0</v>
      </c>
      <c r="I33" s="26">
        <f>'[10]outremer_femmes'!I36</f>
        <v>0</v>
      </c>
      <c r="J33" s="26">
        <f>'[10]outremer_femmes'!J36</f>
        <v>0</v>
      </c>
      <c r="K33" s="51">
        <f aca="true" t="shared" si="2" ref="K33:K38">SUM(B33:J33)</f>
        <v>1</v>
      </c>
    </row>
    <row r="34" spans="1:11" ht="11.25" customHeight="1">
      <c r="A34" s="45" t="s">
        <v>152</v>
      </c>
      <c r="B34" s="29">
        <f>'[10]outremer_femmes'!B37</f>
        <v>0</v>
      </c>
      <c r="C34" s="29">
        <f>'[10]outremer_femmes'!C37</f>
        <v>0</v>
      </c>
      <c r="D34" s="29">
        <f>'[10]outremer_femmes'!D37</f>
        <v>0</v>
      </c>
      <c r="E34" s="29">
        <f>'[10]outremer_femmes'!E37</f>
        <v>0</v>
      </c>
      <c r="F34" s="29">
        <f>'[10]outremer_femmes'!F37</f>
        <v>0</v>
      </c>
      <c r="G34" s="29">
        <f>'[10]outremer_femmes'!G37</f>
        <v>0</v>
      </c>
      <c r="H34" s="29">
        <f>'[10]outremer_femmes'!H37</f>
        <v>0</v>
      </c>
      <c r="I34" s="29">
        <f>'[10]outremer_femmes'!I37</f>
        <v>0</v>
      </c>
      <c r="J34" s="29">
        <f>'[10]outremer_femmes'!J37</f>
        <v>0</v>
      </c>
      <c r="K34" s="37">
        <f t="shared" si="2"/>
        <v>0</v>
      </c>
    </row>
    <row r="35" spans="1:11" ht="11.25" customHeight="1">
      <c r="A35" s="45" t="s">
        <v>153</v>
      </c>
      <c r="B35" s="29">
        <f>'[10]outremer_femmes'!B38</f>
        <v>0</v>
      </c>
      <c r="C35" s="29">
        <f>'[10]outremer_femmes'!C38</f>
        <v>0</v>
      </c>
      <c r="D35" s="29">
        <f>'[10]outremer_femmes'!D38</f>
        <v>0</v>
      </c>
      <c r="E35" s="29">
        <f>'[10]outremer_femmes'!E38</f>
        <v>0</v>
      </c>
      <c r="F35" s="29">
        <f>'[10]outremer_femmes'!F38</f>
        <v>0</v>
      </c>
      <c r="G35" s="29">
        <f>'[10]outremer_femmes'!G38</f>
        <v>0</v>
      </c>
      <c r="H35" s="29">
        <f>'[10]outremer_femmes'!H38</f>
        <v>0</v>
      </c>
      <c r="I35" s="29">
        <f>'[10]outremer_femmes'!I38</f>
        <v>0</v>
      </c>
      <c r="J35" s="29">
        <f>'[10]outremer_femmes'!J38</f>
        <v>0</v>
      </c>
      <c r="K35" s="37">
        <f t="shared" si="2"/>
        <v>0</v>
      </c>
    </row>
    <row r="36" spans="1:11" ht="11.25" customHeight="1">
      <c r="A36" s="45" t="s">
        <v>107</v>
      </c>
      <c r="B36" s="29">
        <f>'[10]outremer_femmes'!B39</f>
        <v>0</v>
      </c>
      <c r="C36" s="29">
        <f>'[10]outremer_femmes'!C39</f>
        <v>0</v>
      </c>
      <c r="D36" s="29">
        <f>'[10]outremer_femmes'!D39</f>
        <v>0</v>
      </c>
      <c r="E36" s="29">
        <f>'[10]outremer_femmes'!E39</f>
        <v>0</v>
      </c>
      <c r="F36" s="29">
        <f>'[10]outremer_femmes'!F39</f>
        <v>0</v>
      </c>
      <c r="G36" s="29">
        <f>'[10]outremer_femmes'!G39</f>
        <v>0</v>
      </c>
      <c r="H36" s="29">
        <f>'[10]outremer_femmes'!H39</f>
        <v>0</v>
      </c>
      <c r="I36" s="29">
        <f>'[10]outremer_femmes'!I39</f>
        <v>0</v>
      </c>
      <c r="J36" s="29">
        <f>'[10]outremer_femmes'!J39</f>
        <v>0</v>
      </c>
      <c r="K36" s="37">
        <f t="shared" si="2"/>
        <v>0</v>
      </c>
    </row>
    <row r="37" spans="1:11" ht="11.25" customHeight="1">
      <c r="A37" s="45" t="s">
        <v>154</v>
      </c>
      <c r="B37" s="29">
        <f>'[10]outremer_femmes'!B40</f>
        <v>0</v>
      </c>
      <c r="C37" s="29">
        <f>'[10]outremer_femmes'!C40</f>
        <v>0</v>
      </c>
      <c r="D37" s="29">
        <f>'[10]outremer_femmes'!D40</f>
        <v>0</v>
      </c>
      <c r="E37" s="29">
        <f>'[10]outremer_femmes'!E40</f>
        <v>0</v>
      </c>
      <c r="F37" s="29">
        <f>'[10]outremer_femmes'!F40</f>
        <v>0</v>
      </c>
      <c r="G37" s="29">
        <f>'[10]outremer_femmes'!G40</f>
        <v>0</v>
      </c>
      <c r="H37" s="29">
        <f>'[10]outremer_femmes'!H40</f>
        <v>0</v>
      </c>
      <c r="I37" s="29">
        <f>'[10]outremer_femmes'!I40</f>
        <v>0</v>
      </c>
      <c r="J37" s="29">
        <f>'[10]outremer_femmes'!J40</f>
        <v>0</v>
      </c>
      <c r="K37" s="37">
        <f t="shared" si="2"/>
        <v>0</v>
      </c>
    </row>
    <row r="38" spans="1:23" ht="11.25" customHeight="1">
      <c r="A38" s="41" t="s">
        <v>157</v>
      </c>
      <c r="B38" s="31">
        <f>'[10]outremer_femmes'!B41</f>
        <v>0</v>
      </c>
      <c r="C38" s="31">
        <f>'[10]outremer_femmes'!C41</f>
        <v>0</v>
      </c>
      <c r="D38" s="31">
        <f>'[10]outremer_femmes'!D41</f>
        <v>0</v>
      </c>
      <c r="E38" s="31">
        <f>'[10]outremer_femmes'!E41</f>
        <v>0</v>
      </c>
      <c r="F38" s="31">
        <f>'[10]outremer_femmes'!F41</f>
        <v>0</v>
      </c>
      <c r="G38" s="31">
        <f>'[10]outremer_femmes'!G41</f>
        <v>1</v>
      </c>
      <c r="H38" s="31">
        <f>'[10]outremer_femmes'!H41</f>
        <v>0</v>
      </c>
      <c r="I38" s="31">
        <f>'[10]outremer_femmes'!I41</f>
        <v>0</v>
      </c>
      <c r="J38" s="31">
        <f>'[10]outremer_femmes'!J41</f>
        <v>0</v>
      </c>
      <c r="K38" s="52">
        <f t="shared" si="2"/>
        <v>1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</row>
    <row r="39" spans="1:11" ht="11.25" customHeight="1">
      <c r="A39" s="42"/>
      <c r="B39" s="32"/>
      <c r="C39" s="32"/>
      <c r="D39" s="32"/>
      <c r="E39" s="32"/>
      <c r="F39" s="32"/>
      <c r="G39" s="32"/>
      <c r="H39" s="32"/>
      <c r="I39" s="32"/>
      <c r="J39" s="32"/>
      <c r="K39" s="42"/>
    </row>
    <row r="40" spans="1:11" ht="11.25" customHeight="1">
      <c r="A40" s="46" t="s">
        <v>158</v>
      </c>
      <c r="B40" s="34">
        <f>'[10]outremer_femmes'!B43</f>
        <v>0</v>
      </c>
      <c r="C40" s="34">
        <f>'[10]outremer_femmes'!C43</f>
        <v>0</v>
      </c>
      <c r="D40" s="34">
        <f>'[10]outremer_femmes'!D43</f>
        <v>2</v>
      </c>
      <c r="E40" s="34">
        <f>'[10]outremer_femmes'!E43</f>
        <v>7</v>
      </c>
      <c r="F40" s="34">
        <f>'[10]outremer_femmes'!F43</f>
        <v>12</v>
      </c>
      <c r="G40" s="34">
        <f>'[10]outremer_femmes'!G43</f>
        <v>34</v>
      </c>
      <c r="H40" s="34">
        <f>'[10]outremer_femmes'!H43</f>
        <v>21</v>
      </c>
      <c r="I40" s="34">
        <f>'[10]outremer_femmes'!I43</f>
        <v>13</v>
      </c>
      <c r="J40" s="34">
        <f>'[10]outremer_femmes'!J43</f>
        <v>4</v>
      </c>
      <c r="K40" s="46">
        <f>SUM(B40:J40)</f>
        <v>93</v>
      </c>
    </row>
    <row r="41" spans="1:11" ht="11.25" customHeight="1">
      <c r="A41" s="39" t="s">
        <v>219</v>
      </c>
      <c r="B41" s="25">
        <f>'[10]outremer_femmes'!B44</f>
        <v>0</v>
      </c>
      <c r="C41" s="25">
        <f>'[10]outremer_femmes'!C44</f>
        <v>0</v>
      </c>
      <c r="D41" s="25">
        <f>'[10]outremer_femmes'!D44</f>
        <v>0</v>
      </c>
      <c r="E41" s="25">
        <f>'[10]outremer_femmes'!E44</f>
        <v>0</v>
      </c>
      <c r="F41" s="25">
        <f>'[10]outremer_femmes'!F44</f>
        <v>0</v>
      </c>
      <c r="G41" s="25">
        <f>'[10]outremer_femmes'!G44</f>
        <v>0</v>
      </c>
      <c r="H41" s="25">
        <f>'[10]outremer_femmes'!H44</f>
        <v>0</v>
      </c>
      <c r="I41" s="25">
        <f>'[10]outremer_femmes'!I44</f>
        <v>0</v>
      </c>
      <c r="J41" s="25">
        <f>'[10]outremer_femmes'!J44</f>
        <v>0</v>
      </c>
      <c r="K41" s="39">
        <f>SUM(B41:J41)</f>
        <v>0</v>
      </c>
    </row>
    <row r="42" spans="1:11" ht="11.25" customHeight="1">
      <c r="A42" s="47" t="s">
        <v>159</v>
      </c>
      <c r="B42" s="53">
        <f>'[10]outremer_femmes'!B45</f>
        <v>0</v>
      </c>
      <c r="C42" s="53">
        <f>'[10]outremer_femmes'!C45</f>
        <v>1</v>
      </c>
      <c r="D42" s="53">
        <f>'[10]outremer_femmes'!D45</f>
        <v>5</v>
      </c>
      <c r="E42" s="53">
        <f>'[10]outremer_femmes'!E45</f>
        <v>17</v>
      </c>
      <c r="F42" s="53">
        <f>'[10]outremer_femmes'!F45</f>
        <v>20</v>
      </c>
      <c r="G42" s="53">
        <f>'[10]outremer_femmes'!G45</f>
        <v>41</v>
      </c>
      <c r="H42" s="53">
        <f>'[10]outremer_femmes'!H45</f>
        <v>26</v>
      </c>
      <c r="I42" s="53">
        <f>'[10]outremer_femmes'!I45</f>
        <v>21</v>
      </c>
      <c r="J42" s="53">
        <f>'[10]outremer_femmes'!J45</f>
        <v>4</v>
      </c>
      <c r="K42" s="53">
        <f>SUM(B42:J42)</f>
        <v>135</v>
      </c>
    </row>
    <row r="47" ht="12.75" customHeight="1"/>
    <row r="54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 select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Footer>&amp;C&amp;14page 29</oddFooter>
  </headerFooter>
  <colBreaks count="1" manualBreakCount="1">
    <brk id="11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Feuil27"/>
  <dimension ref="A1:W33"/>
  <sheetViews>
    <sheetView view="pageBreakPreview" zoomScaleSheetLayoutView="100" workbookViewId="0" topLeftCell="A1">
      <selection activeCell="M3" sqref="M3"/>
    </sheetView>
  </sheetViews>
  <sheetFormatPr defaultColWidth="11.00390625" defaultRowHeight="12.75"/>
  <cols>
    <col min="1" max="1" width="23.00390625" style="23" customWidth="1"/>
    <col min="2" max="10" width="5.875" style="23" customWidth="1"/>
    <col min="11" max="11" width="6.25390625" style="23" customWidth="1"/>
    <col min="12" max="12" width="1.00390625" style="23" customWidth="1"/>
    <col min="13" max="13" width="27.625" style="23" customWidth="1"/>
    <col min="14" max="23" width="5.875" style="23" customWidth="1"/>
    <col min="24" max="24" width="1.37890625" style="23" customWidth="1"/>
    <col min="25" max="16384" width="11.00390625" style="23" customWidth="1"/>
  </cols>
  <sheetData>
    <row r="1" spans="1:3" ht="19.5" customHeight="1">
      <c r="A1" s="106" t="s">
        <v>243</v>
      </c>
      <c r="C1" s="471" t="str">
        <f>couverture!A34</f>
        <v>Situation au 1er janvier 2011</v>
      </c>
    </row>
    <row r="2" ht="11.25" customHeight="1">
      <c r="A2" s="24" t="s">
        <v>240</v>
      </c>
    </row>
    <row r="3" spans="1:11" ht="21.75" customHeight="1">
      <c r="A3" s="38" t="s">
        <v>161</v>
      </c>
      <c r="B3" s="48" t="s">
        <v>126</v>
      </c>
      <c r="C3" s="49" t="s">
        <v>127</v>
      </c>
      <c r="D3" s="49" t="s">
        <v>128</v>
      </c>
      <c r="E3" s="49" t="s">
        <v>129</v>
      </c>
      <c r="F3" s="49" t="s">
        <v>130</v>
      </c>
      <c r="G3" s="49" t="s">
        <v>131</v>
      </c>
      <c r="H3" s="49" t="s">
        <v>132</v>
      </c>
      <c r="I3" s="49" t="s">
        <v>133</v>
      </c>
      <c r="J3" s="48" t="s">
        <v>134</v>
      </c>
      <c r="K3" s="49" t="s">
        <v>135</v>
      </c>
    </row>
    <row r="4" spans="1:11" ht="11.25" customHeight="1">
      <c r="A4" s="47" t="s">
        <v>162</v>
      </c>
      <c r="B4" s="33">
        <f>'[10]outremer_femmes'!N7</f>
        <v>0</v>
      </c>
      <c r="C4" s="33">
        <f>'[10]outremer_femmes'!O7</f>
        <v>0</v>
      </c>
      <c r="D4" s="33">
        <f>'[10]outremer_femmes'!P7</f>
        <v>1</v>
      </c>
      <c r="E4" s="33">
        <f>'[10]outremer_femmes'!Q7</f>
        <v>2</v>
      </c>
      <c r="F4" s="33">
        <f>'[10]outremer_femmes'!R7</f>
        <v>2</v>
      </c>
      <c r="G4" s="33">
        <f>'[10]outremer_femmes'!S7</f>
        <v>9</v>
      </c>
      <c r="H4" s="33">
        <f>'[10]outremer_femmes'!T7</f>
        <v>7</v>
      </c>
      <c r="I4" s="33">
        <f>'[10]outremer_femmes'!U7</f>
        <v>5</v>
      </c>
      <c r="J4" s="33">
        <f>'[10]outremer_femmes'!V7</f>
        <v>0</v>
      </c>
      <c r="K4" s="57">
        <f>SUM(B4:J4)</f>
        <v>26</v>
      </c>
    </row>
    <row r="5" spans="1:11" ht="11.25" customHeight="1">
      <c r="A5" s="52" t="s">
        <v>163</v>
      </c>
      <c r="B5" s="28"/>
      <c r="C5" s="28"/>
      <c r="D5" s="28"/>
      <c r="E5" s="28"/>
      <c r="F5" s="28"/>
      <c r="G5" s="28"/>
      <c r="H5" s="28"/>
      <c r="I5" s="28"/>
      <c r="J5" s="28"/>
      <c r="K5" s="43"/>
    </row>
    <row r="6" spans="1:11" ht="11.25" customHeight="1">
      <c r="A6" s="40" t="s">
        <v>164</v>
      </c>
      <c r="B6" s="26">
        <f>'[10]outremer_femmes'!N9</f>
        <v>0</v>
      </c>
      <c r="C6" s="26">
        <f>'[10]outremer_femmes'!O9</f>
        <v>0</v>
      </c>
      <c r="D6" s="26">
        <f>'[10]outremer_femmes'!P9</f>
        <v>0</v>
      </c>
      <c r="E6" s="26">
        <f>'[10]outremer_femmes'!Q9</f>
        <v>0</v>
      </c>
      <c r="F6" s="26">
        <f>'[10]outremer_femmes'!R9</f>
        <v>0</v>
      </c>
      <c r="G6" s="26">
        <f>'[10]outremer_femmes'!S9</f>
        <v>3</v>
      </c>
      <c r="H6" s="26">
        <f>'[10]outremer_femmes'!T9</f>
        <v>2</v>
      </c>
      <c r="I6" s="26">
        <f>'[10]outremer_femmes'!U9</f>
        <v>0</v>
      </c>
      <c r="J6" s="26">
        <f>'[10]outremer_femmes'!V9</f>
        <v>0</v>
      </c>
      <c r="K6" s="43">
        <f>SUM(B6:J6)</f>
        <v>5</v>
      </c>
    </row>
    <row r="7" spans="1:23" ht="11.25" customHeight="1">
      <c r="A7" s="40" t="s">
        <v>165</v>
      </c>
      <c r="B7" s="29">
        <f>'[10]outremer_femmes'!N10</f>
        <v>0</v>
      </c>
      <c r="C7" s="29">
        <f>'[10]outremer_femmes'!O10</f>
        <v>0</v>
      </c>
      <c r="D7" s="29">
        <f>'[10]outremer_femmes'!P10</f>
        <v>0</v>
      </c>
      <c r="E7" s="29">
        <f>'[10]outremer_femmes'!Q10</f>
        <v>1</v>
      </c>
      <c r="F7" s="29">
        <f>'[10]outremer_femmes'!R10</f>
        <v>1</v>
      </c>
      <c r="G7" s="29">
        <f>'[10]outremer_femmes'!S10</f>
        <v>3</v>
      </c>
      <c r="H7" s="29">
        <f>'[10]outremer_femmes'!T10</f>
        <v>3</v>
      </c>
      <c r="I7" s="29">
        <f>'[10]outremer_femmes'!U10</f>
        <v>2</v>
      </c>
      <c r="J7" s="29">
        <f>'[10]outremer_femmes'!V10</f>
        <v>2</v>
      </c>
      <c r="K7" s="37">
        <f>SUM(B7:J7)</f>
        <v>12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11" ht="11.25" customHeight="1">
      <c r="A8" s="54" t="s">
        <v>166</v>
      </c>
      <c r="B8" s="30">
        <f>'[10]outremer_femmes'!N11</f>
        <v>0</v>
      </c>
      <c r="C8" s="30">
        <f>'[10]outremer_femmes'!O11</f>
        <v>0</v>
      </c>
      <c r="D8" s="30">
        <f>'[10]outremer_femmes'!P11</f>
        <v>0</v>
      </c>
      <c r="E8" s="30">
        <f>'[10]outremer_femmes'!Q11</f>
        <v>1</v>
      </c>
      <c r="F8" s="30">
        <f>'[10]outremer_femmes'!R11</f>
        <v>1</v>
      </c>
      <c r="G8" s="30">
        <f>'[10]outremer_femmes'!S11</f>
        <v>6</v>
      </c>
      <c r="H8" s="30">
        <f>'[10]outremer_femmes'!T11</f>
        <v>5</v>
      </c>
      <c r="I8" s="30">
        <f>'[10]outremer_femmes'!U11</f>
        <v>2</v>
      </c>
      <c r="J8" s="30">
        <f>'[10]outremer_femmes'!V11</f>
        <v>2</v>
      </c>
      <c r="K8" s="58">
        <f>SUM(B8:J8)</f>
        <v>17</v>
      </c>
    </row>
    <row r="9" spans="1:23" ht="11.25" customHeight="1">
      <c r="A9" s="52" t="s">
        <v>167</v>
      </c>
      <c r="B9" s="25"/>
      <c r="C9" s="25"/>
      <c r="D9" s="25"/>
      <c r="E9" s="25"/>
      <c r="F9" s="25"/>
      <c r="G9" s="25"/>
      <c r="H9" s="25"/>
      <c r="I9" s="25"/>
      <c r="J9" s="25"/>
      <c r="K9" s="43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</row>
    <row r="10" spans="1:23" ht="11.25" customHeight="1">
      <c r="A10" s="40" t="s">
        <v>164</v>
      </c>
      <c r="B10" s="26">
        <f>'[10]outremer_femmes'!N13</f>
        <v>0</v>
      </c>
      <c r="C10" s="26">
        <f>'[10]outremer_femmes'!O13</f>
        <v>0</v>
      </c>
      <c r="D10" s="26">
        <f>'[10]outremer_femmes'!P13</f>
        <v>0</v>
      </c>
      <c r="E10" s="26">
        <f>'[10]outremer_femmes'!Q13</f>
        <v>0</v>
      </c>
      <c r="F10" s="26">
        <f>'[10]outremer_femmes'!R13</f>
        <v>0</v>
      </c>
      <c r="G10" s="26">
        <f>'[10]outremer_femmes'!S13</f>
        <v>2</v>
      </c>
      <c r="H10" s="26">
        <f>'[10]outremer_femmes'!T13</f>
        <v>1</v>
      </c>
      <c r="I10" s="26">
        <f>'[10]outremer_femmes'!U13</f>
        <v>0</v>
      </c>
      <c r="J10" s="26">
        <f>'[10]outremer_femmes'!V13</f>
        <v>0</v>
      </c>
      <c r="K10" s="51">
        <f>SUM(B10:J10)</f>
        <v>3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1:11" ht="11.25" customHeight="1">
      <c r="A11" s="40" t="s">
        <v>165</v>
      </c>
      <c r="B11" s="29">
        <f>'[10]outremer_femmes'!N14</f>
        <v>0</v>
      </c>
      <c r="C11" s="29">
        <f>'[10]outremer_femmes'!O14</f>
        <v>0</v>
      </c>
      <c r="D11" s="29">
        <f>'[10]outremer_femmes'!P14</f>
        <v>1</v>
      </c>
      <c r="E11" s="29">
        <f>'[10]outremer_femmes'!Q14</f>
        <v>0</v>
      </c>
      <c r="F11" s="29">
        <f>'[10]outremer_femmes'!R14</f>
        <v>2</v>
      </c>
      <c r="G11" s="29">
        <f>'[10]outremer_femmes'!S14</f>
        <v>3</v>
      </c>
      <c r="H11" s="29">
        <f>'[10]outremer_femmes'!T14</f>
        <v>0</v>
      </c>
      <c r="I11" s="29">
        <f>'[10]outremer_femmes'!U14</f>
        <v>1</v>
      </c>
      <c r="J11" s="29">
        <f>'[10]outremer_femmes'!V14</f>
        <v>0</v>
      </c>
      <c r="K11" s="51">
        <f>SUM(B11:J11)</f>
        <v>7</v>
      </c>
    </row>
    <row r="12" spans="1:11" ht="11.25">
      <c r="A12" s="54" t="s">
        <v>166</v>
      </c>
      <c r="B12" s="30">
        <f>'[10]outremer_femmes'!N15</f>
        <v>0</v>
      </c>
      <c r="C12" s="30">
        <f>'[10]outremer_femmes'!O15</f>
        <v>0</v>
      </c>
      <c r="D12" s="30">
        <f>'[10]outremer_femmes'!P15</f>
        <v>1</v>
      </c>
      <c r="E12" s="30">
        <f>'[10]outremer_femmes'!Q15</f>
        <v>0</v>
      </c>
      <c r="F12" s="30">
        <f>'[10]outremer_femmes'!R15</f>
        <v>2</v>
      </c>
      <c r="G12" s="30">
        <f>'[10]outremer_femmes'!S15</f>
        <v>5</v>
      </c>
      <c r="H12" s="30">
        <f>'[10]outremer_femmes'!T15</f>
        <v>1</v>
      </c>
      <c r="I12" s="30">
        <f>'[10]outremer_femmes'!U15</f>
        <v>1</v>
      </c>
      <c r="J12" s="30">
        <f>'[10]outremer_femmes'!V15</f>
        <v>0</v>
      </c>
      <c r="K12" s="58">
        <f>SUM(B12:J12)</f>
        <v>10</v>
      </c>
    </row>
    <row r="13" spans="1:11" ht="11.25">
      <c r="A13" s="52" t="s">
        <v>168</v>
      </c>
      <c r="B13" s="25"/>
      <c r="C13" s="25"/>
      <c r="D13" s="25"/>
      <c r="E13" s="25"/>
      <c r="F13" s="25"/>
      <c r="G13" s="25"/>
      <c r="H13" s="25"/>
      <c r="I13" s="25"/>
      <c r="J13" s="25"/>
      <c r="K13" s="39"/>
    </row>
    <row r="14" spans="1:11" ht="11.25">
      <c r="A14" s="40" t="s">
        <v>164</v>
      </c>
      <c r="B14" s="26">
        <f>'[10]outremer_femmes'!N17</f>
        <v>0</v>
      </c>
      <c r="C14" s="26">
        <f>'[10]outremer_femmes'!O17</f>
        <v>0</v>
      </c>
      <c r="D14" s="26">
        <f>'[10]outremer_femmes'!P17</f>
        <v>0</v>
      </c>
      <c r="E14" s="26">
        <f>'[10]outremer_femmes'!Q17</f>
        <v>0</v>
      </c>
      <c r="F14" s="26">
        <f>'[10]outremer_femmes'!R17</f>
        <v>0</v>
      </c>
      <c r="G14" s="26">
        <f>'[10]outremer_femmes'!S17</f>
        <v>0</v>
      </c>
      <c r="H14" s="26">
        <f>'[10]outremer_femmes'!T17</f>
        <v>0</v>
      </c>
      <c r="I14" s="26">
        <f>'[10]outremer_femmes'!U17</f>
        <v>2</v>
      </c>
      <c r="J14" s="26">
        <f>'[10]outremer_femmes'!V17</f>
        <v>0</v>
      </c>
      <c r="K14" s="51">
        <f>SUM(B14:J14)</f>
        <v>2</v>
      </c>
    </row>
    <row r="15" spans="1:11" ht="11.25">
      <c r="A15" s="40" t="s">
        <v>165</v>
      </c>
      <c r="B15" s="29">
        <f>'[10]outremer_femmes'!N18</f>
        <v>0</v>
      </c>
      <c r="C15" s="29">
        <f>'[10]outremer_femmes'!O18</f>
        <v>0</v>
      </c>
      <c r="D15" s="29">
        <f>'[10]outremer_femmes'!P18</f>
        <v>0</v>
      </c>
      <c r="E15" s="29">
        <f>'[10]outremer_femmes'!Q18</f>
        <v>0</v>
      </c>
      <c r="F15" s="29">
        <f>'[10]outremer_femmes'!R18</f>
        <v>0</v>
      </c>
      <c r="G15" s="29">
        <f>'[10]outremer_femmes'!S18</f>
        <v>0</v>
      </c>
      <c r="H15" s="29">
        <f>'[10]outremer_femmes'!T18</f>
        <v>0</v>
      </c>
      <c r="I15" s="29">
        <f>'[10]outremer_femmes'!U18</f>
        <v>0</v>
      </c>
      <c r="J15" s="29">
        <f>'[10]outremer_femmes'!V18</f>
        <v>0</v>
      </c>
      <c r="K15" s="37">
        <f>SUM(B15:J15)</f>
        <v>0</v>
      </c>
    </row>
    <row r="16" spans="1:11" ht="11.25">
      <c r="A16" s="54" t="s">
        <v>166</v>
      </c>
      <c r="B16" s="30">
        <f>'[10]outremer_femmes'!N19</f>
        <v>0</v>
      </c>
      <c r="C16" s="30">
        <f>'[10]outremer_femmes'!O19</f>
        <v>0</v>
      </c>
      <c r="D16" s="30">
        <f>'[10]outremer_femmes'!P19</f>
        <v>0</v>
      </c>
      <c r="E16" s="30">
        <f>'[10]outremer_femmes'!Q19</f>
        <v>0</v>
      </c>
      <c r="F16" s="30">
        <f>'[10]outremer_femmes'!R19</f>
        <v>0</v>
      </c>
      <c r="G16" s="30">
        <f>'[10]outremer_femmes'!S19</f>
        <v>0</v>
      </c>
      <c r="H16" s="30">
        <f>'[10]outremer_femmes'!T19</f>
        <v>0</v>
      </c>
      <c r="I16" s="30">
        <f>'[10]outremer_femmes'!U19</f>
        <v>2</v>
      </c>
      <c r="J16" s="30">
        <f>'[10]outremer_femmes'!V19</f>
        <v>0</v>
      </c>
      <c r="K16" s="58">
        <f>SUM(B16:J16)</f>
        <v>2</v>
      </c>
    </row>
    <row r="17" spans="1:11" ht="11.25">
      <c r="A17" s="54" t="s">
        <v>169</v>
      </c>
      <c r="B17" s="32">
        <f>'[10]outremer_femmes'!N20</f>
        <v>0</v>
      </c>
      <c r="C17" s="32">
        <f>'[10]outremer_femmes'!O20</f>
        <v>0</v>
      </c>
      <c r="D17" s="32">
        <f>'[10]outremer_femmes'!P20</f>
        <v>0</v>
      </c>
      <c r="E17" s="32">
        <f>'[10]outremer_femmes'!Q20</f>
        <v>0</v>
      </c>
      <c r="F17" s="32">
        <f>'[10]outremer_femmes'!R20</f>
        <v>0</v>
      </c>
      <c r="G17" s="32">
        <f>'[10]outremer_femmes'!S20</f>
        <v>0</v>
      </c>
      <c r="H17" s="32">
        <f>'[10]outremer_femmes'!T20</f>
        <v>0</v>
      </c>
      <c r="I17" s="32">
        <f>'[10]outremer_femmes'!U20</f>
        <v>0</v>
      </c>
      <c r="J17" s="32">
        <f>'[10]outremer_femmes'!V20</f>
        <v>0</v>
      </c>
      <c r="K17" s="58">
        <f>SUM(B17:J17)</f>
        <v>0</v>
      </c>
    </row>
    <row r="18" spans="1:11" ht="21.75">
      <c r="A18" s="55" t="s">
        <v>113</v>
      </c>
      <c r="B18" s="28"/>
      <c r="C18" s="28"/>
      <c r="D18" s="28"/>
      <c r="E18" s="28"/>
      <c r="F18" s="28"/>
      <c r="G18" s="28"/>
      <c r="H18" s="28"/>
      <c r="I18" s="28"/>
      <c r="J18" s="28"/>
      <c r="K18" s="43"/>
    </row>
    <row r="19" spans="1:11" ht="11.25">
      <c r="A19" s="40" t="s">
        <v>170</v>
      </c>
      <c r="B19" s="26">
        <f>'[10]outremer_femmes'!N22</f>
        <v>0</v>
      </c>
      <c r="C19" s="26">
        <f>'[10]outremer_femmes'!O22</f>
        <v>0</v>
      </c>
      <c r="D19" s="26">
        <f>'[10]outremer_femmes'!P22</f>
        <v>0</v>
      </c>
      <c r="E19" s="26">
        <f>'[10]outremer_femmes'!Q22</f>
        <v>0</v>
      </c>
      <c r="F19" s="26">
        <f>'[10]outremer_femmes'!R22</f>
        <v>0</v>
      </c>
      <c r="G19" s="26">
        <f>'[10]outremer_femmes'!S22</f>
        <v>0</v>
      </c>
      <c r="H19" s="26">
        <f>'[10]outremer_femmes'!T22</f>
        <v>0</v>
      </c>
      <c r="I19" s="26">
        <f>'[10]outremer_femmes'!U22</f>
        <v>0</v>
      </c>
      <c r="J19" s="26">
        <f>'[10]outremer_femmes'!V22</f>
        <v>0</v>
      </c>
      <c r="K19" s="51">
        <f aca="true" t="shared" si="0" ref="K19:K27">SUM(B19:J19)</f>
        <v>0</v>
      </c>
    </row>
    <row r="20" spans="1:11" ht="11.25">
      <c r="A20" s="40" t="s">
        <v>171</v>
      </c>
      <c r="B20" s="29">
        <f>'[10]outremer_femmes'!N23</f>
        <v>0</v>
      </c>
      <c r="C20" s="29">
        <f>'[10]outremer_femmes'!O23</f>
        <v>0</v>
      </c>
      <c r="D20" s="29">
        <f>'[10]outremer_femmes'!P23</f>
        <v>0</v>
      </c>
      <c r="E20" s="29">
        <f>'[10]outremer_femmes'!Q23</f>
        <v>0</v>
      </c>
      <c r="F20" s="29">
        <f>'[10]outremer_femmes'!R23</f>
        <v>0</v>
      </c>
      <c r="G20" s="29">
        <f>'[10]outremer_femmes'!S23</f>
        <v>0</v>
      </c>
      <c r="H20" s="29">
        <f>'[10]outremer_femmes'!T23</f>
        <v>0</v>
      </c>
      <c r="I20" s="29">
        <f>'[10]outremer_femmes'!U23</f>
        <v>0</v>
      </c>
      <c r="J20" s="29">
        <f>'[10]outremer_femmes'!V23</f>
        <v>0</v>
      </c>
      <c r="K20" s="37">
        <f t="shared" si="0"/>
        <v>0</v>
      </c>
    </row>
    <row r="21" spans="1:11" ht="11.25">
      <c r="A21" s="40" t="s">
        <v>172</v>
      </c>
      <c r="B21" s="29">
        <f>'[10]outremer_femmes'!N24</f>
        <v>0</v>
      </c>
      <c r="C21" s="29">
        <f>'[10]outremer_femmes'!O24</f>
        <v>0</v>
      </c>
      <c r="D21" s="29">
        <f>'[10]outremer_femmes'!P24</f>
        <v>0</v>
      </c>
      <c r="E21" s="29">
        <f>'[10]outremer_femmes'!Q24</f>
        <v>0</v>
      </c>
      <c r="F21" s="29">
        <f>'[10]outremer_femmes'!R24</f>
        <v>0</v>
      </c>
      <c r="G21" s="29">
        <f>'[10]outremer_femmes'!S24</f>
        <v>0</v>
      </c>
      <c r="H21" s="29">
        <f>'[10]outremer_femmes'!T24</f>
        <v>0</v>
      </c>
      <c r="I21" s="29">
        <f>'[10]outremer_femmes'!U24</f>
        <v>0</v>
      </c>
      <c r="J21" s="29">
        <f>'[10]outremer_femmes'!V24</f>
        <v>0</v>
      </c>
      <c r="K21" s="37">
        <f t="shared" si="0"/>
        <v>0</v>
      </c>
    </row>
    <row r="22" spans="1:11" ht="11.25">
      <c r="A22" s="54" t="s">
        <v>166</v>
      </c>
      <c r="B22" s="30">
        <f>'[10]outremer_femmes'!N25</f>
        <v>0</v>
      </c>
      <c r="C22" s="30">
        <f>'[10]outremer_femmes'!O25</f>
        <v>0</v>
      </c>
      <c r="D22" s="30">
        <f>'[10]outremer_femmes'!P25</f>
        <v>0</v>
      </c>
      <c r="E22" s="30">
        <f>'[10]outremer_femmes'!Q25</f>
        <v>0</v>
      </c>
      <c r="F22" s="30">
        <f>'[10]outremer_femmes'!R25</f>
        <v>0</v>
      </c>
      <c r="G22" s="30">
        <f>'[10]outremer_femmes'!S25</f>
        <v>0</v>
      </c>
      <c r="H22" s="30">
        <f>'[10]outremer_femmes'!T25</f>
        <v>0</v>
      </c>
      <c r="I22" s="30">
        <f>'[10]outremer_femmes'!U25</f>
        <v>0</v>
      </c>
      <c r="J22" s="30">
        <f>'[10]outremer_femmes'!V25</f>
        <v>0</v>
      </c>
      <c r="K22" s="58">
        <f t="shared" si="0"/>
        <v>0</v>
      </c>
    </row>
    <row r="23" spans="1:11" ht="12.75" customHeight="1">
      <c r="A23" s="54" t="s">
        <v>114</v>
      </c>
      <c r="B23" s="32">
        <f>'[10]outremer_femmes'!N26</f>
        <v>0</v>
      </c>
      <c r="C23" s="32">
        <f>'[10]outremer_femmes'!O26</f>
        <v>0</v>
      </c>
      <c r="D23" s="32">
        <f>'[10]outremer_femmes'!P26</f>
        <v>0</v>
      </c>
      <c r="E23" s="32">
        <f>'[10]outremer_femmes'!Q26</f>
        <v>0</v>
      </c>
      <c r="F23" s="32">
        <f>'[10]outremer_femmes'!R26</f>
        <v>2</v>
      </c>
      <c r="G23" s="32">
        <f>'[10]outremer_femmes'!S26</f>
        <v>2</v>
      </c>
      <c r="H23" s="32">
        <f>'[10]outremer_femmes'!T26</f>
        <v>1</v>
      </c>
      <c r="I23" s="32">
        <f>'[10]outremer_femmes'!U26</f>
        <v>0</v>
      </c>
      <c r="J23" s="32">
        <f>'[10]outremer_femmes'!V26</f>
        <v>0</v>
      </c>
      <c r="K23" s="58">
        <f t="shared" si="0"/>
        <v>5</v>
      </c>
    </row>
    <row r="24" spans="1:11" ht="11.25">
      <c r="A24" s="40" t="s">
        <v>173</v>
      </c>
      <c r="B24" s="27">
        <f>'[10]outremer_femmes'!N27</f>
        <v>0</v>
      </c>
      <c r="C24" s="27">
        <f>'[10]outremer_femmes'!O27</f>
        <v>0</v>
      </c>
      <c r="D24" s="27">
        <f>'[10]outremer_femmes'!P27</f>
        <v>0</v>
      </c>
      <c r="E24" s="27">
        <f>'[10]outremer_femmes'!Q27</f>
        <v>0</v>
      </c>
      <c r="F24" s="27">
        <f>'[10]outremer_femmes'!R27</f>
        <v>2</v>
      </c>
      <c r="G24" s="27">
        <f>'[10]outremer_femmes'!S27</f>
        <v>8</v>
      </c>
      <c r="H24" s="27">
        <f>'[10]outremer_femmes'!T27</f>
        <v>5</v>
      </c>
      <c r="I24" s="27">
        <f>'[10]outremer_femmes'!U27</f>
        <v>3</v>
      </c>
      <c r="J24" s="27">
        <f>'[10]outremer_femmes'!V27</f>
        <v>1</v>
      </c>
      <c r="K24" s="59">
        <f t="shared" si="0"/>
        <v>19</v>
      </c>
    </row>
    <row r="25" spans="1:11" ht="11.25">
      <c r="A25" s="40" t="s">
        <v>174</v>
      </c>
      <c r="B25" s="29">
        <f>'[10]outremer_femmes'!N28</f>
        <v>0</v>
      </c>
      <c r="C25" s="29">
        <f>'[10]outremer_femmes'!O28</f>
        <v>0</v>
      </c>
      <c r="D25" s="29">
        <f>'[10]outremer_femmes'!P28</f>
        <v>0</v>
      </c>
      <c r="E25" s="29">
        <f>'[10]outremer_femmes'!Q28</f>
        <v>0</v>
      </c>
      <c r="F25" s="29">
        <f>'[10]outremer_femmes'!R28</f>
        <v>0</v>
      </c>
      <c r="G25" s="29">
        <f>'[10]outremer_femmes'!S28</f>
        <v>1</v>
      </c>
      <c r="H25" s="29">
        <f>'[10]outremer_femmes'!T28</f>
        <v>0</v>
      </c>
      <c r="I25" s="29">
        <f>'[10]outremer_femmes'!U28</f>
        <v>0</v>
      </c>
      <c r="J25" s="29">
        <f>'[10]outremer_femmes'!V28</f>
        <v>0</v>
      </c>
      <c r="K25" s="37">
        <f t="shared" si="0"/>
        <v>1</v>
      </c>
    </row>
    <row r="26" spans="1:11" ht="11.25">
      <c r="A26" s="54" t="s">
        <v>166</v>
      </c>
      <c r="B26" s="30">
        <f>'[10]outremer_femmes'!N29</f>
        <v>0</v>
      </c>
      <c r="C26" s="30">
        <f>'[10]outremer_femmes'!O29</f>
        <v>0</v>
      </c>
      <c r="D26" s="30">
        <f>'[10]outremer_femmes'!P29</f>
        <v>0</v>
      </c>
      <c r="E26" s="30">
        <f>'[10]outremer_femmes'!Q29</f>
        <v>0</v>
      </c>
      <c r="F26" s="30">
        <f>'[10]outremer_femmes'!R29</f>
        <v>2</v>
      </c>
      <c r="G26" s="30">
        <f>'[10]outremer_femmes'!S29</f>
        <v>9</v>
      </c>
      <c r="H26" s="30">
        <f>'[10]outremer_femmes'!T29</f>
        <v>5</v>
      </c>
      <c r="I26" s="30">
        <f>'[10]outremer_femmes'!U29</f>
        <v>3</v>
      </c>
      <c r="J26" s="30">
        <f>'[10]outremer_femmes'!V29</f>
        <v>1</v>
      </c>
      <c r="K26" s="58">
        <f t="shared" si="0"/>
        <v>20</v>
      </c>
    </row>
    <row r="27" spans="1:11" ht="12.75" customHeight="1">
      <c r="A27" s="54" t="s">
        <v>116</v>
      </c>
      <c r="B27" s="32">
        <f>'[10]outremer_femmes'!N30</f>
        <v>0</v>
      </c>
      <c r="C27" s="32">
        <f>'[10]outremer_femmes'!O30</f>
        <v>0</v>
      </c>
      <c r="D27" s="32">
        <f>'[10]outremer_femmes'!P30</f>
        <v>0</v>
      </c>
      <c r="E27" s="32">
        <f>'[10]outremer_femmes'!Q30</f>
        <v>3</v>
      </c>
      <c r="F27" s="32">
        <f>'[10]outremer_femmes'!R30</f>
        <v>2</v>
      </c>
      <c r="G27" s="32">
        <f>'[10]outremer_femmes'!S30</f>
        <v>2</v>
      </c>
      <c r="H27" s="32">
        <f>'[10]outremer_femmes'!T30</f>
        <v>0</v>
      </c>
      <c r="I27" s="32">
        <f>'[10]outremer_femmes'!U30</f>
        <v>0</v>
      </c>
      <c r="J27" s="32">
        <f>'[10]outremer_femmes'!V30</f>
        <v>0</v>
      </c>
      <c r="K27" s="58">
        <f t="shared" si="0"/>
        <v>7</v>
      </c>
    </row>
    <row r="28" spans="1:11" ht="12.75" customHeight="1">
      <c r="A28" s="52" t="s">
        <v>175</v>
      </c>
      <c r="B28" s="28"/>
      <c r="C28" s="28"/>
      <c r="D28" s="28"/>
      <c r="E28" s="28"/>
      <c r="F28" s="28"/>
      <c r="G28" s="28"/>
      <c r="H28" s="28"/>
      <c r="I28" s="28"/>
      <c r="J28" s="28"/>
      <c r="K28" s="43"/>
    </row>
    <row r="29" spans="1:11" ht="22.5">
      <c r="A29" s="56" t="s">
        <v>112</v>
      </c>
      <c r="B29" s="26">
        <f>'[10]outremer_femmes'!N32</f>
        <v>0</v>
      </c>
      <c r="C29" s="26">
        <f>'[10]outremer_femmes'!O32</f>
        <v>0</v>
      </c>
      <c r="D29" s="26">
        <f>'[10]outremer_femmes'!P32</f>
        <v>0</v>
      </c>
      <c r="E29" s="26">
        <f>'[10]outremer_femmes'!Q32</f>
        <v>1</v>
      </c>
      <c r="F29" s="26">
        <f>'[10]outremer_femmes'!R32</f>
        <v>1</v>
      </c>
      <c r="G29" s="26">
        <f>'[10]outremer_femmes'!S32</f>
        <v>0</v>
      </c>
      <c r="H29" s="26">
        <f>'[10]outremer_femmes'!T32</f>
        <v>1</v>
      </c>
      <c r="I29" s="26">
        <f>'[10]outremer_femmes'!U32</f>
        <v>0</v>
      </c>
      <c r="J29" s="26">
        <f>'[10]outremer_femmes'!V32</f>
        <v>1</v>
      </c>
      <c r="K29" s="60">
        <f>SUM(B29:J29)</f>
        <v>4</v>
      </c>
    </row>
    <row r="30" spans="1:11" ht="22.5">
      <c r="A30" s="56" t="s">
        <v>218</v>
      </c>
      <c r="B30" s="29">
        <f>'[10]outremer_femmes'!N33</f>
        <v>0</v>
      </c>
      <c r="C30" s="29">
        <f>'[10]outremer_femmes'!O33</f>
        <v>0</v>
      </c>
      <c r="D30" s="29">
        <f>'[10]outremer_femmes'!P33</f>
        <v>0</v>
      </c>
      <c r="E30" s="29">
        <f>'[10]outremer_femmes'!Q33</f>
        <v>0</v>
      </c>
      <c r="F30" s="29">
        <f>'[10]outremer_femmes'!R33</f>
        <v>0</v>
      </c>
      <c r="G30" s="29">
        <f>'[10]outremer_femmes'!S33</f>
        <v>0</v>
      </c>
      <c r="H30" s="29">
        <f>'[10]outremer_femmes'!T33</f>
        <v>0</v>
      </c>
      <c r="I30" s="29">
        <f>'[10]outremer_femmes'!U33</f>
        <v>0</v>
      </c>
      <c r="J30" s="29">
        <f>'[10]outremer_femmes'!V33</f>
        <v>0</v>
      </c>
      <c r="K30" s="61">
        <f>SUM(B30:J30)</f>
        <v>0</v>
      </c>
    </row>
    <row r="31" spans="1:11" ht="11.25">
      <c r="A31" s="56" t="s">
        <v>176</v>
      </c>
      <c r="B31" s="29">
        <f>'[10]outremer_femmes'!N34</f>
        <v>0</v>
      </c>
      <c r="C31" s="29">
        <f>'[10]outremer_femmes'!O34</f>
        <v>0</v>
      </c>
      <c r="D31" s="29">
        <f>'[10]outremer_femmes'!P34</f>
        <v>0</v>
      </c>
      <c r="E31" s="29">
        <f>'[10]outremer_femmes'!Q34</f>
        <v>0</v>
      </c>
      <c r="F31" s="29">
        <f>'[10]outremer_femmes'!R34</f>
        <v>0</v>
      </c>
      <c r="G31" s="29">
        <f>'[10]outremer_femmes'!S34</f>
        <v>1</v>
      </c>
      <c r="H31" s="29">
        <f>'[10]outremer_femmes'!T34</f>
        <v>1</v>
      </c>
      <c r="I31" s="29">
        <f>'[10]outremer_femmes'!U34</f>
        <v>0</v>
      </c>
      <c r="J31" s="29">
        <f>'[10]outremer_femmes'!V34</f>
        <v>0</v>
      </c>
      <c r="K31" s="61">
        <f>SUM(B31:J31)</f>
        <v>2</v>
      </c>
    </row>
    <row r="32" spans="1:11" ht="11.25">
      <c r="A32" s="41" t="s">
        <v>166</v>
      </c>
      <c r="B32" s="31">
        <f>'[10]outremer_femmes'!N35</f>
        <v>0</v>
      </c>
      <c r="C32" s="31">
        <f>'[10]outremer_femmes'!O35</f>
        <v>0</v>
      </c>
      <c r="D32" s="31">
        <f>'[10]outremer_femmes'!P35</f>
        <v>0</v>
      </c>
      <c r="E32" s="31">
        <f>'[10]outremer_femmes'!Q35</f>
        <v>1</v>
      </c>
      <c r="F32" s="31">
        <f>'[10]outremer_femmes'!R35</f>
        <v>1</v>
      </c>
      <c r="G32" s="31">
        <f>'[10]outremer_femmes'!S35</f>
        <v>1</v>
      </c>
      <c r="H32" s="31">
        <f>'[10]outremer_femmes'!T35</f>
        <v>2</v>
      </c>
      <c r="I32" s="31">
        <f>'[10]outremer_femmes'!U35</f>
        <v>0</v>
      </c>
      <c r="J32" s="31">
        <f>'[10]outremer_femmes'!V35</f>
        <v>1</v>
      </c>
      <c r="K32" s="52">
        <f>SUM(B32:J32)</f>
        <v>6</v>
      </c>
    </row>
    <row r="33" spans="1:11" ht="11.25">
      <c r="A33" s="47" t="s">
        <v>159</v>
      </c>
      <c r="B33" s="47">
        <f>'[10]outremer_femmes'!N36</f>
        <v>0</v>
      </c>
      <c r="C33" s="47">
        <f>'[10]outremer_femmes'!O36</f>
        <v>0</v>
      </c>
      <c r="D33" s="47">
        <f>'[10]outremer_femmes'!P36</f>
        <v>2</v>
      </c>
      <c r="E33" s="47">
        <f>'[10]outremer_femmes'!Q36</f>
        <v>7</v>
      </c>
      <c r="F33" s="47">
        <f>'[10]outremer_femmes'!R36</f>
        <v>12</v>
      </c>
      <c r="G33" s="47">
        <f>'[10]outremer_femmes'!S36</f>
        <v>34</v>
      </c>
      <c r="H33" s="47">
        <f>'[10]outremer_femmes'!T36</f>
        <v>21</v>
      </c>
      <c r="I33" s="47">
        <f>'[10]outremer_femmes'!U36</f>
        <v>13</v>
      </c>
      <c r="J33" s="47">
        <f>'[10]outremer_femmes'!V36</f>
        <v>4</v>
      </c>
      <c r="K33" s="47">
        <f>SUM(B33:J33)</f>
        <v>93</v>
      </c>
    </row>
    <row r="38" ht="12.75" customHeight="1"/>
    <row r="45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 select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Footer>&amp;C&amp;14page 30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7"/>
  <sheetViews>
    <sheetView view="pageBreakPreview" zoomScale="60" zoomScaleNormal="75" workbookViewId="0" topLeftCell="A1">
      <selection activeCell="H16" sqref="H16"/>
    </sheetView>
  </sheetViews>
  <sheetFormatPr defaultColWidth="11.00390625" defaultRowHeight="12.75"/>
  <cols>
    <col min="1" max="1" width="18.375" style="65" customWidth="1"/>
    <col min="2" max="2" width="13.50390625" style="65" customWidth="1"/>
    <col min="3" max="3" width="10.00390625" style="65" customWidth="1"/>
    <col min="4" max="4" width="12.50390625" style="65" customWidth="1"/>
    <col min="5" max="5" width="11.50390625" style="65" customWidth="1"/>
    <col min="6" max="6" width="10.00390625" style="65" customWidth="1"/>
    <col min="7" max="7" width="14.125" style="65" customWidth="1"/>
    <col min="8" max="8" width="12.00390625" style="65" customWidth="1"/>
    <col min="9" max="9" width="10.00390625" style="65" customWidth="1"/>
    <col min="10" max="10" width="11.75390625" style="65" customWidth="1"/>
    <col min="11" max="11" width="10.00390625" style="65" customWidth="1"/>
    <col min="12" max="13" width="9.875" style="65" customWidth="1"/>
    <col min="14" max="14" width="8.125" style="65" customWidth="1"/>
    <col min="15" max="16384" width="11.00390625" style="65" customWidth="1"/>
  </cols>
  <sheetData>
    <row r="1" spans="1:24" ht="20.25">
      <c r="A1" s="151" t="s">
        <v>29</v>
      </c>
      <c r="B1" s="152" t="s">
        <v>263</v>
      </c>
      <c r="C1" s="123"/>
      <c r="D1" s="123"/>
      <c r="E1" s="123"/>
      <c r="F1" s="124"/>
      <c r="G1" s="12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20.25">
      <c r="A2" s="153"/>
      <c r="B2" s="469" t="str">
        <f>couverture!A34</f>
        <v>Situation au 1er janvier 2011</v>
      </c>
      <c r="C2" s="468"/>
      <c r="D2" s="125"/>
      <c r="E2" s="125"/>
      <c r="F2" s="125"/>
      <c r="G2" s="125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 ht="39.75" customHeight="1">
      <c r="A4" s="9"/>
      <c r="B4" s="561" t="s">
        <v>58</v>
      </c>
      <c r="C4" s="562"/>
      <c r="D4" s="563"/>
      <c r="E4" s="561" t="s">
        <v>59</v>
      </c>
      <c r="F4" s="562"/>
      <c r="G4" s="563"/>
      <c r="H4" s="559" t="s">
        <v>28</v>
      </c>
      <c r="I4" s="559"/>
      <c r="J4" s="560"/>
      <c r="K4" s="564" t="s">
        <v>82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39.75" customHeight="1">
      <c r="A5" s="175" t="s">
        <v>78</v>
      </c>
      <c r="B5" s="170" t="s">
        <v>79</v>
      </c>
      <c r="C5" s="171" t="s">
        <v>80</v>
      </c>
      <c r="D5" s="172" t="s">
        <v>245</v>
      </c>
      <c r="E5" s="170" t="s">
        <v>79</v>
      </c>
      <c r="F5" s="171" t="s">
        <v>80</v>
      </c>
      <c r="G5" s="172" t="s">
        <v>245</v>
      </c>
      <c r="H5" s="173" t="s">
        <v>79</v>
      </c>
      <c r="I5" s="174" t="s">
        <v>80</v>
      </c>
      <c r="J5" s="174" t="s">
        <v>245</v>
      </c>
      <c r="K5" s="5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</row>
    <row r="6" spans="1:24" ht="39.75" customHeight="1">
      <c r="A6" s="154" t="s">
        <v>2</v>
      </c>
      <c r="B6" s="155">
        <f>'[1]bordeaux_hommes'!$K$12</f>
        <v>849</v>
      </c>
      <c r="C6" s="156">
        <f>'[1]bordeaux_femmes'!$K$12</f>
        <v>43</v>
      </c>
      <c r="D6" s="157">
        <f>C6+B6</f>
        <v>892</v>
      </c>
      <c r="E6" s="155">
        <f>'[1]bordeaux_hommes'!$K$43+'[1]bordeaux_hommes'!$K$44</f>
        <v>3917</v>
      </c>
      <c r="F6" s="158">
        <f>'[1]bordeaux_femmes'!$K$43+'[1]bordeaux_femmes'!$K$44</f>
        <v>86</v>
      </c>
      <c r="G6" s="157">
        <f>F6+E6</f>
        <v>4003</v>
      </c>
      <c r="H6" s="159">
        <f>B6+E6</f>
        <v>4766</v>
      </c>
      <c r="I6" s="160">
        <f>C6+F6</f>
        <v>129</v>
      </c>
      <c r="J6" s="161">
        <f>I6+H6</f>
        <v>4895</v>
      </c>
      <c r="K6" s="162">
        <f>(D6/J6)*100</f>
        <v>18.22267620020429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</row>
    <row r="7" spans="1:24" ht="39.75" customHeight="1">
      <c r="A7" s="154" t="s">
        <v>3</v>
      </c>
      <c r="B7" s="155">
        <f>'[2]dijon_hommes'!$K$12</f>
        <v>885</v>
      </c>
      <c r="C7" s="156">
        <f>'[2]dijon_femmes'!$K$12</f>
        <v>42</v>
      </c>
      <c r="D7" s="157">
        <f aca="true" t="shared" si="0" ref="D7:D16">C7+B7</f>
        <v>927</v>
      </c>
      <c r="E7" s="155">
        <f>'[2]dijon_hommes'!$K$43+'[2]dijon_hommes'!$K$44</f>
        <v>4286</v>
      </c>
      <c r="F7" s="156">
        <f>'[2]dijon_femmes'!$K$43+'[2]dijon_femmes'!$K$44</f>
        <v>132</v>
      </c>
      <c r="G7" s="157">
        <f aca="true" t="shared" si="1" ref="G7:G16">F7+E7</f>
        <v>4418</v>
      </c>
      <c r="H7" s="159">
        <f aca="true" t="shared" si="2" ref="H7:H15">B7+E7</f>
        <v>5171</v>
      </c>
      <c r="I7" s="160">
        <f aca="true" t="shared" si="3" ref="I7:I15">C7+F7</f>
        <v>174</v>
      </c>
      <c r="J7" s="161">
        <f aca="true" t="shared" si="4" ref="J7:J15">I7+H7</f>
        <v>5345</v>
      </c>
      <c r="K7" s="162">
        <f aca="true" t="shared" si="5" ref="K7:K16">(D7/J7)*100</f>
        <v>17.34331150608045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</row>
    <row r="8" spans="1:24" ht="39.75" customHeight="1">
      <c r="A8" s="154" t="s">
        <v>4</v>
      </c>
      <c r="B8" s="155">
        <f>'[3]lille_hommes'!$K$12</f>
        <v>1519</v>
      </c>
      <c r="C8" s="156">
        <f>'[3]lille_femmes'!$K$12</f>
        <v>59</v>
      </c>
      <c r="D8" s="157">
        <f t="shared" si="0"/>
        <v>1578</v>
      </c>
      <c r="E8" s="155">
        <f>'[3]lille_hommes'!$K$43+'[3]lille_hommes'!$K$44</f>
        <v>8200</v>
      </c>
      <c r="F8" s="156">
        <f>'[3]lille_femmes'!$K$43+'[3]lille_femmes'!$K$44</f>
        <v>275</v>
      </c>
      <c r="G8" s="157">
        <f t="shared" si="1"/>
        <v>8475</v>
      </c>
      <c r="H8" s="159">
        <f t="shared" si="2"/>
        <v>9719</v>
      </c>
      <c r="I8" s="160">
        <f t="shared" si="3"/>
        <v>334</v>
      </c>
      <c r="J8" s="161">
        <f t="shared" si="4"/>
        <v>10053</v>
      </c>
      <c r="K8" s="162">
        <f t="shared" si="5"/>
        <v>15.696806923306475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</row>
    <row r="9" spans="1:24" ht="39.75" customHeight="1">
      <c r="A9" s="154" t="s">
        <v>5</v>
      </c>
      <c r="B9" s="155">
        <f>'[4]lyon_hommes'!$K$12</f>
        <v>1236</v>
      </c>
      <c r="C9" s="156">
        <f>'[4]lyon_femmes'!$K$12</f>
        <v>61</v>
      </c>
      <c r="D9" s="157">
        <f t="shared" si="0"/>
        <v>1297</v>
      </c>
      <c r="E9" s="155">
        <f>'[4]lyon_hommes'!$K$43+'[4]lyon_hommes'!$K$44</f>
        <v>4465</v>
      </c>
      <c r="F9" s="156">
        <f>'[4]lyon_femmes'!$K$43+'[4]lyon_femmes'!$K$44</f>
        <v>155</v>
      </c>
      <c r="G9" s="157">
        <f t="shared" si="1"/>
        <v>4620</v>
      </c>
      <c r="H9" s="159">
        <f t="shared" si="2"/>
        <v>5701</v>
      </c>
      <c r="I9" s="160">
        <f t="shared" si="3"/>
        <v>216</v>
      </c>
      <c r="J9" s="161">
        <f t="shared" si="4"/>
        <v>5917</v>
      </c>
      <c r="K9" s="162">
        <f t="shared" si="5"/>
        <v>21.919891837079604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</row>
    <row r="10" spans="1:24" ht="39.75" customHeight="1">
      <c r="A10" s="154" t="s">
        <v>6</v>
      </c>
      <c r="B10" s="155">
        <f>'[5]marseille_hommes'!$K$12</f>
        <v>1896</v>
      </c>
      <c r="C10" s="156">
        <f>'[5]marseille_femmes'!$K$12</f>
        <v>62</v>
      </c>
      <c r="D10" s="157">
        <f t="shared" si="0"/>
        <v>1958</v>
      </c>
      <c r="E10" s="155">
        <f>'[5]marseille_hommes'!$K$43+'[5]marseille_hommes'!$K$44</f>
        <v>5790</v>
      </c>
      <c r="F10" s="156">
        <f>'[5]marseille_femmes'!$K$43+'[5]marseille_femmes'!$K$44</f>
        <v>131</v>
      </c>
      <c r="G10" s="157">
        <f t="shared" si="1"/>
        <v>5921</v>
      </c>
      <c r="H10" s="159">
        <f t="shared" si="2"/>
        <v>7686</v>
      </c>
      <c r="I10" s="160">
        <f t="shared" si="3"/>
        <v>193</v>
      </c>
      <c r="J10" s="161">
        <f t="shared" si="4"/>
        <v>7879</v>
      </c>
      <c r="K10" s="162">
        <f t="shared" si="5"/>
        <v>24.85086939967001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spans="1:24" ht="39.75" customHeight="1">
      <c r="A11" s="154" t="s">
        <v>7</v>
      </c>
      <c r="B11" s="155">
        <f>'[6]paris_hommes'!$K$12</f>
        <v>4121</v>
      </c>
      <c r="C11" s="156">
        <f>'[6]paris_femmes'!$K$12</f>
        <v>203</v>
      </c>
      <c r="D11" s="157">
        <f t="shared" si="0"/>
        <v>4324</v>
      </c>
      <c r="E11" s="155">
        <f>'[6]paris_hommes'!$K$43+'[6]paris_hommes'!$K$44</f>
        <v>7671</v>
      </c>
      <c r="F11" s="156">
        <f>'[6]paris_femmes'!$K$43+'[6]paris_femmes'!$K$44</f>
        <v>212</v>
      </c>
      <c r="G11" s="157">
        <f t="shared" si="1"/>
        <v>7883</v>
      </c>
      <c r="H11" s="159">
        <f t="shared" si="2"/>
        <v>11792</v>
      </c>
      <c r="I11" s="160">
        <f t="shared" si="3"/>
        <v>415</v>
      </c>
      <c r="J11" s="161">
        <f t="shared" si="4"/>
        <v>12207</v>
      </c>
      <c r="K11" s="162">
        <f t="shared" si="5"/>
        <v>35.42229868108463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</row>
    <row r="12" spans="1:24" ht="39.75" customHeight="1">
      <c r="A12" s="154" t="s">
        <v>8</v>
      </c>
      <c r="B12" s="155">
        <f>'[7]rennes_hommes'!$K$12</f>
        <v>1177</v>
      </c>
      <c r="C12" s="156">
        <f>'[7]rennes_femmes'!$K$12</f>
        <v>66</v>
      </c>
      <c r="D12" s="157">
        <f t="shared" si="0"/>
        <v>1243</v>
      </c>
      <c r="E12" s="155">
        <f>'[7]rennes_hommes'!$K$43+'[7]rennes_hommes'!$K$44</f>
        <v>4235</v>
      </c>
      <c r="F12" s="156">
        <f>'[7]rennes_femmes'!$K$43+'[7]rennes_femmes'!$K$44</f>
        <v>259</v>
      </c>
      <c r="G12" s="157">
        <f t="shared" si="1"/>
        <v>4494</v>
      </c>
      <c r="H12" s="159">
        <f t="shared" si="2"/>
        <v>5412</v>
      </c>
      <c r="I12" s="160">
        <f t="shared" si="3"/>
        <v>325</v>
      </c>
      <c r="J12" s="161">
        <f t="shared" si="4"/>
        <v>5737</v>
      </c>
      <c r="K12" s="162">
        <f t="shared" si="5"/>
        <v>21.666376154784732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</row>
    <row r="13" spans="1:24" ht="39.75" customHeight="1">
      <c r="A13" s="154" t="s">
        <v>9</v>
      </c>
      <c r="B13" s="155">
        <f>'[8]strasbourg_hommes'!$K$12</f>
        <v>1019</v>
      </c>
      <c r="C13" s="156">
        <f>'[8]strasbourg_femmes'!$K$12</f>
        <v>51</v>
      </c>
      <c r="D13" s="157">
        <f t="shared" si="0"/>
        <v>1070</v>
      </c>
      <c r="E13" s="155">
        <f>'[8]strasbourg_hommes'!$K$43+'[8]strasbourg_hommes'!$K$44</f>
        <v>4379</v>
      </c>
      <c r="F13" s="156">
        <f>'[8]strasbourg_femmes'!$K$43+'[8]strasbourg_femmes'!$K$44</f>
        <v>124</v>
      </c>
      <c r="G13" s="157">
        <f t="shared" si="1"/>
        <v>4503</v>
      </c>
      <c r="H13" s="159">
        <f t="shared" si="2"/>
        <v>5398</v>
      </c>
      <c r="I13" s="160">
        <f t="shared" si="3"/>
        <v>175</v>
      </c>
      <c r="J13" s="161">
        <f t="shared" si="4"/>
        <v>5573</v>
      </c>
      <c r="K13" s="162">
        <f t="shared" si="5"/>
        <v>19.199712901489324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</row>
    <row r="14" spans="1:24" ht="39.75" customHeight="1">
      <c r="A14" s="154" t="s">
        <v>10</v>
      </c>
      <c r="B14" s="155">
        <f>'[9]toulouse_hommes'!$K$12</f>
        <v>1308</v>
      </c>
      <c r="C14" s="156">
        <f>'[9]toulouse_femmes'!$K$12</f>
        <v>68</v>
      </c>
      <c r="D14" s="157">
        <f t="shared" si="0"/>
        <v>1376</v>
      </c>
      <c r="E14" s="155">
        <f>'[9]toulouse_hommes'!$K$43+'[9]toulouse_hommes'!$K$44</f>
        <v>3386</v>
      </c>
      <c r="F14" s="156">
        <f>'[9]toulouse_femmes'!$K$43+'[9]toulouse_femmes'!$K$44</f>
        <v>99</v>
      </c>
      <c r="G14" s="157">
        <f t="shared" si="1"/>
        <v>3485</v>
      </c>
      <c r="H14" s="159">
        <f t="shared" si="2"/>
        <v>4694</v>
      </c>
      <c r="I14" s="160">
        <f t="shared" si="3"/>
        <v>167</v>
      </c>
      <c r="J14" s="161">
        <f t="shared" si="4"/>
        <v>4861</v>
      </c>
      <c r="K14" s="162">
        <f t="shared" si="5"/>
        <v>28.30693272989097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</row>
    <row r="15" spans="1:24" ht="39.75" customHeight="1">
      <c r="A15" s="154" t="s">
        <v>11</v>
      </c>
      <c r="B15" s="155">
        <f>'[10]outremer_hommes'!$K$12</f>
        <v>995</v>
      </c>
      <c r="C15" s="156">
        <f>'[10]outremer_femmes'!$K$12</f>
        <v>42</v>
      </c>
      <c r="D15" s="157">
        <f t="shared" si="0"/>
        <v>1037</v>
      </c>
      <c r="E15" s="155">
        <f>'[10]outremer_hommes'!$K$43+'[10]outremer_hommes'!$K$44</f>
        <v>3378</v>
      </c>
      <c r="F15" s="163">
        <f>'[10]outremer_femmes'!$K$43+'[10]outremer_femmes'!$K$44</f>
        <v>93</v>
      </c>
      <c r="G15" s="157">
        <f t="shared" si="1"/>
        <v>3471</v>
      </c>
      <c r="H15" s="159">
        <f t="shared" si="2"/>
        <v>4373</v>
      </c>
      <c r="I15" s="160">
        <f t="shared" si="3"/>
        <v>135</v>
      </c>
      <c r="J15" s="161">
        <f t="shared" si="4"/>
        <v>4508</v>
      </c>
      <c r="K15" s="162">
        <f t="shared" si="5"/>
        <v>23.003549245785273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</row>
    <row r="16" spans="1:24" ht="39.75" customHeight="1">
      <c r="A16" s="164" t="s">
        <v>28</v>
      </c>
      <c r="B16" s="165">
        <f aca="true" t="shared" si="6" ref="B16:I16">SUM(B6:B15)</f>
        <v>15005</v>
      </c>
      <c r="C16" s="166">
        <f t="shared" si="6"/>
        <v>697</v>
      </c>
      <c r="D16" s="167">
        <f t="shared" si="0"/>
        <v>15702</v>
      </c>
      <c r="E16" s="165">
        <f t="shared" si="6"/>
        <v>49707</v>
      </c>
      <c r="F16" s="166">
        <f t="shared" si="6"/>
        <v>1566</v>
      </c>
      <c r="G16" s="167">
        <f t="shared" si="1"/>
        <v>51273</v>
      </c>
      <c r="H16" s="165">
        <f t="shared" si="6"/>
        <v>64712</v>
      </c>
      <c r="I16" s="166">
        <f t="shared" si="6"/>
        <v>2263</v>
      </c>
      <c r="J16" s="168">
        <f>I16+H16</f>
        <v>66975</v>
      </c>
      <c r="K16" s="169">
        <f t="shared" si="5"/>
        <v>23.444568868980966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</row>
    <row r="17" spans="1:24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</row>
    <row r="18" spans="1:24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4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</row>
    <row r="20" spans="1:24" ht="12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4" ht="12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</row>
    <row r="22" spans="1:24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</row>
    <row r="23" spans="1:24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1:24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4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</row>
    <row r="26" spans="1:24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</row>
    <row r="27" spans="1:24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</row>
    <row r="28" spans="1:24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</row>
    <row r="29" spans="1:24" ht="12.7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</row>
    <row r="30" spans="1:24" ht="12.7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1:24" ht="12.7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</row>
    <row r="32" spans="1:24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</row>
    <row r="33" spans="1:24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</row>
    <row r="34" spans="1:24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</row>
    <row r="35" spans="1:24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</row>
    <row r="36" spans="1:24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</row>
    <row r="37" spans="1:24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</row>
    <row r="38" spans="1:24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</row>
    <row r="39" spans="1:24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</row>
    <row r="40" spans="1:24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</row>
    <row r="41" spans="1:24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</row>
    <row r="42" spans="1:24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</row>
    <row r="43" spans="1:24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</row>
    <row r="44" spans="1:24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</row>
    <row r="45" spans="1:24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</row>
    <row r="46" spans="1:24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</row>
    <row r="47" spans="1:24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</row>
    <row r="48" spans="1:24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</row>
    <row r="49" spans="1:24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</row>
    <row r="50" spans="1:24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</row>
    <row r="51" spans="1:24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</row>
    <row r="52" spans="1:24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</row>
    <row r="53" spans="1:24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</row>
    <row r="54" spans="1:24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</row>
    <row r="55" spans="1:24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</row>
    <row r="56" spans="1:24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</row>
    <row r="57" spans="1:13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1:13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1:13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1:13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1:13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1:13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1:13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1:13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</row>
    <row r="65" spans="1:13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</row>
    <row r="66" spans="1:13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spans="1:13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</row>
    <row r="68" spans="1:13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</row>
    <row r="69" spans="1:13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</row>
    <row r="70" spans="1:13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  <row r="71" spans="1:13" ht="12.7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</row>
    <row r="72" spans="1:13" ht="12.7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</row>
    <row r="73" spans="1:13" ht="12.7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</row>
    <row r="74" spans="1:13" ht="12.7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</row>
    <row r="75" spans="1:13" ht="12.7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</row>
    <row r="76" spans="1:13" ht="12.7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</row>
    <row r="77" spans="1:13" ht="12.7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</row>
    <row r="78" spans="1:13" ht="12.7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</row>
    <row r="79" spans="1:13" ht="12.7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</row>
    <row r="80" spans="1:13" ht="12.7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</row>
    <row r="81" spans="1:13" ht="12.7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</row>
    <row r="82" spans="1:13" ht="12.7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</row>
    <row r="83" spans="1:13" ht="12.7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</row>
    <row r="84" spans="1:13" ht="12.7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</row>
    <row r="85" spans="1:13" ht="12.7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</row>
    <row r="86" spans="1:13" ht="12.7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</row>
    <row r="87" spans="1:13" ht="12.7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</row>
    <row r="88" spans="1:13" ht="12.7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</row>
    <row r="89" spans="1:13" ht="12.7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</row>
    <row r="90" spans="1:13" ht="12.7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</row>
    <row r="91" spans="1:13" ht="12.7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</row>
    <row r="92" spans="1:13" ht="12.7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</row>
    <row r="93" spans="1:13" ht="12.7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</row>
    <row r="94" spans="1:13" ht="12.7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</row>
    <row r="95" spans="1:13" ht="12.7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</row>
    <row r="96" spans="1:13" ht="12.7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</row>
    <row r="97" spans="1:13" ht="12.7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</row>
    <row r="98" spans="1:13" ht="12.7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</row>
    <row r="99" spans="1:13" ht="12.7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</row>
    <row r="100" spans="1:13" ht="12.7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</row>
    <row r="101" spans="1:13" ht="12.7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</row>
    <row r="102" spans="1:13" ht="12.7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</row>
    <row r="103" spans="1:13" ht="12.7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</row>
    <row r="104" spans="1:13" ht="12.7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</row>
    <row r="105" spans="1:13" ht="12.7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  <row r="106" spans="1:13" ht="12.7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</row>
    <row r="107" spans="1:13" ht="12.7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</row>
    <row r="108" spans="1:13" ht="12.7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</row>
    <row r="109" spans="1:13" ht="12.7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</row>
    <row r="110" spans="1:13" ht="12.7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</row>
    <row r="111" spans="1:13" ht="12.7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</row>
    <row r="112" spans="1:13" ht="12.75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</row>
    <row r="113" spans="1:13" ht="12.75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</row>
    <row r="114" spans="1:13" ht="12.75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</row>
    <row r="115" spans="1:13" ht="12.75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</row>
    <row r="116" spans="1:13" ht="12.7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</row>
    <row r="117" spans="1:13" ht="12.75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</row>
    <row r="118" spans="1:13" ht="12.75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</row>
    <row r="119" spans="1:13" ht="12.75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</row>
    <row r="120" spans="1:13" ht="12.75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</row>
    <row r="121" spans="1:13" ht="12.75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</row>
    <row r="122" spans="1:13" ht="12.75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</row>
    <row r="123" spans="1:13" ht="12.75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</row>
    <row r="124" spans="1:13" ht="12.75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</row>
    <row r="125" spans="1:13" ht="12.75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</row>
    <row r="126" spans="1:13" ht="12.75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</row>
    <row r="127" spans="1:13" ht="12.75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</row>
    <row r="128" spans="1:13" ht="12.75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</row>
    <row r="129" spans="1:13" ht="12.7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</row>
    <row r="130" spans="1:13" ht="12.7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</row>
    <row r="131" spans="1:13" ht="12.75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</row>
    <row r="132" spans="1:13" ht="12.75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</row>
    <row r="133" spans="1:13" ht="12.75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</row>
    <row r="134" spans="1:13" ht="12.75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</row>
    <row r="135" spans="1:13" ht="12.75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</row>
    <row r="136" spans="1:13" ht="12.75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</row>
    <row r="137" spans="1:13" ht="12.75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</row>
    <row r="138" spans="1:13" ht="12.75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</row>
    <row r="139" spans="1:13" ht="12.75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</row>
    <row r="140" spans="1:13" ht="12.75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</row>
    <row r="141" spans="1:13" ht="12.75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</row>
    <row r="142" spans="1:13" ht="12.75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</row>
    <row r="143" spans="1:13" ht="12.75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</row>
    <row r="144" spans="1:13" ht="12.75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</row>
    <row r="145" spans="1:13" ht="12.75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</row>
    <row r="146" spans="1:13" ht="12.75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</row>
    <row r="147" spans="1:13" ht="12.75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</row>
    <row r="148" spans="1:13" ht="12.75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</row>
    <row r="149" spans="1:13" ht="12.75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</row>
    <row r="150" spans="1:13" ht="12.75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</row>
    <row r="151" spans="1:13" ht="12.75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</row>
    <row r="152" spans="1:13" ht="12.75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</row>
    <row r="153" spans="1:13" ht="12.75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</row>
    <row r="154" spans="1:13" ht="12.75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</row>
    <row r="155" spans="1:13" ht="12.75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</row>
    <row r="156" spans="1:13" ht="12.75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</row>
    <row r="157" spans="1:13" ht="12.75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</row>
    <row r="158" spans="1:13" ht="12.75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</row>
    <row r="159" spans="1:13" ht="12.75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</row>
    <row r="160" spans="1:13" ht="12.75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</row>
    <row r="161" spans="1:13" ht="12.75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</row>
    <row r="162" spans="1:13" ht="12.75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</row>
    <row r="163" spans="1:13" ht="12.75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</row>
    <row r="164" spans="1:13" ht="12.75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</row>
    <row r="165" spans="1:13" ht="12.75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</row>
    <row r="166" spans="1:13" ht="12.75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</row>
    <row r="167" spans="1:13" ht="12.75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</row>
    <row r="168" spans="1:13" ht="12.75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</row>
    <row r="169" spans="1:13" ht="12.75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</row>
    <row r="170" spans="1:13" ht="12.75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</row>
    <row r="171" spans="1:13" ht="12.75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</row>
    <row r="172" spans="1:13" ht="12.75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</row>
    <row r="173" spans="1:13" ht="12.75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</row>
    <row r="174" spans="1:13" ht="12.75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</row>
    <row r="175" spans="1:13" ht="12.75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</row>
    <row r="176" spans="1:13" ht="12.75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</row>
    <row r="177" spans="1:13" ht="12.75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</row>
    <row r="178" spans="1:13" ht="12.75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</row>
    <row r="179" spans="1:13" ht="12.75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</row>
    <row r="180" spans="1:13" ht="12.75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</row>
    <row r="181" spans="1:13" ht="12.75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</row>
    <row r="182" spans="1:13" ht="12.75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</row>
    <row r="183" spans="1:13" ht="12.75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</row>
    <row r="184" spans="1:13" ht="12.75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</row>
    <row r="185" spans="1:13" ht="12.75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</row>
    <row r="186" spans="1:13" ht="12.75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</row>
    <row r="187" spans="1:13" ht="12.75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</row>
    <row r="188" spans="1:13" ht="12.75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</row>
    <row r="189" spans="1:13" ht="12.75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</row>
    <row r="190" spans="1:13" ht="12.75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</row>
    <row r="191" spans="1:13" ht="12.7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</row>
    <row r="192" spans="1:13" ht="12.7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</row>
    <row r="193" spans="1:13" ht="12.7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</row>
    <row r="194" spans="1:13" ht="12.7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</row>
    <row r="195" spans="1:13" ht="12.7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</row>
    <row r="196" spans="1:13" ht="12.7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</row>
    <row r="197" spans="1:13" ht="12.7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</row>
    <row r="198" spans="1:13" ht="12.7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</row>
    <row r="199" spans="1:13" ht="12.7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</row>
    <row r="200" spans="1:13" ht="12.7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</row>
    <row r="201" spans="1:13" ht="12.7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</row>
    <row r="202" spans="1:13" ht="12.7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</row>
    <row r="203" spans="1:13" ht="12.7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</row>
    <row r="204" spans="1:13" ht="12.7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</row>
    <row r="205" spans="1:13" ht="12.7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</row>
    <row r="206" spans="1:13" ht="12.7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</row>
    <row r="207" spans="1:13" ht="12.7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</row>
    <row r="208" spans="1:13" ht="12.75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</row>
    <row r="209" spans="1:13" ht="12.75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</row>
    <row r="210" spans="1:13" ht="12.75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</row>
    <row r="211" spans="1:13" ht="12.7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</row>
    <row r="212" spans="1:13" ht="12.75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</row>
    <row r="213" spans="1:13" ht="12.7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</row>
    <row r="214" spans="1:13" ht="12.7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</row>
    <row r="215" spans="1:13" ht="12.7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</row>
    <row r="216" spans="1:13" ht="12.7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</row>
    <row r="217" spans="1:13" ht="12.7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</row>
    <row r="218" spans="1:13" ht="12.7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</row>
    <row r="219" spans="1:13" ht="12.7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</row>
    <row r="220" spans="1:13" ht="12.7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</row>
    <row r="221" spans="1:13" ht="12.75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</row>
    <row r="222" spans="1:13" ht="12.75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</row>
    <row r="223" spans="1:13" ht="12.75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</row>
    <row r="224" spans="1:13" ht="12.7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</row>
    <row r="225" spans="1:13" ht="12.7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</row>
    <row r="226" spans="1:13" ht="12.75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</row>
    <row r="227" spans="1:13" ht="12.7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</row>
    <row r="228" spans="1:13" ht="12.7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</row>
    <row r="229" spans="1:13" ht="12.75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</row>
    <row r="230" spans="1:13" ht="12.75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</row>
    <row r="231" spans="1:13" ht="12.75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</row>
    <row r="232" spans="1:13" ht="12.7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</row>
    <row r="233" spans="1:13" ht="12.75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</row>
    <row r="234" spans="1:13" ht="12.7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</row>
    <row r="235" spans="1:13" ht="12.7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</row>
    <row r="236" spans="1:13" ht="12.7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</row>
    <row r="237" spans="1:13" ht="12.75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</row>
    <row r="238" spans="1:13" ht="12.7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</row>
    <row r="239" spans="1:13" ht="12.7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</row>
    <row r="240" spans="1:13" ht="12.75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</row>
    <row r="241" spans="1:13" ht="12.75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</row>
    <row r="242" spans="1:13" ht="12.7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</row>
    <row r="243" spans="1:13" ht="12.75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</row>
    <row r="244" spans="1:13" ht="12.75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</row>
    <row r="245" spans="1:13" ht="12.7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</row>
    <row r="246" spans="1:13" ht="12.7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</row>
    <row r="247" spans="1:13" ht="12.7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</row>
    <row r="248" spans="1:13" ht="12.75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</row>
    <row r="249" spans="1:13" ht="12.7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</row>
    <row r="250" spans="1:13" ht="12.75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</row>
    <row r="251" spans="1:13" ht="12.75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</row>
    <row r="252" spans="1:13" ht="12.7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</row>
    <row r="253" spans="1:13" ht="12.75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</row>
    <row r="254" spans="1:13" ht="12.75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</row>
    <row r="255" spans="1:13" ht="12.7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</row>
    <row r="256" spans="1:13" ht="12.7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</row>
    <row r="257" spans="1:13" ht="12.75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</row>
    <row r="258" spans="1:13" ht="12.75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</row>
    <row r="259" spans="1:13" ht="12.75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</row>
    <row r="260" spans="1:13" ht="12.75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</row>
    <row r="261" spans="1:13" ht="12.75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</row>
    <row r="262" spans="1:13" ht="12.75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</row>
    <row r="263" spans="1:13" ht="12.75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</row>
    <row r="264" spans="1:13" ht="12.7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</row>
    <row r="265" spans="1:13" ht="12.7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</row>
    <row r="266" spans="1:13" ht="12.7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</row>
    <row r="267" spans="1:13" ht="12.7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</row>
    <row r="268" spans="1:13" ht="12.7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</row>
    <row r="269" spans="1:13" ht="12.7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</row>
    <row r="270" spans="1:13" ht="12.7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</row>
    <row r="271" spans="1:13" ht="12.7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</row>
    <row r="272" spans="1:13" ht="12.7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</row>
    <row r="273" spans="1:13" ht="12.7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</row>
    <row r="274" spans="1:13" ht="12.7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</row>
    <row r="275" spans="1:13" ht="12.7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</row>
    <row r="276" spans="1:13" ht="12.7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</row>
    <row r="277" spans="1:13" ht="12.7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</row>
    <row r="278" spans="1:13" ht="12.7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</row>
    <row r="279" spans="1:13" ht="12.7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</row>
    <row r="280" spans="1:13" ht="12.7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</row>
    <row r="281" spans="1:13" ht="12.7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</row>
    <row r="282" spans="1:13" ht="12.7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</row>
    <row r="283" spans="1:13" ht="12.7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</row>
    <row r="284" spans="1:13" ht="12.7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</row>
    <row r="285" spans="1:13" ht="12.7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</row>
    <row r="286" spans="1:13" ht="12.7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</row>
    <row r="287" spans="1:13" ht="12.7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</row>
    <row r="288" spans="1:13" ht="12.7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</row>
    <row r="289" spans="1:13" ht="12.7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</row>
    <row r="290" spans="1:13" ht="12.7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</row>
    <row r="291" spans="1:13" ht="12.7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</row>
    <row r="292" spans="1:13" ht="12.7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</row>
    <row r="293" spans="1:13" ht="12.7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</row>
    <row r="294" spans="1:13" ht="12.7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</row>
    <row r="295" spans="1:13" ht="12.7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</row>
    <row r="296" spans="1:13" ht="12.7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</row>
    <row r="297" spans="1:13" ht="12.7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</row>
    <row r="298" spans="1:13" ht="12.7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</row>
    <row r="299" spans="1:13" ht="12.7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</row>
    <row r="300" spans="1:13" ht="12.7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</row>
    <row r="301" spans="1:13" ht="12.7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</row>
    <row r="302" spans="1:13" ht="12.7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</row>
    <row r="303" spans="1:13" ht="12.7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</row>
    <row r="304" spans="1:13" ht="12.7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</row>
    <row r="305" spans="1:13" ht="12.7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</row>
    <row r="306" spans="1:13" ht="12.7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</row>
    <row r="307" spans="1:13" ht="12.7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</row>
    <row r="308" spans="1:13" ht="12.7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</row>
    <row r="309" spans="1:13" ht="12.7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</row>
    <row r="310" spans="1:13" ht="12.7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</row>
    <row r="311" spans="1:13" ht="12.7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</row>
    <row r="312" spans="1:13" ht="12.7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</row>
    <row r="313" spans="1:13" ht="12.7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</row>
    <row r="314" spans="1:13" ht="12.7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</row>
    <row r="315" spans="1:13" ht="12.7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</row>
    <row r="316" spans="1:13" ht="12.7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</row>
    <row r="317" spans="1:13" ht="12.7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</row>
    <row r="318" spans="1:13" ht="12.7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</row>
    <row r="319" spans="1:13" ht="12.7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</row>
    <row r="320" spans="1:13" ht="12.7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</row>
    <row r="321" spans="1:13" ht="12.7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</row>
    <row r="322" spans="1:13" ht="12.7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</row>
    <row r="323" spans="1:13" ht="12.7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</row>
    <row r="324" spans="1:13" ht="12.7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</row>
    <row r="325" spans="1:13" ht="12.7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</row>
    <row r="326" spans="1:13" ht="12.7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</row>
    <row r="327" spans="1:13" ht="12.7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</row>
    <row r="328" spans="1:13" ht="12.7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</row>
    <row r="329" spans="1:13" ht="12.7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</row>
    <row r="330" spans="1:13" ht="12.7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</row>
    <row r="331" spans="1:13" ht="12.7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</row>
    <row r="332" spans="1:13" ht="12.7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</row>
    <row r="333" spans="1:13" ht="12.7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</row>
    <row r="334" spans="1:13" ht="12.7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</row>
    <row r="335" spans="1:13" ht="12.7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</row>
    <row r="336" spans="1:13" ht="12.7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</row>
    <row r="337" spans="1:13" ht="12.7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</row>
    <row r="338" spans="1:13" ht="12.7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</row>
    <row r="339" spans="1:13" ht="12.7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</row>
    <row r="340" spans="1:13" ht="12.7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</row>
    <row r="341" spans="1:13" ht="12.7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</row>
    <row r="342" spans="1:13" ht="12.7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</row>
    <row r="343" spans="1:13" ht="12.7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</row>
    <row r="344" spans="1:13" ht="12.7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</row>
    <row r="345" spans="1:13" ht="12.7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</row>
    <row r="346" spans="1:13" ht="12.7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</row>
    <row r="347" spans="1:13" ht="12.7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</row>
    <row r="348" spans="1:13" ht="12.7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</row>
    <row r="349" spans="1:13" ht="12.7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</row>
    <row r="350" spans="1:13" ht="12.7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</row>
    <row r="351" spans="1:13" ht="12.7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</row>
    <row r="352" spans="1:13" ht="12.7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</row>
    <row r="353" spans="1:13" ht="12.7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</row>
    <row r="354" spans="1:13" ht="12.7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</row>
    <row r="355" spans="1:13" ht="12.7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</row>
    <row r="356" spans="1:13" ht="12.7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</row>
    <row r="357" spans="1:13" ht="12.7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</row>
    <row r="358" spans="1:13" ht="12.7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</row>
    <row r="359" spans="1:13" ht="12.7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</row>
    <row r="360" spans="1:13" ht="12.7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</row>
    <row r="361" spans="1:13" ht="12.75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</row>
    <row r="362" spans="1:13" ht="12.75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</row>
    <row r="363" spans="1:13" ht="12.75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</row>
    <row r="364" spans="1:13" ht="12.75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</row>
    <row r="365" spans="1:13" ht="12.75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</row>
    <row r="366" spans="1:13" ht="12.75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</row>
    <row r="367" spans="1:13" ht="12.75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</row>
    <row r="368" spans="1:13" ht="12.75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</row>
    <row r="369" spans="1:13" ht="12.75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</row>
    <row r="370" spans="1:13" ht="12.75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</row>
    <row r="371" spans="1:13" ht="12.75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</row>
    <row r="372" spans="1:13" ht="12.75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</row>
    <row r="373" spans="1:13" ht="12.75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</row>
    <row r="374" spans="1:13" ht="12.75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</row>
    <row r="375" spans="1:13" ht="12.75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</row>
    <row r="376" spans="1:13" ht="12.75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</row>
    <row r="377" spans="1:13" ht="12.75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</row>
    <row r="378" spans="1:13" ht="12.75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</row>
    <row r="379" spans="1:13" ht="12.75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</row>
    <row r="380" spans="1:13" ht="12.75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</row>
    <row r="381" spans="1:13" ht="12.75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</row>
    <row r="382" spans="1:13" ht="12.75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</row>
    <row r="383" spans="1:13" ht="12.75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</row>
    <row r="384" spans="1:13" ht="12.75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</row>
    <row r="385" spans="1:13" ht="12.75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</row>
    <row r="386" spans="1:13" ht="12.75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</row>
    <row r="387" spans="1:13" ht="12.75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</row>
    <row r="388" spans="1:13" ht="12.75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</row>
    <row r="389" spans="1:13" ht="12.75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</row>
    <row r="390" spans="1:13" ht="12.75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</row>
    <row r="391" spans="1:13" ht="12.75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</row>
    <row r="392" spans="1:13" ht="12.75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</row>
    <row r="393" spans="1:13" ht="12.75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</row>
    <row r="394" spans="1:13" ht="12.75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</row>
    <row r="395" spans="1:13" ht="12.75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</row>
    <row r="396" spans="1:13" ht="12.75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</row>
    <row r="397" spans="1:13" ht="12.75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</row>
    <row r="398" spans="1:13" ht="12.75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</row>
    <row r="399" spans="1:13" ht="12.75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</row>
    <row r="400" spans="1:13" ht="12.75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</row>
    <row r="401" spans="1:13" ht="12.75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</row>
    <row r="402" spans="1:13" ht="12.75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</row>
    <row r="403" spans="1:13" ht="12.75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</row>
    <row r="404" spans="1:13" ht="12.75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</row>
    <row r="405" spans="1:13" ht="12.75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</row>
    <row r="406" spans="1:13" ht="12.75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</row>
    <row r="407" spans="1:13" ht="12.75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</row>
    <row r="408" spans="1:13" ht="12.75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</row>
    <row r="409" spans="1:13" ht="12.75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</row>
    <row r="410" spans="1:13" ht="12.75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</row>
    <row r="411" spans="1:13" ht="12.75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</row>
    <row r="412" spans="1:13" ht="12.75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</row>
    <row r="413" spans="1:13" ht="12.75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</row>
    <row r="414" spans="1:13" ht="12.75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</row>
    <row r="415" spans="1:13" ht="12.75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</row>
    <row r="416" spans="1:13" ht="12.75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</row>
    <row r="417" spans="1:13" ht="12.75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</row>
    <row r="418" spans="1:13" ht="12.75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</row>
    <row r="419" spans="1:13" ht="12.75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</row>
    <row r="420" spans="1:13" ht="12.75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</row>
    <row r="421" spans="1:13" ht="12.75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</row>
    <row r="422" spans="1:13" ht="12.75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</row>
    <row r="423" spans="1:13" ht="12.75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</row>
    <row r="424" spans="1:13" ht="12.75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</row>
    <row r="425" spans="1:13" ht="12.75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</row>
    <row r="426" spans="1:13" ht="12.75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</row>
    <row r="427" spans="1:13" ht="12.75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</row>
    <row r="428" spans="1:13" ht="12.75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</row>
    <row r="429" spans="1:13" ht="12.75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</row>
    <row r="430" spans="1:13" ht="12.75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</row>
    <row r="431" spans="1:13" ht="12.75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</row>
    <row r="432" spans="1:13" ht="12.75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</row>
    <row r="433" spans="1:13" ht="12.75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</row>
    <row r="434" spans="1:13" ht="12.75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</row>
    <row r="435" spans="1:13" ht="12.75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</row>
    <row r="436" spans="1:13" ht="12.75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</row>
    <row r="437" spans="1:13" ht="12.75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</row>
    <row r="438" spans="1:13" ht="12.75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</row>
    <row r="439" spans="1:13" ht="12.75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</row>
    <row r="440" spans="1:13" ht="12.75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</row>
    <row r="441" spans="1:13" ht="12.75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</row>
    <row r="442" spans="1:13" ht="12.75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</row>
    <row r="443" spans="1:13" ht="12.75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</row>
    <row r="444" spans="1:13" ht="12.75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</row>
    <row r="445" spans="1:13" ht="12.75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</row>
    <row r="446" spans="1:13" ht="12.75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</row>
    <row r="447" spans="1:13" ht="12.75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</row>
    <row r="448" spans="1:13" ht="12.75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</row>
    <row r="449" spans="1:13" ht="12.75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</row>
    <row r="450" spans="1:13" ht="12.75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</row>
    <row r="451" spans="1:13" ht="12.75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</row>
    <row r="452" spans="1:13" ht="12.75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</row>
    <row r="453" spans="1:13" ht="12.75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</row>
    <row r="454" spans="1:13" ht="12.75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</row>
    <row r="455" spans="1:13" ht="12.75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</row>
    <row r="456" spans="1:13" ht="12.75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</row>
    <row r="457" spans="1:13" ht="12.75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</row>
    <row r="458" spans="1:13" ht="12.75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</row>
    <row r="459" spans="1:13" ht="12.75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</row>
    <row r="460" spans="1:13" ht="12.75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</row>
    <row r="461" spans="1:13" ht="12.75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</row>
    <row r="462" spans="1:13" ht="12.75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</row>
    <row r="463" spans="1:13" ht="12.75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</row>
    <row r="464" spans="1:13" ht="12.75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</row>
    <row r="465" spans="1:13" ht="12.75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</row>
    <row r="466" spans="1:13" ht="12.75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</row>
    <row r="467" spans="1:13" ht="12.75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</row>
    <row r="468" spans="1:13" ht="12.75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</row>
    <row r="469" spans="1:13" ht="12.75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</row>
    <row r="470" spans="1:13" ht="12.75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</row>
    <row r="471" spans="1:13" ht="12.75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</row>
    <row r="472" spans="1:13" ht="12.75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</row>
    <row r="473" spans="1:13" ht="12.75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</row>
    <row r="474" spans="1:13" ht="12.75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</row>
    <row r="475" spans="1:13" ht="12.75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</row>
    <row r="476" spans="1:13" ht="12.75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</row>
    <row r="477" spans="1:13" ht="12.75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</row>
    <row r="478" spans="1:13" ht="12.75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</row>
    <row r="479" spans="1:13" ht="12.75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</row>
    <row r="480" spans="1:13" ht="12.75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</row>
    <row r="481" spans="1:13" ht="12.75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</row>
    <row r="482" spans="1:13" ht="12.75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</row>
    <row r="483" spans="1:13" ht="12.75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</row>
    <row r="484" spans="1:13" ht="12.75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</row>
    <row r="485" spans="1:13" ht="12.75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</row>
    <row r="486" spans="1:13" ht="12.75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</row>
    <row r="487" spans="1:13" ht="12.75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</row>
    <row r="488" spans="1:13" ht="12.75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</row>
    <row r="489" spans="1:13" ht="12.75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</row>
    <row r="490" spans="1:13" ht="12.75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</row>
    <row r="491" spans="1:13" ht="12.75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</row>
    <row r="492" spans="1:13" ht="12.75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</row>
    <row r="493" spans="1:13" ht="12.75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</row>
    <row r="494" spans="1:13" ht="12.75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</row>
    <row r="495" spans="1:13" ht="12.75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</row>
    <row r="496" spans="1:13" ht="12.75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</row>
    <row r="497" spans="1:13" ht="12.75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</row>
    <row r="498" spans="1:13" ht="12.75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</row>
    <row r="499" spans="1:13" ht="12.75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</row>
    <row r="500" spans="1:13" ht="12.75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</row>
    <row r="501" spans="1:13" ht="12.75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</row>
    <row r="502" spans="1:13" ht="12.75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</row>
    <row r="503" spans="1:13" ht="12.75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</row>
    <row r="504" spans="1:13" ht="12.75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</row>
    <row r="505" spans="1:13" ht="12.75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</row>
    <row r="506" spans="1:13" ht="12.75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</row>
    <row r="507" spans="1:13" ht="12.75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</row>
    <row r="508" spans="1:13" ht="12.75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</row>
    <row r="509" spans="1:13" ht="12.75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</row>
    <row r="510" spans="1:13" ht="12.75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</row>
    <row r="511" spans="1:13" ht="12.75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</row>
    <row r="512" spans="1:13" ht="12.75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</row>
    <row r="513" spans="1:13" ht="12.75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</row>
    <row r="514" spans="1:13" ht="12.75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</row>
    <row r="515" spans="1:13" ht="12.75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</row>
    <row r="516" spans="1:13" ht="12.75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</row>
    <row r="517" spans="1:13" ht="12.75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</row>
    <row r="518" spans="1:13" ht="12.75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</row>
    <row r="519" spans="1:13" ht="12.75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</row>
    <row r="520" spans="1:13" ht="12.75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</row>
    <row r="521" spans="1:13" ht="12.75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</row>
    <row r="522" spans="1:13" ht="12.75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</row>
    <row r="523" spans="1:13" ht="12.75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</row>
    <row r="524" spans="1:13" ht="12.75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</row>
    <row r="525" spans="1:13" ht="12.75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</row>
    <row r="526" spans="1:13" ht="12.75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</row>
    <row r="527" spans="1:13" ht="12.75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</row>
    <row r="528" spans="1:13" ht="12.75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</row>
    <row r="529" spans="1:13" ht="12.75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</row>
    <row r="530" spans="1:13" ht="12.75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</row>
    <row r="531" spans="1:13" ht="12.75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</row>
    <row r="532" spans="1:13" ht="12.75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</row>
    <row r="533" spans="1:13" ht="12.75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</row>
    <row r="534" spans="1:13" ht="12.75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</row>
    <row r="535" spans="1:13" ht="12.75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</row>
    <row r="536" spans="1:13" ht="12.75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</row>
    <row r="537" spans="1:13" ht="12.75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</row>
    <row r="538" spans="1:13" ht="12.75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</row>
    <row r="539" spans="1:13" ht="12.75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</row>
    <row r="540" spans="1:13" ht="12.75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</row>
    <row r="541" spans="1:13" ht="12.75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</row>
    <row r="542" spans="1:13" ht="12.75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</row>
    <row r="543" spans="1:13" ht="12.75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</row>
    <row r="544" spans="1:13" ht="12.75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</row>
    <row r="545" spans="1:13" ht="12.75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</row>
    <row r="546" spans="1:13" ht="12.75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</row>
    <row r="547" spans="1:13" ht="12.75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</row>
    <row r="548" spans="1:13" ht="12.75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</row>
    <row r="549" spans="1:13" ht="12.75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</row>
    <row r="550" spans="1:13" ht="12.75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</row>
    <row r="551" spans="1:13" ht="12.75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</row>
    <row r="552" spans="1:13" ht="12.75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</row>
    <row r="553" spans="1:13" ht="12.75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</row>
    <row r="554" spans="1:13" ht="12.75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</row>
    <row r="555" spans="1:13" ht="12.75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</row>
    <row r="556" spans="1:13" ht="12.75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</row>
    <row r="557" spans="1:13" ht="12.75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</row>
    <row r="558" spans="1:13" ht="12.75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</row>
    <row r="559" spans="1:13" ht="12.75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</row>
    <row r="560" spans="1:13" ht="12.75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</row>
    <row r="561" spans="1:13" ht="12.75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</row>
    <row r="562" spans="1:13" ht="12.75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</row>
    <row r="563" spans="1:13" ht="12.75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</row>
    <row r="564" spans="1:13" ht="12.75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</row>
    <row r="565" spans="1:13" ht="12.75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</row>
    <row r="566" spans="1:13" ht="12.75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</row>
    <row r="567" spans="1:13" ht="12.75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</row>
    <row r="568" spans="1:13" ht="12.75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</row>
    <row r="569" spans="1:13" ht="12.75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</row>
    <row r="570" spans="1:13" ht="12.75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</row>
    <row r="571" spans="1:13" ht="12.75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</row>
    <row r="572" spans="1:13" ht="12.75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</row>
    <row r="573" spans="1:13" ht="12.75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</row>
    <row r="574" spans="1:13" ht="12.75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</row>
    <row r="575" spans="1:13" ht="12.75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</row>
    <row r="576" spans="1:13" ht="12.75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</row>
    <row r="577" spans="1:13" ht="12.75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</row>
    <row r="578" spans="1:13" ht="12.75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</row>
    <row r="579" spans="1:13" ht="12.75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</row>
    <row r="580" spans="1:13" ht="12.75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</row>
    <row r="581" spans="1:13" ht="12.75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</row>
    <row r="582" spans="1:13" ht="12.75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</row>
    <row r="583" spans="1:13" ht="12.75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</row>
    <row r="584" spans="1:13" ht="12.75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</row>
    <row r="585" spans="1:13" ht="12.75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</row>
    <row r="586" spans="1:13" ht="12.75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</row>
    <row r="587" spans="1:13" ht="12.75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</row>
    <row r="588" spans="1:13" ht="12.75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</row>
    <row r="589" spans="1:13" ht="12.75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</row>
    <row r="590" spans="1:13" ht="12.75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</row>
    <row r="591" spans="1:13" ht="12.75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</row>
    <row r="592" spans="1:13" ht="12.75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</row>
    <row r="593" spans="1:13" ht="12.75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</row>
    <row r="594" spans="1:13" ht="12.75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</row>
    <row r="595" spans="1:13" ht="12.75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</row>
    <row r="596" spans="1:13" ht="12.75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</row>
    <row r="597" spans="1:13" ht="12.75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</row>
  </sheetData>
  <mergeCells count="4">
    <mergeCell ref="H4:J4"/>
    <mergeCell ref="E4:G4"/>
    <mergeCell ref="B4:D4"/>
    <mergeCell ref="K4:K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  <headerFooter alignWithMargins="0">
    <oddFooter>&amp;C&amp;16page 4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Y46"/>
  <sheetViews>
    <sheetView zoomScale="130" zoomScaleNormal="130" zoomScaleSheetLayoutView="75" workbookViewId="0" topLeftCell="A1">
      <selection activeCell="I4" sqref="I4"/>
    </sheetView>
  </sheetViews>
  <sheetFormatPr defaultColWidth="11.00390625" defaultRowHeight="12.75"/>
  <cols>
    <col min="1" max="1" width="17.875" style="88" customWidth="1"/>
    <col min="2" max="2" width="9.625" style="88" customWidth="1"/>
    <col min="3" max="3" width="7.625" style="88" customWidth="1"/>
    <col min="4" max="4" width="10.00390625" style="88" customWidth="1"/>
    <col min="5" max="5" width="10.75390625" style="88" customWidth="1"/>
    <col min="6" max="6" width="11.25390625" style="88" customWidth="1"/>
    <col min="7" max="7" width="10.25390625" style="88" customWidth="1"/>
    <col min="8" max="16384" width="11.00390625" style="88" customWidth="1"/>
  </cols>
  <sheetData>
    <row r="1" spans="1:2" ht="12.75">
      <c r="A1" s="66" t="s">
        <v>220</v>
      </c>
      <c r="B1" s="65"/>
    </row>
    <row r="2" spans="1:25" ht="12.75" customHeight="1">
      <c r="A2" s="74"/>
      <c r="B2" s="611" t="s">
        <v>58</v>
      </c>
      <c r="C2" s="612"/>
      <c r="D2" s="613"/>
      <c r="E2" s="611" t="s">
        <v>59</v>
      </c>
      <c r="F2" s="612"/>
      <c r="G2" s="614"/>
      <c r="H2" s="615" t="s">
        <v>28</v>
      </c>
      <c r="I2" s="616"/>
      <c r="J2" s="617"/>
      <c r="L2" s="520"/>
      <c r="M2" s="512"/>
      <c r="N2" s="608" t="s">
        <v>297</v>
      </c>
      <c r="O2" s="609"/>
      <c r="P2" s="609"/>
      <c r="Q2" s="610"/>
      <c r="R2" s="608" t="s">
        <v>299</v>
      </c>
      <c r="S2" s="609"/>
      <c r="T2" s="609"/>
      <c r="U2" s="610"/>
      <c r="V2" s="608" t="s">
        <v>300</v>
      </c>
      <c r="W2" s="609"/>
      <c r="X2" s="609"/>
      <c r="Y2" s="610"/>
    </row>
    <row r="3" spans="1:25" ht="25.5">
      <c r="A3" s="100" t="s">
        <v>54</v>
      </c>
      <c r="B3" s="408" t="s">
        <v>20</v>
      </c>
      <c r="C3" s="404" t="s">
        <v>1</v>
      </c>
      <c r="D3" s="405" t="s">
        <v>221</v>
      </c>
      <c r="E3" s="406" t="s">
        <v>20</v>
      </c>
      <c r="F3" s="404" t="s">
        <v>1</v>
      </c>
      <c r="G3" s="407" t="s">
        <v>221</v>
      </c>
      <c r="H3" s="408" t="s">
        <v>20</v>
      </c>
      <c r="I3" s="404" t="s">
        <v>1</v>
      </c>
      <c r="J3" s="405" t="s">
        <v>221</v>
      </c>
      <c r="L3" s="513" t="s">
        <v>302</v>
      </c>
      <c r="M3" s="528" t="s">
        <v>298</v>
      </c>
      <c r="N3" s="521" t="s">
        <v>223</v>
      </c>
      <c r="O3" s="515" t="s">
        <v>224</v>
      </c>
      <c r="P3" s="514" t="s">
        <v>225</v>
      </c>
      <c r="Q3" s="522" t="s">
        <v>301</v>
      </c>
      <c r="R3" s="521" t="s">
        <v>223</v>
      </c>
      <c r="S3" s="515" t="s">
        <v>224</v>
      </c>
      <c r="T3" s="514" t="s">
        <v>225</v>
      </c>
      <c r="U3" s="522" t="s">
        <v>301</v>
      </c>
      <c r="V3" s="521" t="s">
        <v>223</v>
      </c>
      <c r="W3" s="515" t="s">
        <v>224</v>
      </c>
      <c r="X3" s="514" t="s">
        <v>225</v>
      </c>
      <c r="Y3" s="522" t="s">
        <v>301</v>
      </c>
    </row>
    <row r="4" spans="1:25" ht="12.75">
      <c r="A4" s="401" t="s">
        <v>55</v>
      </c>
      <c r="B4" s="386">
        <f>'[11]ensemble'!$B$12</f>
        <v>37</v>
      </c>
      <c r="C4" s="387">
        <f>(B4/$B$13)*100</f>
        <v>0.23563877213093873</v>
      </c>
      <c r="D4" s="388">
        <f>C4</f>
        <v>0.23563877213093873</v>
      </c>
      <c r="E4" s="386">
        <f>'[11]ensemble'!$B$43+'[11]ensemble'!$B$44</f>
        <v>27</v>
      </c>
      <c r="F4" s="387">
        <f>(E4/$E$13)*100</f>
        <v>0.0526592943654555</v>
      </c>
      <c r="G4" s="389">
        <f>F4</f>
        <v>0.0526592943654555</v>
      </c>
      <c r="H4" s="385">
        <f>E4+B4</f>
        <v>64</v>
      </c>
      <c r="I4" s="390">
        <f>(H4/$H$13)*100</f>
        <v>0.09555804404628593</v>
      </c>
      <c r="J4" s="388">
        <f>I4</f>
        <v>0.09555804404628593</v>
      </c>
      <c r="L4" s="516">
        <v>0</v>
      </c>
      <c r="M4" s="529">
        <v>3</v>
      </c>
      <c r="N4" s="523">
        <f>IF((SUM(B4)&gt;=(B$13/2)),C4,0)</f>
        <v>0</v>
      </c>
      <c r="O4" s="517">
        <f>IF((SUM(B4)&gt;=(B$13/2)),M4,0)</f>
        <v>0</v>
      </c>
      <c r="P4" s="517">
        <v>0</v>
      </c>
      <c r="Q4" s="524">
        <v>0</v>
      </c>
      <c r="R4" s="523">
        <f>IF((SUM(E4)&gt;=(E$13/2)),F4,0)</f>
        <v>0</v>
      </c>
      <c r="S4" s="517">
        <f>IF((SUM(E4)&gt;=(E$13/2)),$M4,0)</f>
        <v>0</v>
      </c>
      <c r="T4" s="517">
        <v>0</v>
      </c>
      <c r="U4" s="524">
        <v>0</v>
      </c>
      <c r="V4" s="523">
        <f>IF((SUM(H4)&gt;=(H$13/2)),I4,0)</f>
        <v>0</v>
      </c>
      <c r="W4" s="517">
        <f>IF((SUM(H4)&gt;=(H$13/2)),$M4,0)</f>
        <v>0</v>
      </c>
      <c r="X4" s="517">
        <v>0</v>
      </c>
      <c r="Y4" s="524">
        <v>0</v>
      </c>
    </row>
    <row r="5" spans="1:25" ht="12.75">
      <c r="A5" s="403" t="s">
        <v>12</v>
      </c>
      <c r="B5" s="395">
        <f>'[11]ensemble'!$C$12</f>
        <v>342</v>
      </c>
      <c r="C5" s="396">
        <f aca="true" t="shared" si="0" ref="C5:C12">(B5/$B$13)*100</f>
        <v>2.1780664883454337</v>
      </c>
      <c r="D5" s="397">
        <f aca="true" t="shared" si="1" ref="D5:D12">D4+C5</f>
        <v>2.4137052604763722</v>
      </c>
      <c r="E5" s="395">
        <f>'[11]ensemble'!$C$43+'[11]ensemble'!$C$44</f>
        <v>286</v>
      </c>
      <c r="F5" s="396">
        <f aca="true" t="shared" si="2" ref="F5:F12">(E5/$E$13)*100</f>
        <v>0.5577984514266768</v>
      </c>
      <c r="G5" s="398">
        <f aca="true" t="shared" si="3" ref="G5:G12">G4+F5</f>
        <v>0.6104577457921323</v>
      </c>
      <c r="H5" s="385">
        <f aca="true" t="shared" si="4" ref="H5:H13">E5+B5</f>
        <v>628</v>
      </c>
      <c r="I5" s="390">
        <f aca="true" t="shared" si="5" ref="I5:I12">(H5/$H$13)*100</f>
        <v>0.9376633072041807</v>
      </c>
      <c r="J5" s="397">
        <f aca="true" t="shared" si="6" ref="J5:J12">J4+I5</f>
        <v>1.0332213512504667</v>
      </c>
      <c r="L5" s="516">
        <v>16</v>
      </c>
      <c r="M5" s="529">
        <v>2</v>
      </c>
      <c r="N5" s="523">
        <f>IF((SUM(B4:B$4)&lt;(B$13/2))*(SUM(B$4:B5)&gt;=(B$13/2)),C5,0)</f>
        <v>0</v>
      </c>
      <c r="O5" s="517">
        <f>IF((SUM(B4:B$4)&lt;(B$13/2))*(SUM(B$4:B5)&gt;=(B$13/2)),M5,0)</f>
        <v>0</v>
      </c>
      <c r="P5" s="517">
        <f>IF((SUM(B4:B$4)&lt;(B$13/2))*(SUM(B$4:B5)&gt;=(B$13/2)),50-D4,0)</f>
        <v>0</v>
      </c>
      <c r="Q5" s="524">
        <f>IF((SUM(B4:B$4)&lt;(B$13/2))*(SUM(B$4:B5)&gt;=(B$13/2)),$L5,0)</f>
        <v>0</v>
      </c>
      <c r="R5" s="523">
        <f>IF((SUM(E4:E$4)&lt;(E$13/2))*(SUM(E$4:E5)&gt;=(E$13/2)),F5,0)</f>
        <v>0</v>
      </c>
      <c r="S5" s="517">
        <f>IF((SUM(E4:E$4)&lt;(E$13/2))*(SUM(E$4:E5)&gt;=(E$13/2)),$M5,0)</f>
        <v>0</v>
      </c>
      <c r="T5" s="517">
        <f>IF((SUM(E4:E$4)&lt;(E$13/2))*(SUM(E$4:E5)&gt;=(E$13/2)),50-G4,0)</f>
        <v>0</v>
      </c>
      <c r="U5" s="524">
        <f>IF((SUM(E4:E$4)&lt;(E$13/2))*(SUM(E$4:E5)&gt;=(E$13/2)),$L5,0)</f>
        <v>0</v>
      </c>
      <c r="V5" s="523">
        <f>IF((SUM(H4:H$4)&lt;(H$13/2))*(SUM(H$4:H5)&gt;=(H$13/2)),I5,0)</f>
        <v>0</v>
      </c>
      <c r="W5" s="517">
        <f>IF((SUM(H4:H$4)&lt;(H$13/2))*(SUM(H$4:H5)&gt;=(H$13/2)),$M5,0)</f>
        <v>0</v>
      </c>
      <c r="X5" s="517">
        <f>IF((SUM(H4:H$4)&lt;(H$13/2))*(SUM(H$4:H5)&gt;=(H$13/2)),50-J4,0)</f>
        <v>0</v>
      </c>
      <c r="Y5" s="524">
        <f>IF((SUM(H4:H$4)&lt;(H$13/2))*(SUM(H$4:H5)&gt;=(H$13/2)),$L5,0)</f>
        <v>0</v>
      </c>
    </row>
    <row r="6" spans="1:25" ht="12.75">
      <c r="A6" s="403" t="s">
        <v>13</v>
      </c>
      <c r="B6" s="395">
        <f>'[11]ensemble'!$D$12</f>
        <v>1666</v>
      </c>
      <c r="C6" s="396">
        <f t="shared" si="0"/>
        <v>10.610113361355241</v>
      </c>
      <c r="D6" s="397">
        <f t="shared" si="1"/>
        <v>13.023818621831612</v>
      </c>
      <c r="E6" s="395">
        <f>'[11]ensemble'!$D$43+'[11]ensemble'!$D$44</f>
        <v>3352</v>
      </c>
      <c r="F6" s="396">
        <f t="shared" si="2"/>
        <v>6.537553878259512</v>
      </c>
      <c r="G6" s="398">
        <f t="shared" si="3"/>
        <v>7.1480116240516445</v>
      </c>
      <c r="H6" s="385">
        <f t="shared" si="4"/>
        <v>5018</v>
      </c>
      <c r="I6" s="390">
        <f t="shared" si="5"/>
        <v>7.492347891004106</v>
      </c>
      <c r="J6" s="397">
        <f t="shared" si="6"/>
        <v>8.525569242254573</v>
      </c>
      <c r="L6" s="516">
        <v>18</v>
      </c>
      <c r="M6" s="529">
        <v>3</v>
      </c>
      <c r="N6" s="523">
        <f>IF((SUM(B$4:B5)&lt;(B$13/2))*(SUM(B$4:B6)&gt;=(B$13/2)),C6,0)</f>
        <v>0</v>
      </c>
      <c r="O6" s="517">
        <f>IF((SUM(B$4:B5)&lt;(B$13/2))*(SUM(B$4:B6)&gt;=(B$13/2)),M6,0)</f>
        <v>0</v>
      </c>
      <c r="P6" s="517">
        <f>IF((SUM(B$4:B5)&lt;(B$13/2))*(SUM(B$4:B6)&gt;=(B$13/2)),50-D5,0)</f>
        <v>0</v>
      </c>
      <c r="Q6" s="524">
        <f>IF((SUM(B$4:B5)&lt;(B$13/2))*(SUM(B$4:B6)&gt;=(B$13/2)),$L6,0)</f>
        <v>0</v>
      </c>
      <c r="R6" s="523">
        <f>IF((SUM(E$4:E5)&lt;(E$13/2))*(SUM(E$4:E6)&gt;=(E$13/2)),F6,0)</f>
        <v>0</v>
      </c>
      <c r="S6" s="517">
        <f>IF((SUM(E$4:E5)&lt;(E$13/2))*(SUM(E$4:E6)&gt;=(E$13/2)),$M6,0)</f>
        <v>0</v>
      </c>
      <c r="T6" s="517">
        <f>IF((SUM(E$4:E5)&lt;(E$13/2))*(SUM(E$4:E6)&gt;=(E$13/2)),50-G5,0)</f>
        <v>0</v>
      </c>
      <c r="U6" s="524">
        <f>IF((SUM(E$4:E5)&lt;(E$13/2))*(SUM(E$4:E6)&gt;=(E$13/2)),$L6,0)</f>
        <v>0</v>
      </c>
      <c r="V6" s="523">
        <f>IF((SUM(H$4:H5)&lt;(H$13/2))*(SUM(H$4:H6)&gt;=(H$13/2)),I6,0)</f>
        <v>0</v>
      </c>
      <c r="W6" s="517">
        <f>IF((SUM(H$4:H5)&lt;(H$13/2))*(SUM(H$4:H6)&gt;=(H$13/2)),$M6,0)</f>
        <v>0</v>
      </c>
      <c r="X6" s="517">
        <f>IF((SUM(H$4:H5)&lt;(H$13/2))*(SUM(H$4:H6)&gt;=(H$13/2)),50-J5,0)</f>
        <v>0</v>
      </c>
      <c r="Y6" s="524">
        <f>IF((SUM(H$4:H5)&lt;(H$13/2))*(SUM(H$4:H6)&gt;=(H$13/2)),$L6,0)</f>
        <v>0</v>
      </c>
    </row>
    <row r="7" spans="1:25" ht="12.75">
      <c r="A7" s="403" t="s">
        <v>14</v>
      </c>
      <c r="B7" s="395">
        <f>'[11]ensemble'!$E$12</f>
        <v>2707</v>
      </c>
      <c r="C7" s="396">
        <f t="shared" si="0"/>
        <v>17.239842058336517</v>
      </c>
      <c r="D7" s="509">
        <f t="shared" si="1"/>
        <v>30.26366068016813</v>
      </c>
      <c r="E7" s="395">
        <f>'[11]ensemble'!$E$43+'[11]ensemble'!$E$44</f>
        <v>8944</v>
      </c>
      <c r="F7" s="396">
        <f t="shared" si="2"/>
        <v>17.443878844616076</v>
      </c>
      <c r="G7" s="398">
        <f t="shared" si="3"/>
        <v>24.59189046866772</v>
      </c>
      <c r="H7" s="385">
        <f t="shared" si="4"/>
        <v>11651</v>
      </c>
      <c r="I7" s="390">
        <f t="shared" si="5"/>
        <v>17.396043299738707</v>
      </c>
      <c r="J7" s="397">
        <f t="shared" si="6"/>
        <v>25.92161254199328</v>
      </c>
      <c r="L7" s="516">
        <v>21</v>
      </c>
      <c r="M7" s="529">
        <v>4</v>
      </c>
      <c r="N7" s="523">
        <f>IF((SUM(B$4:B6)&lt;(B$13/2))*(SUM(B$4:B7)&gt;=(B$13/2)),C7,0)</f>
        <v>0</v>
      </c>
      <c r="O7" s="517">
        <f>IF((SUM(B$4:B6)&lt;(B$13/2))*(SUM(B$4:B7)&gt;=(B$13/2)),M7,0)</f>
        <v>0</v>
      </c>
      <c r="P7" s="517">
        <f>IF((SUM(B$4:B6)&lt;(B$13/2))*(SUM(B$4:B7)&gt;=(B$13/2)),50-D6,0)</f>
        <v>0</v>
      </c>
      <c r="Q7" s="524">
        <f>IF((SUM(B$4:B6)&lt;(B$13/2))*(SUM(B$4:B7)&gt;=(B$13/2)),$L7,0)</f>
        <v>0</v>
      </c>
      <c r="R7" s="523">
        <f>IF((SUM(E$4:E6)&lt;(E$13/2))*(SUM(E$4:E7)&gt;=(E$13/2)),F7,0)</f>
        <v>0</v>
      </c>
      <c r="S7" s="517">
        <f>IF((SUM(E$4:E6)&lt;(E$13/2))*(SUM(E$4:E7)&gt;=(E$13/2)),$M7,0)</f>
        <v>0</v>
      </c>
      <c r="T7" s="517">
        <f>IF((SUM(E$4:E6)&lt;(E$13/2))*(SUM(E$4:E7)&gt;=(E$13/2)),50-G6,0)</f>
        <v>0</v>
      </c>
      <c r="U7" s="524">
        <f>IF((SUM(E$4:E6)&lt;(E$13/2))*(SUM(E$4:E7)&gt;=(E$13/2)),$L7,0)</f>
        <v>0</v>
      </c>
      <c r="V7" s="523">
        <f>IF((SUM(H$4:H6)&lt;(H$13/2))*(SUM(H$4:H7)&gt;=(H$13/2)),I7,0)</f>
        <v>0</v>
      </c>
      <c r="W7" s="517">
        <f>IF((SUM(H$4:H6)&lt;(H$13/2))*(SUM(H$4:H7)&gt;=(H$13/2)),$M7,0)</f>
        <v>0</v>
      </c>
      <c r="X7" s="517">
        <f>IF((SUM(H$4:H6)&lt;(H$13/2))*(SUM(H$4:H7)&gt;=(H$13/2)),50-J6,0)</f>
        <v>0</v>
      </c>
      <c r="Y7" s="524">
        <f>IF((SUM(H$4:H6)&lt;(H$13/2))*(SUM(H$4:H7)&gt;=(H$13/2)),$L7,0)</f>
        <v>0</v>
      </c>
    </row>
    <row r="8" spans="1:25" ht="12.75">
      <c r="A8" s="403" t="s">
        <v>15</v>
      </c>
      <c r="B8" s="395">
        <f>'[11]ensemble'!$F$12</f>
        <v>3145</v>
      </c>
      <c r="C8" s="396">
        <f>(B8/$B$13)*100</f>
        <v>20.02929563112979</v>
      </c>
      <c r="D8" s="399">
        <f>D7+C8</f>
        <v>50.29295631129792</v>
      </c>
      <c r="E8" s="395">
        <f>'[11]ensemble'!$F$43+'[11]ensemble'!$F$44</f>
        <v>10413</v>
      </c>
      <c r="F8" s="396">
        <f t="shared" si="2"/>
        <v>20.308934526944007</v>
      </c>
      <c r="G8" s="400">
        <f t="shared" si="3"/>
        <v>44.90082499561173</v>
      </c>
      <c r="H8" s="385">
        <f t="shared" si="4"/>
        <v>13558</v>
      </c>
      <c r="I8" s="390">
        <f t="shared" si="5"/>
        <v>20.243374393430386</v>
      </c>
      <c r="J8" s="399">
        <f t="shared" si="6"/>
        <v>46.16498693542367</v>
      </c>
      <c r="L8" s="516">
        <v>25</v>
      </c>
      <c r="M8" s="529">
        <v>5</v>
      </c>
      <c r="N8" s="523">
        <f>IF((SUM(B$4:B7)&lt;(B$13/2))*(SUM(B$4:B8)&gt;=(B$13/2)),C8,0)</f>
        <v>20.02929563112979</v>
      </c>
      <c r="O8" s="517">
        <f>IF((SUM(B$4:B7)&lt;(B$13/2))*(SUM(B$4:B8)&gt;=(B$13/2)),M8,0)</f>
        <v>5</v>
      </c>
      <c r="P8" s="517">
        <f>IF((SUM(B$4:B7)&lt;(B$13/2))*(SUM(B$4:B8)&gt;=(B$13/2)),50-D7,0)</f>
        <v>19.73633931983187</v>
      </c>
      <c r="Q8" s="524">
        <f>IF((SUM(B$4:B7)&lt;(B$13/2))*(SUM(B$4:B8)&gt;=(B$13/2)),$L8,0)</f>
        <v>25</v>
      </c>
      <c r="R8" s="523">
        <f>IF((SUM(E$4:E7)&lt;(E$13/2))*(SUM(E$4:E8)&gt;=(E$13/2)),F8,0)</f>
        <v>0</v>
      </c>
      <c r="S8" s="517">
        <f>IF((SUM(E$4:E7)&lt;(E$13/2))*(SUM(E$4:E8)&gt;=(E$13/2)),$M8,0)</f>
        <v>0</v>
      </c>
      <c r="T8" s="517">
        <f>IF((SUM(E$4:E7)&lt;(E$13/2))*(SUM(E$4:E8)&gt;=(E$13/2)),50-G7,0)</f>
        <v>0</v>
      </c>
      <c r="U8" s="524">
        <f>IF((SUM(E$4:E7)&lt;(E$13/2))*(SUM(E$4:E8)&gt;=(E$13/2)),$L8,0)</f>
        <v>0</v>
      </c>
      <c r="V8" s="523">
        <f>IF((SUM(H$4:H7)&lt;(H$13/2))*(SUM(H$4:H8)&gt;=(H$13/2)),I8,0)</f>
        <v>0</v>
      </c>
      <c r="W8" s="517">
        <f>IF((SUM(H$4:H7)&lt;(H$13/2))*(SUM(H$4:H8)&gt;=(H$13/2)),$M8,0)</f>
        <v>0</v>
      </c>
      <c r="X8" s="517">
        <f>IF((SUM(H$4:H7)&lt;(H$13/2))*(SUM(H$4:H8)&gt;=(H$13/2)),50-J7,0)</f>
        <v>0</v>
      </c>
      <c r="Y8" s="524">
        <f>IF((SUM(H$4:H7)&lt;(H$13/2))*(SUM(H$4:H8)&gt;=(H$13/2)),$L8,0)</f>
        <v>0</v>
      </c>
    </row>
    <row r="9" spans="1:25" ht="12.75">
      <c r="A9" s="403" t="s">
        <v>16</v>
      </c>
      <c r="B9" s="395">
        <f>'[11]ensemble'!$G$12</f>
        <v>3961</v>
      </c>
      <c r="C9" s="396">
        <f t="shared" si="0"/>
        <v>25.226085848936442</v>
      </c>
      <c r="D9" s="399">
        <f t="shared" si="1"/>
        <v>75.51904216023436</v>
      </c>
      <c r="E9" s="395">
        <f>'[11]ensemble'!$G$43+'[11]ensemble'!$G$44</f>
        <v>13589</v>
      </c>
      <c r="F9" s="396">
        <f t="shared" si="2"/>
        <v>26.50322781971018</v>
      </c>
      <c r="G9" s="400">
        <f t="shared" si="3"/>
        <v>71.4040528153219</v>
      </c>
      <c r="H9" s="385">
        <f t="shared" si="4"/>
        <v>17550</v>
      </c>
      <c r="I9" s="390">
        <f t="shared" si="5"/>
        <v>26.203807390817467</v>
      </c>
      <c r="J9" s="399">
        <f t="shared" si="6"/>
        <v>72.36879432624113</v>
      </c>
      <c r="L9" s="516">
        <v>30</v>
      </c>
      <c r="M9" s="529">
        <v>10</v>
      </c>
      <c r="N9" s="523">
        <f>IF((SUM(B$4:B8)&lt;(B$13/2))*(SUM(B$4:B9)&gt;=(B$13/2)),C9,0)</f>
        <v>0</v>
      </c>
      <c r="O9" s="517">
        <f>IF((SUM(B$4:B8)&lt;(B$13/2))*(SUM(B$4:B9)&gt;=(B$13/2)),M9,0)</f>
        <v>0</v>
      </c>
      <c r="P9" s="517">
        <f>IF((SUM(B$4:B8)&lt;(B$13/2))*(SUM(B$4:B9)&gt;=(B$13/2)),50-D8,0)</f>
        <v>0</v>
      </c>
      <c r="Q9" s="524">
        <f>IF((SUM(B$4:B8)&lt;(B$13/2))*(SUM(B$4:B9)&gt;=(B$13/2)),$L9,0)</f>
        <v>0</v>
      </c>
      <c r="R9" s="523">
        <f>IF((SUM(E$4:E8)&lt;(E$13/2))*(SUM(E$4:E9)&gt;=(E$13/2)),F9,0)</f>
        <v>26.50322781971018</v>
      </c>
      <c r="S9" s="517">
        <f>IF((SUM(E$4:E8)&lt;(E$13/2))*(SUM(E$4:E9)&gt;=(E$13/2)),$M9,0)</f>
        <v>10</v>
      </c>
      <c r="T9" s="517">
        <f>IF((SUM(E$4:E8)&lt;(E$13/2))*(SUM(E$4:E9)&gt;=(E$13/2)),50-G8,0)</f>
        <v>5.099175004388272</v>
      </c>
      <c r="U9" s="524">
        <f>IF((SUM(E$4:E8)&lt;(E$13/2))*(SUM(E$4:E9)&gt;=(E$13/2)),$L9,0)</f>
        <v>30</v>
      </c>
      <c r="V9" s="523">
        <f>IF((SUM(H$4:H8)&lt;(H$13/2))*(SUM(H$4:H9)&gt;=(H$13/2)),I9,0)</f>
        <v>26.203807390817467</v>
      </c>
      <c r="W9" s="517">
        <f>IF((SUM(H$4:H8)&lt;(H$13/2))*(SUM(H$4:H9)&gt;=(H$13/2)),$M9,0)</f>
        <v>10</v>
      </c>
      <c r="X9" s="517">
        <f>IF((SUM(H$4:H8)&lt;(H$13/2))*(SUM(H$4:H9)&gt;=(H$13/2)),50-J8,0)</f>
        <v>3.83501306457633</v>
      </c>
      <c r="Y9" s="524">
        <f>IF((SUM(H$4:H8)&lt;(H$13/2))*(SUM(H$4:H9)&gt;=(H$13/2)),$L9,0)</f>
        <v>30</v>
      </c>
    </row>
    <row r="10" spans="1:25" ht="12.75">
      <c r="A10" s="403" t="s">
        <v>17</v>
      </c>
      <c r="B10" s="395">
        <f>'[11]ensemble'!$H$12</f>
        <v>2236</v>
      </c>
      <c r="C10" s="396">
        <f t="shared" si="0"/>
        <v>14.240224175264299</v>
      </c>
      <c r="D10" s="397">
        <f t="shared" si="1"/>
        <v>89.75926633549867</v>
      </c>
      <c r="E10" s="395">
        <f>'[11]ensemble'!$H$43+'[11]ensemble'!$H$44</f>
        <v>8544</v>
      </c>
      <c r="F10" s="396">
        <f t="shared" si="2"/>
        <v>16.66374115031303</v>
      </c>
      <c r="G10" s="398">
        <f t="shared" si="3"/>
        <v>88.06779396563493</v>
      </c>
      <c r="H10" s="385">
        <f t="shared" si="4"/>
        <v>10780</v>
      </c>
      <c r="I10" s="390">
        <f t="shared" si="5"/>
        <v>16.095558044046285</v>
      </c>
      <c r="J10" s="397">
        <f t="shared" si="6"/>
        <v>88.46435237028741</v>
      </c>
      <c r="L10" s="516">
        <v>40</v>
      </c>
      <c r="M10" s="529">
        <v>10</v>
      </c>
      <c r="N10" s="523">
        <f>IF((SUM(B$4:B9)&lt;(B$13/2))*(SUM(B$4:B10)&gt;=(B$13/2)),C10,0)</f>
        <v>0</v>
      </c>
      <c r="O10" s="517">
        <f>IF((SUM(B$4:B9)&lt;(B$13/2))*(SUM(B$4:B10)&gt;=(B$13/2)),M10,0)</f>
        <v>0</v>
      </c>
      <c r="P10" s="517">
        <f>IF((SUM(B$4:B9)&lt;(B$13/2))*(SUM(B$4:B10)&gt;=(B$13/2)),50-D9,0)</f>
        <v>0</v>
      </c>
      <c r="Q10" s="524">
        <f>IF((SUM(B$4:B9)&lt;(B$13/2))*(SUM(B$4:B10)&gt;=(B$13/2)),$L10,0)</f>
        <v>0</v>
      </c>
      <c r="R10" s="523">
        <f>IF((SUM(E$4:E9)&lt;(E$13/2))*(SUM(E$4:E10)&gt;=(E$13/2)),F10,0)</f>
        <v>0</v>
      </c>
      <c r="S10" s="517">
        <f>IF((SUM(E$4:E9)&lt;(E$13/2))*(SUM(E$4:E10)&gt;=(E$13/2)),$M10,0)</f>
        <v>0</v>
      </c>
      <c r="T10" s="517">
        <f>IF((SUM(E$4:E9)&lt;(E$13/2))*(SUM(E$4:E10)&gt;=(E$13/2)),50-G9,0)</f>
        <v>0</v>
      </c>
      <c r="U10" s="524">
        <f>IF((SUM(E$4:E9)&lt;(E$13/2))*(SUM(E$4:E10)&gt;=(E$13/2)),$L10,0)</f>
        <v>0</v>
      </c>
      <c r="V10" s="523">
        <f>IF((SUM(H$4:H9)&lt;(H$13/2))*(SUM(H$4:H10)&gt;=(H$13/2)),I10,0)</f>
        <v>0</v>
      </c>
      <c r="W10" s="517">
        <f>IF((SUM(H$4:H9)&lt;(H$13/2))*(SUM(H$4:H10)&gt;=(H$13/2)),$M10,0)</f>
        <v>0</v>
      </c>
      <c r="X10" s="517">
        <f>IF((SUM(H$4:H9)&lt;(H$13/2))*(SUM(H$4:H10)&gt;=(H$13/2)),50-J9,0)</f>
        <v>0</v>
      </c>
      <c r="Y10" s="524">
        <f>IF((SUM(H$4:H9)&lt;(H$13/2))*(SUM(H$4:H10)&gt;=(H$13/2)),$L10,0)</f>
        <v>0</v>
      </c>
    </row>
    <row r="11" spans="1:25" ht="12.75">
      <c r="A11" s="403" t="s">
        <v>18</v>
      </c>
      <c r="B11" s="395">
        <f>'[11]ensemble'!$I$12</f>
        <v>1136</v>
      </c>
      <c r="C11" s="396">
        <f t="shared" si="0"/>
        <v>7.234747165966119</v>
      </c>
      <c r="D11" s="397">
        <f t="shared" si="1"/>
        <v>96.99401350146478</v>
      </c>
      <c r="E11" s="395">
        <f>'[11]ensemble'!$I$43+'[11]ensemble'!$I$44</f>
        <v>4207</v>
      </c>
      <c r="F11" s="396">
        <f t="shared" si="2"/>
        <v>8.20509819983227</v>
      </c>
      <c r="G11" s="398">
        <f t="shared" si="3"/>
        <v>96.2728921654672</v>
      </c>
      <c r="H11" s="385">
        <f t="shared" si="4"/>
        <v>5343</v>
      </c>
      <c r="I11" s="390">
        <f t="shared" si="5"/>
        <v>7.977603583426651</v>
      </c>
      <c r="J11" s="397">
        <f t="shared" si="6"/>
        <v>96.44195595371407</v>
      </c>
      <c r="L11" s="516">
        <v>50</v>
      </c>
      <c r="M11" s="529">
        <v>10</v>
      </c>
      <c r="N11" s="523">
        <f>IF((SUM(B$4:B10)&lt;(B$13/2))*(SUM(B$4:B11)&gt;=(B$13/2)),C11,0)</f>
        <v>0</v>
      </c>
      <c r="O11" s="517">
        <f>IF((SUM(B$4:B10)&lt;(B$13/2))*(SUM(B$4:B11)&gt;=(B$13/2)),M11,0)</f>
        <v>0</v>
      </c>
      <c r="P11" s="517">
        <f>IF((SUM(B$4:B10)&lt;(B$13/2))*(SUM(B$4:B11)&gt;=(B$13/2)),50-D10,0)</f>
        <v>0</v>
      </c>
      <c r="Q11" s="524">
        <f>IF((SUM(B$4:B10)&lt;(B$13/2))*(SUM(B$4:B11)&gt;=(B$13/2)),$L11,0)</f>
        <v>0</v>
      </c>
      <c r="R11" s="523">
        <f>IF((SUM(E$4:E10)&lt;(E$13/2))*(SUM(E$4:E11)&gt;=(E$13/2)),F11,0)</f>
        <v>0</v>
      </c>
      <c r="S11" s="517">
        <f>IF((SUM(E$4:E10)&lt;(E$13/2))*(SUM(E$4:E11)&gt;=(E$13/2)),$M11,0)</f>
        <v>0</v>
      </c>
      <c r="T11" s="517">
        <f>IF((SUM(E$4:E10)&lt;(E$13/2))*(SUM(E$4:E11)&gt;=(E$13/2)),50-G10,0)</f>
        <v>0</v>
      </c>
      <c r="U11" s="524">
        <f>IF((SUM(E$4:E10)&lt;(E$13/2))*(SUM(E$4:E11)&gt;=(E$13/2)),$L11,0)</f>
        <v>0</v>
      </c>
      <c r="V11" s="523">
        <f>IF((SUM(H$4:H10)&lt;(H$13/2))*(SUM(H$4:H11)&gt;=(H$13/2)),I11,0)</f>
        <v>0</v>
      </c>
      <c r="W11" s="517">
        <f>IF((SUM(H$4:H10)&lt;(H$13/2))*(SUM(H$4:H11)&gt;=(H$13/2)),$M11,0)</f>
        <v>0</v>
      </c>
      <c r="X11" s="517">
        <f>IF((SUM(H$4:H10)&lt;(H$13/2))*(SUM(H$4:H11)&gt;=(H$13/2)),50-J10,0)</f>
        <v>0</v>
      </c>
      <c r="Y11" s="524">
        <f>IF((SUM(H$4:H10)&lt;(H$13/2))*(SUM(H$4:H11)&gt;=(H$13/2)),$L11,0)</f>
        <v>0</v>
      </c>
    </row>
    <row r="12" spans="1:25" ht="12.75">
      <c r="A12" s="402" t="s">
        <v>19</v>
      </c>
      <c r="B12" s="391">
        <f>'[11]ensemble'!$J$12</f>
        <v>472</v>
      </c>
      <c r="C12" s="392">
        <f t="shared" si="0"/>
        <v>3.0059864985352185</v>
      </c>
      <c r="D12" s="393">
        <f t="shared" si="1"/>
        <v>100</v>
      </c>
      <c r="E12" s="391">
        <f>'[11]ensemble'!$J$43+'[11]ensemble'!$J$44</f>
        <v>1911</v>
      </c>
      <c r="F12" s="392">
        <f t="shared" si="2"/>
        <v>3.7271078345327955</v>
      </c>
      <c r="G12" s="394">
        <f t="shared" si="3"/>
        <v>100</v>
      </c>
      <c r="H12" s="385">
        <f t="shared" si="4"/>
        <v>2383</v>
      </c>
      <c r="I12" s="390">
        <f t="shared" si="5"/>
        <v>3.5580440462859277</v>
      </c>
      <c r="J12" s="393">
        <f t="shared" si="6"/>
        <v>100</v>
      </c>
      <c r="L12" s="518">
        <v>60</v>
      </c>
      <c r="M12" s="530">
        <v>10</v>
      </c>
      <c r="N12" s="523">
        <f>IF((SUM(B$4:B11)&lt;(B$13/2))*(SUM(B$4:B12)&gt;=(B$13/2)),C12,0)</f>
        <v>0</v>
      </c>
      <c r="O12" s="517">
        <f>IF((SUM(B$4:B11)&lt;(B$13/2))*(SUM(B$4:B12)&gt;=(B$13/2)),M12,0)</f>
        <v>0</v>
      </c>
      <c r="P12" s="517">
        <f>IF((SUM(B$4:B11)&lt;(B$13/2))*(SUM(B$4:B12)&gt;=(B$13/2)),50-D11,0)</f>
        <v>0</v>
      </c>
      <c r="Q12" s="524">
        <f>IF((SUM(B$4:B11)&lt;(B$13/2))*(SUM(B$4:B12)&gt;=(B$13/2)),$L12,0)</f>
        <v>0</v>
      </c>
      <c r="R12" s="523">
        <f>IF((SUM(E$4:E11)&lt;(E$13/2))*(SUM(E$4:E12)&gt;=(E$13/2)),F12,0)</f>
        <v>0</v>
      </c>
      <c r="S12" s="517">
        <f>IF((SUM(E$4:E11)&lt;(E$13/2))*(SUM(E$4:E12)&gt;=(E$13/2)),$M12,0)</f>
        <v>0</v>
      </c>
      <c r="T12" s="517">
        <f>IF((SUM(E$4:E11)&lt;(E$13/2))*(SUM(E$4:E12)&gt;=(E$13/2)),50-G11,0)</f>
        <v>0</v>
      </c>
      <c r="U12" s="524">
        <f>IF((SUM(E$4:E11)&lt;(E$13/2))*(SUM(E$4:E12)&gt;=(E$13/2)),$L12,0)</f>
        <v>0</v>
      </c>
      <c r="V12" s="523">
        <f>IF((SUM(H$4:H11)&lt;(H$13/2))*(SUM(H$4:H12)&gt;=(H$13/2)),I12,0)</f>
        <v>0</v>
      </c>
      <c r="W12" s="517">
        <f>IF((SUM(H$4:H11)&lt;(H$13/2))*(SUM(H$4:H12)&gt;=(H$13/2)),$M12,0)</f>
        <v>0</v>
      </c>
      <c r="X12" s="517">
        <f>IF((SUM(H$4:H11)&lt;(H$13/2))*(SUM(H$4:H12)&gt;=(H$13/2)),50-J11,0)</f>
        <v>0</v>
      </c>
      <c r="Y12" s="524">
        <f>IF((SUM(H$4:H11)&lt;(H$13/2))*(SUM(H$4:H12)&gt;=(H$13/2)),$L12,0)</f>
        <v>0</v>
      </c>
    </row>
    <row r="13" spans="1:25" ht="12.75">
      <c r="A13" s="103" t="s">
        <v>28</v>
      </c>
      <c r="B13" s="384">
        <f>SUM(B4:B12)</f>
        <v>15702</v>
      </c>
      <c r="C13" s="102">
        <f>SUM(C4:C12)</f>
        <v>100</v>
      </c>
      <c r="D13" s="101"/>
      <c r="E13" s="384">
        <f>SUM(E4:E12)</f>
        <v>51273</v>
      </c>
      <c r="F13" s="102">
        <f>SUM(F4:F12)</f>
        <v>100</v>
      </c>
      <c r="G13" s="74"/>
      <c r="H13" s="554">
        <f t="shared" si="4"/>
        <v>66975</v>
      </c>
      <c r="I13" s="104">
        <f>SUM(I4:I12)</f>
        <v>100</v>
      </c>
      <c r="J13" s="101"/>
      <c r="L13" s="519"/>
      <c r="M13" s="531"/>
      <c r="N13" s="525">
        <f aca="true" t="shared" si="7" ref="N13:Y13">SUM(N4:N12)</f>
        <v>20.02929563112979</v>
      </c>
      <c r="O13" s="526">
        <f t="shared" si="7"/>
        <v>5</v>
      </c>
      <c r="P13" s="526">
        <f t="shared" si="7"/>
        <v>19.73633931983187</v>
      </c>
      <c r="Q13" s="527">
        <f t="shared" si="7"/>
        <v>25</v>
      </c>
      <c r="R13" s="525">
        <f t="shared" si="7"/>
        <v>26.50322781971018</v>
      </c>
      <c r="S13" s="526">
        <f t="shared" si="7"/>
        <v>10</v>
      </c>
      <c r="T13" s="526">
        <f t="shared" si="7"/>
        <v>5.099175004388272</v>
      </c>
      <c r="U13" s="527">
        <f t="shared" si="7"/>
        <v>30</v>
      </c>
      <c r="V13" s="525">
        <f t="shared" si="7"/>
        <v>26.203807390817467</v>
      </c>
      <c r="W13" s="526">
        <f t="shared" si="7"/>
        <v>10</v>
      </c>
      <c r="X13" s="526">
        <f t="shared" si="7"/>
        <v>3.83501306457633</v>
      </c>
      <c r="Y13" s="527">
        <f t="shared" si="7"/>
        <v>30</v>
      </c>
    </row>
    <row r="14" ht="12.75">
      <c r="A14" s="86" t="s">
        <v>228</v>
      </c>
    </row>
    <row r="15" spans="1:10" ht="12.75">
      <c r="A15" s="90" t="s">
        <v>223</v>
      </c>
      <c r="B15" s="91" t="s">
        <v>224</v>
      </c>
      <c r="C15" s="92"/>
      <c r="E15" s="90" t="s">
        <v>223</v>
      </c>
      <c r="F15" s="91" t="s">
        <v>224</v>
      </c>
      <c r="G15" s="92"/>
      <c r="H15" s="90" t="s">
        <v>223</v>
      </c>
      <c r="I15" s="91" t="s">
        <v>224</v>
      </c>
      <c r="J15" s="92"/>
    </row>
    <row r="16" spans="1:10" ht="12.75">
      <c r="A16" s="95">
        <f>N13</f>
        <v>20.02929563112979</v>
      </c>
      <c r="B16" s="94">
        <f>O13</f>
        <v>5</v>
      </c>
      <c r="C16" s="92"/>
      <c r="E16" s="95">
        <f>R13</f>
        <v>26.50322781971018</v>
      </c>
      <c r="F16" s="94">
        <f>S13</f>
        <v>10</v>
      </c>
      <c r="G16" s="92"/>
      <c r="H16" s="95">
        <f>V13</f>
        <v>26.203807390817467</v>
      </c>
      <c r="I16" s="94">
        <f>W13</f>
        <v>10</v>
      </c>
      <c r="J16" s="92"/>
    </row>
    <row r="17" spans="1:9" ht="12.75">
      <c r="A17" s="90" t="s">
        <v>225</v>
      </c>
      <c r="B17" s="91" t="s">
        <v>226</v>
      </c>
      <c r="E17" s="90" t="s">
        <v>225</v>
      </c>
      <c r="F17" s="91" t="s">
        <v>226</v>
      </c>
      <c r="H17" s="90" t="s">
        <v>225</v>
      </c>
      <c r="I17" s="91" t="s">
        <v>226</v>
      </c>
    </row>
    <row r="18" spans="1:10" ht="12.75">
      <c r="A18" s="96">
        <f>P13</f>
        <v>19.73633931983187</v>
      </c>
      <c r="B18" s="97">
        <f>(A18*B16)/A16</f>
        <v>4.926868044515104</v>
      </c>
      <c r="C18" s="430">
        <f>B18+Q13</f>
        <v>29.926868044515103</v>
      </c>
      <c r="E18" s="96">
        <f>T13</f>
        <v>5.099175004388272</v>
      </c>
      <c r="F18" s="97">
        <f>(E18*F16)/E16</f>
        <v>1.9239826330119938</v>
      </c>
      <c r="G18" s="430">
        <f>F18+U13</f>
        <v>31.923982633011995</v>
      </c>
      <c r="H18" s="96">
        <f>X13</f>
        <v>3.83501306457633</v>
      </c>
      <c r="I18" s="97">
        <f>(H18*I16)/H16</f>
        <v>1.463532763532762</v>
      </c>
      <c r="J18" s="430">
        <f>I18+Y13</f>
        <v>31.46353276353276</v>
      </c>
    </row>
    <row r="19" spans="1:10" ht="15">
      <c r="A19" s="98"/>
      <c r="B19" s="98"/>
      <c r="C19" s="90" t="s">
        <v>227</v>
      </c>
      <c r="E19" s="98"/>
      <c r="F19" s="98"/>
      <c r="G19" s="90" t="s">
        <v>227</v>
      </c>
      <c r="H19" s="98"/>
      <c r="I19" s="98"/>
      <c r="J19" s="90" t="s">
        <v>227</v>
      </c>
    </row>
    <row r="20" ht="12.75">
      <c r="A20" s="65" t="s">
        <v>229</v>
      </c>
    </row>
    <row r="21" ht="12.75">
      <c r="A21" s="65" t="s">
        <v>230</v>
      </c>
    </row>
    <row r="22" spans="1:10" ht="12.75">
      <c r="A22" s="607" t="s">
        <v>234</v>
      </c>
      <c r="B22" s="607"/>
      <c r="C22" s="607"/>
      <c r="D22" s="607"/>
      <c r="E22" s="607"/>
      <c r="F22" s="607"/>
      <c r="G22" s="607"/>
      <c r="H22" s="607"/>
      <c r="I22" s="607"/>
      <c r="J22" s="607"/>
    </row>
    <row r="23" spans="1:7" ht="12.75">
      <c r="A23" s="65" t="s">
        <v>231</v>
      </c>
      <c r="B23" s="99"/>
      <c r="C23" s="99"/>
      <c r="D23" s="99"/>
      <c r="E23" s="99"/>
      <c r="F23" s="99"/>
      <c r="G23" s="99"/>
    </row>
    <row r="24" spans="1:7" ht="12.75">
      <c r="A24" s="88" t="s">
        <v>232</v>
      </c>
      <c r="B24" s="99"/>
      <c r="C24" s="99"/>
      <c r="D24" s="99"/>
      <c r="E24" s="99"/>
      <c r="F24" s="99"/>
      <c r="G24" s="99"/>
    </row>
    <row r="25" spans="2:7" ht="15" customHeight="1">
      <c r="B25" s="99"/>
      <c r="C25" s="99"/>
      <c r="D25" s="99"/>
      <c r="E25" s="99"/>
      <c r="F25" s="99"/>
      <c r="G25" s="99"/>
    </row>
    <row r="26" spans="1:7" ht="21" customHeight="1">
      <c r="A26" s="65"/>
      <c r="B26" s="99"/>
      <c r="C26" s="99"/>
      <c r="D26" s="99"/>
      <c r="E26" s="99"/>
      <c r="F26" s="99"/>
      <c r="G26" s="99"/>
    </row>
    <row r="27" spans="2:7" ht="21" customHeight="1">
      <c r="B27" s="99"/>
      <c r="C27" s="99"/>
      <c r="D27" s="99"/>
      <c r="E27" s="99"/>
      <c r="F27" s="99"/>
      <c r="G27" s="99"/>
    </row>
    <row r="28" spans="1:7" ht="21" customHeight="1">
      <c r="A28" s="99"/>
      <c r="B28" s="99"/>
      <c r="C28" s="99"/>
      <c r="D28" s="99"/>
      <c r="E28" s="99"/>
      <c r="F28" s="99"/>
      <c r="G28" s="99"/>
    </row>
    <row r="29" spans="1:7" ht="21" customHeight="1">
      <c r="A29" s="99"/>
      <c r="B29" s="99"/>
      <c r="C29" s="99"/>
      <c r="D29" s="99"/>
      <c r="E29" s="99"/>
      <c r="F29" s="99"/>
      <c r="G29" s="99"/>
    </row>
    <row r="30" spans="1:7" ht="21" customHeight="1">
      <c r="A30" s="99"/>
      <c r="B30" s="99"/>
      <c r="C30" s="99"/>
      <c r="D30" s="99"/>
      <c r="E30" s="99"/>
      <c r="F30" s="99"/>
      <c r="G30" s="99"/>
    </row>
    <row r="31" spans="1:7" ht="21" customHeight="1">
      <c r="A31" s="99"/>
      <c r="B31" s="99"/>
      <c r="C31" s="99"/>
      <c r="D31" s="99"/>
      <c r="E31" s="99"/>
      <c r="F31" s="99"/>
      <c r="G31" s="99"/>
    </row>
    <row r="32" spans="1:7" ht="21" customHeight="1">
      <c r="A32" s="99"/>
      <c r="B32" s="99"/>
      <c r="C32" s="99"/>
      <c r="D32" s="99"/>
      <c r="E32" s="99"/>
      <c r="F32" s="99"/>
      <c r="G32" s="99"/>
    </row>
    <row r="33" spans="1:7" ht="21" customHeight="1">
      <c r="A33" s="99"/>
      <c r="B33" s="99"/>
      <c r="C33" s="99"/>
      <c r="D33" s="99"/>
      <c r="E33" s="99"/>
      <c r="F33" s="99"/>
      <c r="G33" s="99"/>
    </row>
    <row r="34" spans="1:7" ht="21" customHeight="1">
      <c r="A34" s="99"/>
      <c r="B34" s="99"/>
      <c r="C34" s="99"/>
      <c r="D34" s="99"/>
      <c r="E34" s="99"/>
      <c r="F34" s="99"/>
      <c r="G34" s="99"/>
    </row>
    <row r="35" spans="1:7" ht="21" customHeight="1">
      <c r="A35" s="99"/>
      <c r="B35" s="99"/>
      <c r="C35" s="99"/>
      <c r="D35" s="99"/>
      <c r="E35" s="99"/>
      <c r="F35" s="99"/>
      <c r="G35" s="99"/>
    </row>
    <row r="36" spans="1:7" ht="19.5" customHeight="1">
      <c r="A36" s="99"/>
      <c r="B36" s="99"/>
      <c r="C36" s="99"/>
      <c r="D36" s="99"/>
      <c r="E36" s="99"/>
      <c r="F36" s="99"/>
      <c r="G36" s="99"/>
    </row>
    <row r="37" spans="1:7" ht="19.5" customHeight="1">
      <c r="A37" s="99"/>
      <c r="B37" s="99"/>
      <c r="C37" s="99"/>
      <c r="D37" s="99"/>
      <c r="E37" s="99"/>
      <c r="F37" s="99"/>
      <c r="G37" s="99"/>
    </row>
    <row r="38" spans="1:7" ht="12.75">
      <c r="A38" s="99"/>
      <c r="B38" s="99"/>
      <c r="C38" s="99"/>
      <c r="D38" s="99"/>
      <c r="E38" s="99"/>
      <c r="F38" s="99"/>
      <c r="G38" s="99"/>
    </row>
    <row r="39" spans="1:7" ht="12.75">
      <c r="A39" s="99"/>
      <c r="B39" s="99"/>
      <c r="C39" s="99"/>
      <c r="D39" s="99"/>
      <c r="E39" s="99"/>
      <c r="F39" s="99"/>
      <c r="G39" s="99"/>
    </row>
    <row r="40" spans="1:7" ht="12.75">
      <c r="A40" s="99"/>
      <c r="B40" s="99"/>
      <c r="C40" s="99"/>
      <c r="D40" s="99"/>
      <c r="E40" s="99"/>
      <c r="F40" s="99"/>
      <c r="G40" s="99"/>
    </row>
    <row r="41" spans="1:7" ht="12.75">
      <c r="A41" s="99"/>
      <c r="B41" s="99"/>
      <c r="C41" s="99"/>
      <c r="D41" s="99"/>
      <c r="E41" s="99"/>
      <c r="F41" s="99"/>
      <c r="G41" s="99"/>
    </row>
    <row r="42" spans="1:7" ht="12.75">
      <c r="A42" s="99"/>
      <c r="B42" s="99"/>
      <c r="C42" s="99"/>
      <c r="D42" s="99"/>
      <c r="E42" s="99"/>
      <c r="F42" s="99"/>
      <c r="G42" s="99"/>
    </row>
    <row r="43" spans="1:7" ht="12.75">
      <c r="A43" s="99"/>
      <c r="B43" s="99"/>
      <c r="C43" s="99"/>
      <c r="D43" s="99"/>
      <c r="E43" s="99"/>
      <c r="F43" s="99"/>
      <c r="G43" s="99"/>
    </row>
    <row r="44" spans="1:7" ht="12.75">
      <c r="A44" s="99"/>
      <c r="B44" s="99"/>
      <c r="C44" s="99"/>
      <c r="D44" s="99"/>
      <c r="E44" s="99"/>
      <c r="F44" s="99"/>
      <c r="G44" s="99"/>
    </row>
    <row r="45" spans="1:7" ht="12.75">
      <c r="A45" s="99"/>
      <c r="B45" s="99"/>
      <c r="C45" s="99"/>
      <c r="D45" s="99"/>
      <c r="E45" s="99"/>
      <c r="F45" s="99"/>
      <c r="G45" s="99"/>
    </row>
    <row r="46" spans="1:7" ht="12.75">
      <c r="A46" s="99"/>
      <c r="B46" s="99"/>
      <c r="C46" s="99"/>
      <c r="D46" s="99"/>
      <c r="E46" s="99"/>
      <c r="F46" s="99"/>
      <c r="G46" s="99"/>
    </row>
  </sheetData>
  <mergeCells count="7">
    <mergeCell ref="A22:J22"/>
    <mergeCell ref="N2:Q2"/>
    <mergeCell ref="R2:U2"/>
    <mergeCell ref="V2:Y2"/>
    <mergeCell ref="B2:D2"/>
    <mergeCell ref="E2:G2"/>
    <mergeCell ref="H2:J2"/>
  </mergeCells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68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Y47"/>
  <sheetViews>
    <sheetView zoomScaleSheetLayoutView="75" workbookViewId="0" topLeftCell="A1">
      <selection activeCell="D5" sqref="D5"/>
    </sheetView>
  </sheetViews>
  <sheetFormatPr defaultColWidth="11.00390625" defaultRowHeight="12.75"/>
  <cols>
    <col min="1" max="1" width="19.50390625" style="68" customWidth="1"/>
    <col min="2" max="2" width="9.875" style="68" customWidth="1"/>
    <col min="3" max="4" width="9.50390625" style="68" customWidth="1"/>
    <col min="5" max="5" width="9.625" style="68" customWidth="1"/>
    <col min="6" max="6" width="7.375" style="68" customWidth="1"/>
    <col min="7" max="9" width="9.75390625" style="68" customWidth="1"/>
    <col min="10" max="16384" width="11.00390625" style="68" customWidth="1"/>
  </cols>
  <sheetData>
    <row r="1" spans="1:24" ht="12.75">
      <c r="A1" s="66" t="s">
        <v>222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5" ht="12.75">
      <c r="A2" s="67"/>
      <c r="B2" s="624" t="s">
        <v>52</v>
      </c>
      <c r="C2" s="622"/>
      <c r="D2" s="625"/>
      <c r="E2" s="621" t="s">
        <v>53</v>
      </c>
      <c r="F2" s="622"/>
      <c r="G2" s="623"/>
      <c r="H2" s="618" t="s">
        <v>28</v>
      </c>
      <c r="I2" s="619"/>
      <c r="J2" s="620"/>
      <c r="K2" s="67"/>
      <c r="L2" s="520"/>
      <c r="M2" s="512"/>
      <c r="N2" s="608" t="s">
        <v>297</v>
      </c>
      <c r="O2" s="609"/>
      <c r="P2" s="609"/>
      <c r="Q2" s="610"/>
      <c r="R2" s="608" t="s">
        <v>299</v>
      </c>
      <c r="S2" s="609"/>
      <c r="T2" s="609"/>
      <c r="U2" s="610"/>
      <c r="V2" s="608" t="s">
        <v>300</v>
      </c>
      <c r="W2" s="609"/>
      <c r="X2" s="609"/>
      <c r="Y2" s="610"/>
    </row>
    <row r="3" spans="1:25" ht="25.5">
      <c r="A3" s="69" t="s">
        <v>54</v>
      </c>
      <c r="B3" s="70" t="s">
        <v>20</v>
      </c>
      <c r="C3" s="71" t="s">
        <v>1</v>
      </c>
      <c r="D3" s="72" t="s">
        <v>221</v>
      </c>
      <c r="E3" s="73" t="s">
        <v>20</v>
      </c>
      <c r="F3" s="71" t="s">
        <v>1</v>
      </c>
      <c r="G3" s="74" t="s">
        <v>221</v>
      </c>
      <c r="H3" s="75" t="s">
        <v>20</v>
      </c>
      <c r="I3" s="71" t="s">
        <v>1</v>
      </c>
      <c r="J3" s="72" t="s">
        <v>221</v>
      </c>
      <c r="K3" s="67"/>
      <c r="L3" s="513" t="s">
        <v>302</v>
      </c>
      <c r="M3" s="528" t="s">
        <v>298</v>
      </c>
      <c r="N3" s="521" t="s">
        <v>223</v>
      </c>
      <c r="O3" s="515" t="s">
        <v>224</v>
      </c>
      <c r="P3" s="514" t="s">
        <v>225</v>
      </c>
      <c r="Q3" s="522" t="s">
        <v>301</v>
      </c>
      <c r="R3" s="521" t="s">
        <v>223</v>
      </c>
      <c r="S3" s="515" t="s">
        <v>224</v>
      </c>
      <c r="T3" s="514" t="s">
        <v>225</v>
      </c>
      <c r="U3" s="522" t="s">
        <v>301</v>
      </c>
      <c r="V3" s="521" t="s">
        <v>223</v>
      </c>
      <c r="W3" s="515" t="s">
        <v>224</v>
      </c>
      <c r="X3" s="514" t="s">
        <v>225</v>
      </c>
      <c r="Y3" s="522" t="s">
        <v>301</v>
      </c>
    </row>
    <row r="4" spans="1:25" ht="12.75">
      <c r="A4" s="76" t="s">
        <v>55</v>
      </c>
      <c r="B4" s="382">
        <f>'[11]femmes'!$B$12</f>
        <v>1</v>
      </c>
      <c r="C4" s="77">
        <f>(B4/$B$13)*100</f>
        <v>0.1434720229555237</v>
      </c>
      <c r="D4" s="78">
        <f>C4</f>
        <v>0.1434720229555237</v>
      </c>
      <c r="E4" s="382">
        <f>'[11]femmes'!$B$43+'[11]femmes'!$B$44</f>
        <v>2</v>
      </c>
      <c r="F4" s="79">
        <f>(E4/$E$13)*100</f>
        <v>0.1277139208173691</v>
      </c>
      <c r="G4" s="78">
        <f>F4</f>
        <v>0.1277139208173691</v>
      </c>
      <c r="H4" s="80">
        <f>E4+B4</f>
        <v>3</v>
      </c>
      <c r="I4" s="79">
        <f>(H4/$H$13)*100</f>
        <v>0.13256738842244808</v>
      </c>
      <c r="J4" s="81">
        <f>I4</f>
        <v>0.13256738842244808</v>
      </c>
      <c r="K4" s="67"/>
      <c r="L4" s="516">
        <v>0</v>
      </c>
      <c r="M4" s="529">
        <v>3</v>
      </c>
      <c r="N4" s="523">
        <f>IF((SUM(B4)&gt;=(B$13/2)),C4,0)</f>
        <v>0</v>
      </c>
      <c r="O4" s="517">
        <f>IF((SUM(B4)&gt;=(B$13/2)),M4,0)</f>
        <v>0</v>
      </c>
      <c r="P4" s="517">
        <v>0</v>
      </c>
      <c r="Q4" s="524">
        <v>0</v>
      </c>
      <c r="R4" s="523">
        <f>IF((SUM(E4)&gt;=(E$13/2)),F4,0)</f>
        <v>0</v>
      </c>
      <c r="S4" s="517">
        <f>IF((SUM(E4)&gt;=(E$13/2)),$M4,0)</f>
        <v>0</v>
      </c>
      <c r="T4" s="517">
        <v>0</v>
      </c>
      <c r="U4" s="524">
        <v>0</v>
      </c>
      <c r="V4" s="523">
        <f>IF((SUM(H4)&gt;=(H$13/2)),I4,0)</f>
        <v>0</v>
      </c>
      <c r="W4" s="517">
        <f>IF((SUM(H4)&gt;=(H$13/2)),$M4,0)</f>
        <v>0</v>
      </c>
      <c r="X4" s="517">
        <v>0</v>
      </c>
      <c r="Y4" s="524">
        <v>0</v>
      </c>
    </row>
    <row r="5" spans="1:25" ht="12.75">
      <c r="A5" s="76" t="s">
        <v>12</v>
      </c>
      <c r="B5" s="383">
        <f>'[11]femmes'!$C$12</f>
        <v>10</v>
      </c>
      <c r="C5" s="77">
        <f aca="true" t="shared" si="0" ref="C5:C12">(B5/$B$13)*100</f>
        <v>1.4347202295552368</v>
      </c>
      <c r="D5" s="78">
        <f>D4+C5</f>
        <v>1.5781922525107606</v>
      </c>
      <c r="E5" s="383">
        <f>'[11]femmes'!$C$43+'[11]femmes'!$C$44</f>
        <v>4</v>
      </c>
      <c r="F5" s="79">
        <f aca="true" t="shared" si="1" ref="F5:F12">(E5/$E$13)*100</f>
        <v>0.2554278416347382</v>
      </c>
      <c r="G5" s="78">
        <f>G4+F5</f>
        <v>0.3831417624521073</v>
      </c>
      <c r="H5" s="80">
        <f aca="true" t="shared" si="2" ref="H5:H12">E5+B5</f>
        <v>14</v>
      </c>
      <c r="I5" s="79">
        <f aca="true" t="shared" si="3" ref="I5:I12">(H5/$H$13)*100</f>
        <v>0.6186478126380911</v>
      </c>
      <c r="J5" s="81">
        <f>J4+I5</f>
        <v>0.7512152010605392</v>
      </c>
      <c r="K5" s="67"/>
      <c r="L5" s="516">
        <v>16</v>
      </c>
      <c r="M5" s="529">
        <v>2</v>
      </c>
      <c r="N5" s="523">
        <f>IF((SUM(B4:B$4)&lt;(B$13/2))*(SUM(B$4:B5)&gt;=(B$13/2)),C5,0)</f>
        <v>0</v>
      </c>
      <c r="O5" s="517">
        <f>IF((SUM(B4:B$4)&lt;(B$13/2))*(SUM(B$4:B5)&gt;=(B$13/2)),M5,0)</f>
        <v>0</v>
      </c>
      <c r="P5" s="517">
        <f>IF((SUM(B4:B$4)&lt;(B$13/2))*(SUM(B$4:B5)&gt;=(B$13/2)),50-D4,0)</f>
        <v>0</v>
      </c>
      <c r="Q5" s="524">
        <f>IF((SUM(B4:B$4)&lt;(B$13/2))*(SUM(B$4:B5)&gt;=(B$13/2)),$L5,0)</f>
        <v>0</v>
      </c>
      <c r="R5" s="523">
        <f>IF((SUM(E4:E$4)&lt;(E$13/2))*(SUM(E$4:E5)&gt;=(E$13/2)),F5,0)</f>
        <v>0</v>
      </c>
      <c r="S5" s="517">
        <f>IF((SUM(E4:E$4)&lt;(E$13/2))*(SUM(E$4:E5)&gt;=(E$13/2)),$M5,0)</f>
        <v>0</v>
      </c>
      <c r="T5" s="517">
        <f>IF((SUM(E4:E$4)&lt;(E$13/2))*(SUM(E$4:E5)&gt;=(E$13/2)),50-G4,0)</f>
        <v>0</v>
      </c>
      <c r="U5" s="524">
        <f>IF((SUM(E4:E$4)&lt;(E$13/2))*(SUM(E$4:E5)&gt;=(E$13/2)),$L5,0)</f>
        <v>0</v>
      </c>
      <c r="V5" s="523">
        <f>IF((SUM(H4:H$4)&lt;(H$13/2))*(SUM(H$4:H5)&gt;=(H$13/2)),I5,0)</f>
        <v>0</v>
      </c>
      <c r="W5" s="517">
        <f>IF((SUM(H4:H$4)&lt;(H$13/2))*(SUM(H$4:H5)&gt;=(H$13/2)),$M5,0)</f>
        <v>0</v>
      </c>
      <c r="X5" s="517">
        <f>IF((SUM(H4:H$4)&lt;(H$13/2))*(SUM(H$4:H5)&gt;=(H$13/2)),50-J4,0)</f>
        <v>0</v>
      </c>
      <c r="Y5" s="524">
        <f>IF((SUM(H4:H$4)&lt;(H$13/2))*(SUM(H$4:H5)&gt;=(H$13/2)),$L5,0)</f>
        <v>0</v>
      </c>
    </row>
    <row r="6" spans="1:25" ht="12.75">
      <c r="A6" s="76" t="s">
        <v>13</v>
      </c>
      <c r="B6" s="383">
        <f>'[11]femmes'!$D$12</f>
        <v>44</v>
      </c>
      <c r="C6" s="77">
        <f t="shared" si="0"/>
        <v>6.312769010043041</v>
      </c>
      <c r="D6" s="78">
        <f>D5+C6</f>
        <v>7.890961262553802</v>
      </c>
      <c r="E6" s="383">
        <f>'[11]femmes'!$D$43+'[11]femmes'!$D$44</f>
        <v>64</v>
      </c>
      <c r="F6" s="79">
        <f t="shared" si="1"/>
        <v>4.086845466155811</v>
      </c>
      <c r="G6" s="78">
        <f>G5+F6</f>
        <v>4.469987228607918</v>
      </c>
      <c r="H6" s="80">
        <f t="shared" si="2"/>
        <v>108</v>
      </c>
      <c r="I6" s="79">
        <f t="shared" si="3"/>
        <v>4.77242598320813</v>
      </c>
      <c r="J6" s="81">
        <f>J5+I6</f>
        <v>5.523641184268669</v>
      </c>
      <c r="K6" s="67"/>
      <c r="L6" s="516">
        <v>18</v>
      </c>
      <c r="M6" s="529">
        <v>3</v>
      </c>
      <c r="N6" s="523">
        <f>IF((SUM(B$4:B5)&lt;(B$13/2))*(SUM(B$4:B6)&gt;=(B$13/2)),C6,0)</f>
        <v>0</v>
      </c>
      <c r="O6" s="517">
        <f>IF((SUM(B$4:B5)&lt;(B$13/2))*(SUM(B$4:B6)&gt;=(B$13/2)),M6,0)</f>
        <v>0</v>
      </c>
      <c r="P6" s="517">
        <f>IF((SUM(B$4:B5)&lt;(B$13/2))*(SUM(B$4:B6)&gt;=(B$13/2)),50-D5,0)</f>
        <v>0</v>
      </c>
      <c r="Q6" s="524">
        <f>IF((SUM(B$4:B5)&lt;(B$13/2))*(SUM(B$4:B6)&gt;=(B$13/2)),$L6,0)</f>
        <v>0</v>
      </c>
      <c r="R6" s="523">
        <f>IF((SUM(E$4:E5)&lt;(E$13/2))*(SUM(E$4:E6)&gt;=(E$13/2)),F6,0)</f>
        <v>0</v>
      </c>
      <c r="S6" s="517">
        <f>IF((SUM(E$4:E5)&lt;(E$13/2))*(SUM(E$4:E6)&gt;=(E$13/2)),$M6,0)</f>
        <v>0</v>
      </c>
      <c r="T6" s="517">
        <f>IF((SUM(E$4:E5)&lt;(E$13/2))*(SUM(E$4:E6)&gt;=(E$13/2)),50-G5,0)</f>
        <v>0</v>
      </c>
      <c r="U6" s="524">
        <f>IF((SUM(E$4:E5)&lt;(E$13/2))*(SUM(E$4:E6)&gt;=(E$13/2)),$L6,0)</f>
        <v>0</v>
      </c>
      <c r="V6" s="523">
        <f>IF((SUM(H$4:H5)&lt;(H$13/2))*(SUM(H$4:H6)&gt;=(H$13/2)),I6,0)</f>
        <v>0</v>
      </c>
      <c r="W6" s="517">
        <f>IF((SUM(H$4:H5)&lt;(H$13/2))*(SUM(H$4:H6)&gt;=(H$13/2)),$M6,0)</f>
        <v>0</v>
      </c>
      <c r="X6" s="517">
        <f>IF((SUM(H$4:H5)&lt;(H$13/2))*(SUM(H$4:H6)&gt;=(H$13/2)),50-J5,0)</f>
        <v>0</v>
      </c>
      <c r="Y6" s="524">
        <f>IF((SUM(H$4:H5)&lt;(H$13/2))*(SUM(H$4:H6)&gt;=(H$13/2)),$L6,0)</f>
        <v>0</v>
      </c>
    </row>
    <row r="7" spans="1:25" ht="12.75">
      <c r="A7" s="76" t="s">
        <v>14</v>
      </c>
      <c r="B7" s="383">
        <f>'[11]femmes'!$E$12</f>
        <v>105</v>
      </c>
      <c r="C7" s="77">
        <f t="shared" si="0"/>
        <v>15.064562410329984</v>
      </c>
      <c r="D7" s="78">
        <f aca="true" t="shared" si="4" ref="D7:D12">D6+C7</f>
        <v>22.955523672883785</v>
      </c>
      <c r="E7" s="383">
        <f>'[11]femmes'!$E$43+'[11]femmes'!$E$44</f>
        <v>184</v>
      </c>
      <c r="F7" s="79">
        <f t="shared" si="1"/>
        <v>11.749680715197956</v>
      </c>
      <c r="G7" s="78">
        <f aca="true" t="shared" si="5" ref="G7:G12">G6+F7</f>
        <v>16.219667943805874</v>
      </c>
      <c r="H7" s="80">
        <f t="shared" si="2"/>
        <v>289</v>
      </c>
      <c r="I7" s="79">
        <f t="shared" si="3"/>
        <v>12.770658418029166</v>
      </c>
      <c r="J7" s="81">
        <f aca="true" t="shared" si="6" ref="J7:J12">J6+I7</f>
        <v>18.294299602297833</v>
      </c>
      <c r="K7" s="67"/>
      <c r="L7" s="516">
        <v>21</v>
      </c>
      <c r="M7" s="529">
        <v>4</v>
      </c>
      <c r="N7" s="523">
        <f>IF((SUM(B$4:B6)&lt;(B$13/2))*(SUM(B$4:B7)&gt;=(B$13/2)),C7,0)</f>
        <v>0</v>
      </c>
      <c r="O7" s="517">
        <f>IF((SUM(B$4:B6)&lt;(B$13/2))*(SUM(B$4:B7)&gt;=(B$13/2)),M7,0)</f>
        <v>0</v>
      </c>
      <c r="P7" s="517">
        <f>IF((SUM(B$4:B6)&lt;(B$13/2))*(SUM(B$4:B7)&gt;=(B$13/2)),50-D6,0)</f>
        <v>0</v>
      </c>
      <c r="Q7" s="524">
        <f>IF((SUM(B$4:B6)&lt;(B$13/2))*(SUM(B$4:B7)&gt;=(B$13/2)),$L7,0)</f>
        <v>0</v>
      </c>
      <c r="R7" s="523">
        <f>IF((SUM(E$4:E6)&lt;(E$13/2))*(SUM(E$4:E7)&gt;=(E$13/2)),F7,0)</f>
        <v>0</v>
      </c>
      <c r="S7" s="517">
        <f>IF((SUM(E$4:E6)&lt;(E$13/2))*(SUM(E$4:E7)&gt;=(E$13/2)),$M7,0)</f>
        <v>0</v>
      </c>
      <c r="T7" s="517">
        <f>IF((SUM(E$4:E6)&lt;(E$13/2))*(SUM(E$4:E7)&gt;=(E$13/2)),50-G6,0)</f>
        <v>0</v>
      </c>
      <c r="U7" s="524">
        <f>IF((SUM(E$4:E6)&lt;(E$13/2))*(SUM(E$4:E7)&gt;=(E$13/2)),$L7,0)</f>
        <v>0</v>
      </c>
      <c r="V7" s="523">
        <f>IF((SUM(H$4:H6)&lt;(H$13/2))*(SUM(H$4:H7)&gt;=(H$13/2)),I7,0)</f>
        <v>0</v>
      </c>
      <c r="W7" s="517">
        <f>IF((SUM(H$4:H6)&lt;(H$13/2))*(SUM(H$4:H7)&gt;=(H$13/2)),$M7,0)</f>
        <v>0</v>
      </c>
      <c r="X7" s="517">
        <f>IF((SUM(H$4:H6)&lt;(H$13/2))*(SUM(H$4:H7)&gt;=(H$13/2)),50-J6,0)</f>
        <v>0</v>
      </c>
      <c r="Y7" s="524">
        <f>IF((SUM(H$4:H6)&lt;(H$13/2))*(SUM(H$4:H7)&gt;=(H$13/2)),$L7,0)</f>
        <v>0</v>
      </c>
    </row>
    <row r="8" spans="1:25" ht="12.75">
      <c r="A8" s="76" t="s">
        <v>15</v>
      </c>
      <c r="B8" s="383">
        <f>'[11]femmes'!$F$12</f>
        <v>126</v>
      </c>
      <c r="C8" s="77">
        <f t="shared" si="0"/>
        <v>18.077474892395983</v>
      </c>
      <c r="D8" s="82">
        <f t="shared" si="4"/>
        <v>41.03299856527977</v>
      </c>
      <c r="E8" s="383">
        <f>'[11]femmes'!$F$43+'[11]femmes'!$F$44</f>
        <v>269</v>
      </c>
      <c r="F8" s="79">
        <f t="shared" si="1"/>
        <v>17.17752234993614</v>
      </c>
      <c r="G8" s="82">
        <f t="shared" si="5"/>
        <v>33.397190293742014</v>
      </c>
      <c r="H8" s="80">
        <f t="shared" si="2"/>
        <v>395</v>
      </c>
      <c r="I8" s="79">
        <f t="shared" si="3"/>
        <v>17.454706142288998</v>
      </c>
      <c r="J8" s="83">
        <f t="shared" si="6"/>
        <v>35.74900574458683</v>
      </c>
      <c r="K8" s="67"/>
      <c r="L8" s="516">
        <v>25</v>
      </c>
      <c r="M8" s="529">
        <v>5</v>
      </c>
      <c r="N8" s="523">
        <f>IF((SUM(B$4:B7)&lt;(B$13/2))*(SUM(B$4:B8)&gt;=(B$13/2)),C8,0)</f>
        <v>0</v>
      </c>
      <c r="O8" s="517">
        <f>IF((SUM(B$4:B7)&lt;(B$13/2))*(SUM(B$4:B8)&gt;=(B$13/2)),M8,0)</f>
        <v>0</v>
      </c>
      <c r="P8" s="517">
        <f>IF((SUM(B$4:B7)&lt;(B$13/2))*(SUM(B$4:B8)&gt;=(B$13/2)),50-D7,0)</f>
        <v>0</v>
      </c>
      <c r="Q8" s="524">
        <f>IF((SUM(B$4:B7)&lt;(B$13/2))*(SUM(B$4:B8)&gt;=(B$13/2)),$L8,0)</f>
        <v>0</v>
      </c>
      <c r="R8" s="523">
        <f>IF((SUM(E$4:E7)&lt;(E$13/2))*(SUM(E$4:E8)&gt;=(E$13/2)),F8,0)</f>
        <v>0</v>
      </c>
      <c r="S8" s="517">
        <f>IF((SUM(E$4:E7)&lt;(E$13/2))*(SUM(E$4:E8)&gt;=(E$13/2)),$M8,0)</f>
        <v>0</v>
      </c>
      <c r="T8" s="517">
        <f>IF((SUM(E$4:E7)&lt;(E$13/2))*(SUM(E$4:E8)&gt;=(E$13/2)),50-G7,0)</f>
        <v>0</v>
      </c>
      <c r="U8" s="524">
        <f>IF((SUM(E$4:E7)&lt;(E$13/2))*(SUM(E$4:E8)&gt;=(E$13/2)),$L8,0)</f>
        <v>0</v>
      </c>
      <c r="V8" s="523">
        <f>IF((SUM(H$4:H7)&lt;(H$13/2))*(SUM(H$4:H8)&gt;=(H$13/2)),I8,0)</f>
        <v>0</v>
      </c>
      <c r="W8" s="517">
        <f>IF((SUM(H$4:H7)&lt;(H$13/2))*(SUM(H$4:H8)&gt;=(H$13/2)),$M8,0)</f>
        <v>0</v>
      </c>
      <c r="X8" s="517">
        <f>IF((SUM(H$4:H7)&lt;(H$13/2))*(SUM(H$4:H8)&gt;=(H$13/2)),50-J7,0)</f>
        <v>0</v>
      </c>
      <c r="Y8" s="524">
        <f>IF((SUM(H$4:H7)&lt;(H$13/2))*(SUM(H$4:H8)&gt;=(H$13/2)),$L8,0)</f>
        <v>0</v>
      </c>
    </row>
    <row r="9" spans="1:25" ht="12.75">
      <c r="A9" s="76" t="s">
        <v>16</v>
      </c>
      <c r="B9" s="383">
        <f>'[11]femmes'!$G$12</f>
        <v>183</v>
      </c>
      <c r="C9" s="77">
        <f t="shared" si="0"/>
        <v>26.255380200860834</v>
      </c>
      <c r="D9" s="82">
        <f t="shared" si="4"/>
        <v>67.2883787661406</v>
      </c>
      <c r="E9" s="383">
        <f>'[11]femmes'!$G$43+'[11]femmes'!$G$44</f>
        <v>466</v>
      </c>
      <c r="F9" s="79">
        <f t="shared" si="1"/>
        <v>29.757343550446997</v>
      </c>
      <c r="G9" s="82">
        <f t="shared" si="5"/>
        <v>63.15453384418901</v>
      </c>
      <c r="H9" s="80">
        <f t="shared" si="2"/>
        <v>649</v>
      </c>
      <c r="I9" s="79">
        <f t="shared" si="3"/>
        <v>28.678745028722936</v>
      </c>
      <c r="J9" s="83">
        <f t="shared" si="6"/>
        <v>64.42775077330977</v>
      </c>
      <c r="K9" s="67"/>
      <c r="L9" s="516">
        <v>30</v>
      </c>
      <c r="M9" s="529">
        <v>10</v>
      </c>
      <c r="N9" s="523">
        <f>IF((SUM(B$4:B8)&lt;(B$13/2))*(SUM(B$4:B9)&gt;=(B$13/2)),C9,0)</f>
        <v>26.255380200860834</v>
      </c>
      <c r="O9" s="517">
        <f>IF((SUM(B$4:B8)&lt;(B$13/2))*(SUM(B$4:B9)&gt;=(B$13/2)),M9,0)</f>
        <v>10</v>
      </c>
      <c r="P9" s="517">
        <f>IF((SUM(B$4:B8)&lt;(B$13/2))*(SUM(B$4:B9)&gt;=(B$13/2)),50-D8,0)</f>
        <v>8.967001434720231</v>
      </c>
      <c r="Q9" s="524">
        <f>IF((SUM(B$4:B8)&lt;(B$13/2))*(SUM(B$4:B9)&gt;=(B$13/2)),$L9,0)</f>
        <v>30</v>
      </c>
      <c r="R9" s="523">
        <f>IF((SUM(E$4:E8)&lt;(E$13/2))*(SUM(E$4:E9)&gt;=(E$13/2)),F9,0)</f>
        <v>29.757343550446997</v>
      </c>
      <c r="S9" s="517">
        <f>IF((SUM(E$4:E8)&lt;(E$13/2))*(SUM(E$4:E9)&gt;=(E$13/2)),$M9,0)</f>
        <v>10</v>
      </c>
      <c r="T9" s="517">
        <f>IF((SUM(E$4:E8)&lt;(E$13/2))*(SUM(E$4:E9)&gt;=(E$13/2)),50-G8,0)</f>
        <v>16.602809706257986</v>
      </c>
      <c r="U9" s="524">
        <f>IF((SUM(E$4:E8)&lt;(E$13/2))*(SUM(E$4:E9)&gt;=(E$13/2)),$L9,0)</f>
        <v>30</v>
      </c>
      <c r="V9" s="523">
        <f>IF((SUM(H$4:H8)&lt;(H$13/2))*(SUM(H$4:H9)&gt;=(H$13/2)),I9,0)</f>
        <v>28.678745028722936</v>
      </c>
      <c r="W9" s="517">
        <f>IF((SUM(H$4:H8)&lt;(H$13/2))*(SUM(H$4:H9)&gt;=(H$13/2)),$M9,0)</f>
        <v>10</v>
      </c>
      <c r="X9" s="517">
        <f>IF((SUM(H$4:H8)&lt;(H$13/2))*(SUM(H$4:H9)&gt;=(H$13/2)),50-J8,0)</f>
        <v>14.250994255413168</v>
      </c>
      <c r="Y9" s="524">
        <f>IF((SUM(H$4:H8)&lt;(H$13/2))*(SUM(H$4:H9)&gt;=(H$13/2)),$L9,0)</f>
        <v>30</v>
      </c>
    </row>
    <row r="10" spans="1:25" ht="12.75">
      <c r="A10" s="76" t="s">
        <v>17</v>
      </c>
      <c r="B10" s="383">
        <f>'[11]femmes'!$H$12</f>
        <v>140</v>
      </c>
      <c r="C10" s="77">
        <f t="shared" si="0"/>
        <v>20.086083213773314</v>
      </c>
      <c r="D10" s="78">
        <f t="shared" si="4"/>
        <v>87.37446197991392</v>
      </c>
      <c r="E10" s="383">
        <f>'[11]femmes'!$H$43+'[11]femmes'!$H$44</f>
        <v>345</v>
      </c>
      <c r="F10" s="79">
        <f t="shared" si="1"/>
        <v>22.03065134099617</v>
      </c>
      <c r="G10" s="78">
        <f t="shared" si="5"/>
        <v>85.18518518518518</v>
      </c>
      <c r="H10" s="80">
        <f t="shared" si="2"/>
        <v>485</v>
      </c>
      <c r="I10" s="79">
        <f t="shared" si="3"/>
        <v>21.431727794962438</v>
      </c>
      <c r="J10" s="81">
        <f t="shared" si="6"/>
        <v>85.85947856827221</v>
      </c>
      <c r="K10" s="67"/>
      <c r="L10" s="516">
        <v>40</v>
      </c>
      <c r="M10" s="529">
        <v>10</v>
      </c>
      <c r="N10" s="523">
        <f>IF((SUM(B$4:B9)&lt;(B$13/2))*(SUM(B$4:B10)&gt;=(B$13/2)),C10,0)</f>
        <v>0</v>
      </c>
      <c r="O10" s="517">
        <f>IF((SUM(B$4:B9)&lt;(B$13/2))*(SUM(B$4:B10)&gt;=(B$13/2)),M10,0)</f>
        <v>0</v>
      </c>
      <c r="P10" s="517">
        <f>IF((SUM(B$4:B9)&lt;(B$13/2))*(SUM(B$4:B10)&gt;=(B$13/2)),50-D9,0)</f>
        <v>0</v>
      </c>
      <c r="Q10" s="524">
        <f>IF((SUM(B$4:B9)&lt;(B$13/2))*(SUM(B$4:B10)&gt;=(B$13/2)),$L10,0)</f>
        <v>0</v>
      </c>
      <c r="R10" s="523">
        <f>IF((SUM(E$4:E9)&lt;(E$13/2))*(SUM(E$4:E10)&gt;=(E$13/2)),F10,0)</f>
        <v>0</v>
      </c>
      <c r="S10" s="517">
        <f>IF((SUM(E$4:E9)&lt;(E$13/2))*(SUM(E$4:E10)&gt;=(E$13/2)),$M10,0)</f>
        <v>0</v>
      </c>
      <c r="T10" s="517">
        <f>IF((SUM(E$4:E9)&lt;(E$13/2))*(SUM(E$4:E10)&gt;=(E$13/2)),50-G9,0)</f>
        <v>0</v>
      </c>
      <c r="U10" s="524">
        <f>IF((SUM(E$4:E9)&lt;(E$13/2))*(SUM(E$4:E10)&gt;=(E$13/2)),$L10,0)</f>
        <v>0</v>
      </c>
      <c r="V10" s="523">
        <f>IF((SUM(H$4:H9)&lt;(H$13/2))*(SUM(H$4:H10)&gt;=(H$13/2)),I10,0)</f>
        <v>0</v>
      </c>
      <c r="W10" s="517">
        <f>IF((SUM(H$4:H9)&lt;(H$13/2))*(SUM(H$4:H10)&gt;=(H$13/2)),$M10,0)</f>
        <v>0</v>
      </c>
      <c r="X10" s="517">
        <f>IF((SUM(H$4:H9)&lt;(H$13/2))*(SUM(H$4:H10)&gt;=(H$13/2)),50-J9,0)</f>
        <v>0</v>
      </c>
      <c r="Y10" s="524">
        <f>IF((SUM(H$4:H9)&lt;(H$13/2))*(SUM(H$4:H10)&gt;=(H$13/2)),$L10,0)</f>
        <v>0</v>
      </c>
    </row>
    <row r="11" spans="1:25" ht="12.75">
      <c r="A11" s="76" t="s">
        <v>18</v>
      </c>
      <c r="B11" s="383">
        <f>'[11]femmes'!$I$12</f>
        <v>73</v>
      </c>
      <c r="C11" s="77">
        <f t="shared" si="0"/>
        <v>10.473457675753227</v>
      </c>
      <c r="D11" s="78">
        <f t="shared" si="4"/>
        <v>97.84791965566714</v>
      </c>
      <c r="E11" s="383">
        <f>'[11]femmes'!$I$43+'[11]femmes'!$I$44</f>
        <v>182</v>
      </c>
      <c r="F11" s="79">
        <f t="shared" si="1"/>
        <v>11.621966794380588</v>
      </c>
      <c r="G11" s="78">
        <f t="shared" si="5"/>
        <v>96.80715197956576</v>
      </c>
      <c r="H11" s="80">
        <f t="shared" si="2"/>
        <v>255</v>
      </c>
      <c r="I11" s="79">
        <f t="shared" si="3"/>
        <v>11.268228015908086</v>
      </c>
      <c r="J11" s="81">
        <f t="shared" si="6"/>
        <v>97.12770658418029</v>
      </c>
      <c r="K11" s="67"/>
      <c r="L11" s="516">
        <v>50</v>
      </c>
      <c r="M11" s="529">
        <v>10</v>
      </c>
      <c r="N11" s="523">
        <f>IF((SUM(B$4:B10)&lt;(B$13/2))*(SUM(B$4:B11)&gt;=(B$13/2)),C11,0)</f>
        <v>0</v>
      </c>
      <c r="O11" s="517">
        <f>IF((SUM(B$4:B10)&lt;(B$13/2))*(SUM(B$4:B11)&gt;=(B$13/2)),M11,0)</f>
        <v>0</v>
      </c>
      <c r="P11" s="517">
        <f>IF((SUM(B$4:B10)&lt;(B$13/2))*(SUM(B$4:B11)&gt;=(B$13/2)),50-D10,0)</f>
        <v>0</v>
      </c>
      <c r="Q11" s="524">
        <f>IF((SUM(B$4:B10)&lt;(B$13/2))*(SUM(B$4:B11)&gt;=(B$13/2)),$L11,0)</f>
        <v>0</v>
      </c>
      <c r="R11" s="523">
        <f>IF((SUM(E$4:E10)&lt;(E$13/2))*(SUM(E$4:E11)&gt;=(E$13/2)),F11,0)</f>
        <v>0</v>
      </c>
      <c r="S11" s="517">
        <f>IF((SUM(E$4:E10)&lt;(E$13/2))*(SUM(E$4:E11)&gt;=(E$13/2)),$M11,0)</f>
        <v>0</v>
      </c>
      <c r="T11" s="517">
        <f>IF((SUM(E$4:E10)&lt;(E$13/2))*(SUM(E$4:E11)&gt;=(E$13/2)),50-G10,0)</f>
        <v>0</v>
      </c>
      <c r="U11" s="524">
        <f>IF((SUM(E$4:E10)&lt;(E$13/2))*(SUM(E$4:E11)&gt;=(E$13/2)),$L11,0)</f>
        <v>0</v>
      </c>
      <c r="V11" s="523">
        <f>IF((SUM(H$4:H10)&lt;(H$13/2))*(SUM(H$4:H11)&gt;=(H$13/2)),I11,0)</f>
        <v>0</v>
      </c>
      <c r="W11" s="517">
        <f>IF((SUM(H$4:H10)&lt;(H$13/2))*(SUM(H$4:H11)&gt;=(H$13/2)),$M11,0)</f>
        <v>0</v>
      </c>
      <c r="X11" s="517">
        <f>IF((SUM(H$4:H10)&lt;(H$13/2))*(SUM(H$4:H11)&gt;=(H$13/2)),50-J10,0)</f>
        <v>0</v>
      </c>
      <c r="Y11" s="524">
        <f>IF((SUM(H$4:H10)&lt;(H$13/2))*(SUM(H$4:H11)&gt;=(H$13/2)),$L11,0)</f>
        <v>0</v>
      </c>
    </row>
    <row r="12" spans="1:25" ht="12.75">
      <c r="A12" s="76" t="s">
        <v>19</v>
      </c>
      <c r="B12" s="383">
        <f>'[11]femmes'!$J$12</f>
        <v>15</v>
      </c>
      <c r="C12" s="77">
        <f t="shared" si="0"/>
        <v>2.1520803443328553</v>
      </c>
      <c r="D12" s="78">
        <f t="shared" si="4"/>
        <v>100</v>
      </c>
      <c r="E12" s="383">
        <f>'[11]femmes'!$J$43+'[11]femmes'!$J$44</f>
        <v>50</v>
      </c>
      <c r="F12" s="79">
        <f t="shared" si="1"/>
        <v>3.1928480204342273</v>
      </c>
      <c r="G12" s="78">
        <f t="shared" si="5"/>
        <v>99.99999999999999</v>
      </c>
      <c r="H12" s="80">
        <f t="shared" si="2"/>
        <v>65</v>
      </c>
      <c r="I12" s="79">
        <f t="shared" si="3"/>
        <v>2.8722934158197084</v>
      </c>
      <c r="J12" s="81">
        <f t="shared" si="6"/>
        <v>100</v>
      </c>
      <c r="K12" s="67"/>
      <c r="L12" s="518">
        <v>60</v>
      </c>
      <c r="M12" s="530">
        <v>10</v>
      </c>
      <c r="N12" s="523">
        <f>IF((SUM(B$4:B11)&lt;(B$13/2))*(SUM(B$4:B12)&gt;=(B$13/2)),C12,0)</f>
        <v>0</v>
      </c>
      <c r="O12" s="517">
        <f>IF((SUM(B$4:B11)&lt;(B$13/2))*(SUM(B$4:B12)&gt;=(B$13/2)),M12,0)</f>
        <v>0</v>
      </c>
      <c r="P12" s="517">
        <f>IF((SUM(B$4:B11)&lt;(B$13/2))*(SUM(B$4:B12)&gt;=(B$13/2)),50-D11,0)</f>
        <v>0</v>
      </c>
      <c r="Q12" s="524">
        <f>IF((SUM(B$4:B11)&lt;(B$13/2))*(SUM(B$4:B12)&gt;=(B$13/2)),$L12,0)</f>
        <v>0</v>
      </c>
      <c r="R12" s="523">
        <f>IF((SUM(E$4:E11)&lt;(E$13/2))*(SUM(E$4:E12)&gt;=(E$13/2)),F12,0)</f>
        <v>0</v>
      </c>
      <c r="S12" s="517">
        <f>IF((SUM(E$4:E11)&lt;(E$13/2))*(SUM(E$4:E12)&gt;=(E$13/2)),$M12,0)</f>
        <v>0</v>
      </c>
      <c r="T12" s="517">
        <f>IF((SUM(E$4:E11)&lt;(E$13/2))*(SUM(E$4:E12)&gt;=(E$13/2)),50-G11,0)</f>
        <v>0</v>
      </c>
      <c r="U12" s="524">
        <f>IF((SUM(E$4:E11)&lt;(E$13/2))*(SUM(E$4:E12)&gt;=(E$13/2)),$L12,0)</f>
        <v>0</v>
      </c>
      <c r="V12" s="523">
        <f>IF((SUM(H$4:H11)&lt;(H$13/2))*(SUM(H$4:H12)&gt;=(H$13/2)),I12,0)</f>
        <v>0</v>
      </c>
      <c r="W12" s="517">
        <f>IF((SUM(H$4:H11)&lt;(H$13/2))*(SUM(H$4:H12)&gt;=(H$13/2)),$M12,0)</f>
        <v>0</v>
      </c>
      <c r="X12" s="517">
        <f>IF((SUM(H$4:H11)&lt;(H$13/2))*(SUM(H$4:H12)&gt;=(H$13/2)),50-J11,0)</f>
        <v>0</v>
      </c>
      <c r="Y12" s="524">
        <f>IF((SUM(H$4:H11)&lt;(H$13/2))*(SUM(H$4:H12)&gt;=(H$13/2)),$L12,0)</f>
        <v>0</v>
      </c>
    </row>
    <row r="13" spans="1:25" ht="12.75">
      <c r="A13" s="84" t="s">
        <v>28</v>
      </c>
      <c r="B13" s="384">
        <f>SUM(B4:B12)</f>
        <v>697</v>
      </c>
      <c r="C13" s="77">
        <f>SUM(C4:C12)</f>
        <v>100</v>
      </c>
      <c r="D13" s="78"/>
      <c r="E13" s="384">
        <f>SUM(E4:E12)</f>
        <v>1566</v>
      </c>
      <c r="F13" s="77">
        <f>SUM(F4:F12)</f>
        <v>99.99999999999999</v>
      </c>
      <c r="G13" s="78"/>
      <c r="H13" s="80">
        <f>E13+B13</f>
        <v>2263</v>
      </c>
      <c r="I13" s="77">
        <f>SUM(I4:I12)</f>
        <v>100</v>
      </c>
      <c r="J13" s="85"/>
      <c r="K13" s="67"/>
      <c r="L13" s="519"/>
      <c r="M13" s="531"/>
      <c r="N13" s="525">
        <f aca="true" t="shared" si="7" ref="N13:Y13">SUM(N4:N12)</f>
        <v>26.255380200860834</v>
      </c>
      <c r="O13" s="526">
        <f t="shared" si="7"/>
        <v>10</v>
      </c>
      <c r="P13" s="526">
        <f t="shared" si="7"/>
        <v>8.967001434720231</v>
      </c>
      <c r="Q13" s="527">
        <f t="shared" si="7"/>
        <v>30</v>
      </c>
      <c r="R13" s="525">
        <f t="shared" si="7"/>
        <v>29.757343550446997</v>
      </c>
      <c r="S13" s="526">
        <f t="shared" si="7"/>
        <v>10</v>
      </c>
      <c r="T13" s="526">
        <f t="shared" si="7"/>
        <v>16.602809706257986</v>
      </c>
      <c r="U13" s="527">
        <f t="shared" si="7"/>
        <v>30</v>
      </c>
      <c r="V13" s="525">
        <f t="shared" si="7"/>
        <v>28.678745028722936</v>
      </c>
      <c r="W13" s="526">
        <f t="shared" si="7"/>
        <v>10</v>
      </c>
      <c r="X13" s="526">
        <f t="shared" si="7"/>
        <v>14.250994255413168</v>
      </c>
      <c r="Y13" s="527">
        <f t="shared" si="7"/>
        <v>30</v>
      </c>
    </row>
    <row r="14" spans="1:24" ht="12.75">
      <c r="A14" s="86" t="s">
        <v>228</v>
      </c>
      <c r="B14" s="87"/>
      <c r="C14" s="88"/>
      <c r="D14" s="88"/>
      <c r="E14" s="89"/>
      <c r="F14" s="89"/>
      <c r="G14" s="89"/>
      <c r="H14" s="89"/>
      <c r="I14" s="88"/>
      <c r="J14" s="89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</row>
    <row r="15" spans="1:24" ht="12.75">
      <c r="A15" s="90" t="s">
        <v>223</v>
      </c>
      <c r="B15" s="91" t="s">
        <v>224</v>
      </c>
      <c r="C15" s="92"/>
      <c r="D15" s="88"/>
      <c r="E15" s="90" t="s">
        <v>223</v>
      </c>
      <c r="F15" s="91" t="s">
        <v>224</v>
      </c>
      <c r="G15" s="92"/>
      <c r="H15" s="90" t="s">
        <v>223</v>
      </c>
      <c r="I15" s="91" t="s">
        <v>224</v>
      </c>
      <c r="J15" s="92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</row>
    <row r="16" spans="1:24" ht="12.75">
      <c r="A16" s="93">
        <f>N13</f>
        <v>26.255380200860834</v>
      </c>
      <c r="B16" s="94">
        <f>O13</f>
        <v>10</v>
      </c>
      <c r="C16" s="92"/>
      <c r="D16" s="88"/>
      <c r="E16" s="95">
        <f>R13</f>
        <v>29.757343550446997</v>
      </c>
      <c r="F16" s="94">
        <f>S13</f>
        <v>10</v>
      </c>
      <c r="G16" s="92"/>
      <c r="H16" s="95">
        <f>V13</f>
        <v>28.678745028722936</v>
      </c>
      <c r="I16" s="94">
        <f>W13</f>
        <v>10</v>
      </c>
      <c r="J16" s="92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</row>
    <row r="17" spans="1:24" ht="12.75">
      <c r="A17" s="90" t="s">
        <v>225</v>
      </c>
      <c r="B17" s="91" t="s">
        <v>226</v>
      </c>
      <c r="C17" s="88"/>
      <c r="D17" s="88"/>
      <c r="E17" s="90" t="s">
        <v>225</v>
      </c>
      <c r="F17" s="91" t="s">
        <v>226</v>
      </c>
      <c r="G17" s="88"/>
      <c r="H17" s="90" t="s">
        <v>225</v>
      </c>
      <c r="I17" s="91" t="s">
        <v>226</v>
      </c>
      <c r="J17" s="88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</row>
    <row r="18" spans="1:24" ht="12.75">
      <c r="A18" s="96">
        <f>P13</f>
        <v>8.967001434720231</v>
      </c>
      <c r="B18" s="97">
        <f>(A18*B16)/A16</f>
        <v>3.415300546448088</v>
      </c>
      <c r="C18" s="430">
        <f>B18+Q13</f>
        <v>33.41530054644809</v>
      </c>
      <c r="D18" s="88"/>
      <c r="E18" s="96">
        <f>T13</f>
        <v>16.602809706257986</v>
      </c>
      <c r="F18" s="97">
        <f>(E18*F16)/E16</f>
        <v>5.579399141630903</v>
      </c>
      <c r="G18" s="430">
        <f>F18+U13</f>
        <v>35.5793991416309</v>
      </c>
      <c r="H18" s="96">
        <f>X13</f>
        <v>14.250994255413168</v>
      </c>
      <c r="I18" s="97">
        <f>(H18*I16)/H16</f>
        <v>4.969183359013867</v>
      </c>
      <c r="J18" s="430">
        <f>I18+Y13</f>
        <v>34.96918335901387</v>
      </c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</row>
    <row r="19" spans="1:24" ht="15">
      <c r="A19" s="98"/>
      <c r="B19" s="98"/>
      <c r="C19" s="90" t="s">
        <v>227</v>
      </c>
      <c r="D19" s="88"/>
      <c r="E19" s="98"/>
      <c r="F19" s="98"/>
      <c r="G19" s="90" t="s">
        <v>227</v>
      </c>
      <c r="H19" s="98"/>
      <c r="I19" s="98"/>
      <c r="J19" s="90" t="s">
        <v>227</v>
      </c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</row>
    <row r="20" spans="1:24" ht="12.75">
      <c r="A20" s="65" t="s">
        <v>229</v>
      </c>
      <c r="B20" s="88"/>
      <c r="C20" s="88"/>
      <c r="D20" s="88"/>
      <c r="E20" s="88"/>
      <c r="F20" s="88"/>
      <c r="G20" s="88"/>
      <c r="H20" s="88"/>
      <c r="I20" s="88"/>
      <c r="J20" s="88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</row>
    <row r="21" spans="1:24" ht="12.75">
      <c r="A21" s="65" t="s">
        <v>233</v>
      </c>
      <c r="B21" s="88"/>
      <c r="C21" s="88"/>
      <c r="D21" s="88"/>
      <c r="E21" s="88"/>
      <c r="F21" s="88"/>
      <c r="G21" s="88"/>
      <c r="H21" s="88"/>
      <c r="I21" s="88"/>
      <c r="J21" s="88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</row>
    <row r="22" spans="1:24" ht="12.75">
      <c r="A22" s="607" t="s">
        <v>234</v>
      </c>
      <c r="B22" s="607"/>
      <c r="C22" s="607"/>
      <c r="D22" s="607"/>
      <c r="E22" s="607"/>
      <c r="F22" s="607"/>
      <c r="G22" s="607"/>
      <c r="H22" s="607"/>
      <c r="I22" s="607"/>
      <c r="J22" s="60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</row>
    <row r="23" spans="1:24" ht="12.75">
      <c r="A23" s="65" t="s">
        <v>231</v>
      </c>
      <c r="B23" s="99"/>
      <c r="C23" s="99"/>
      <c r="D23" s="99"/>
      <c r="E23" s="99"/>
      <c r="F23" s="99"/>
      <c r="G23" s="99"/>
      <c r="H23" s="88"/>
      <c r="I23" s="88"/>
      <c r="J23" s="88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</row>
    <row r="24" spans="1:24" ht="12.75">
      <c r="A24" s="88" t="s">
        <v>232</v>
      </c>
      <c r="B24" s="99"/>
      <c r="C24" s="99"/>
      <c r="D24" s="99"/>
      <c r="E24" s="99"/>
      <c r="F24" s="99"/>
      <c r="G24" s="99"/>
      <c r="H24" s="88"/>
      <c r="I24" s="88"/>
      <c r="J24" s="88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</row>
    <row r="25" spans="1:24" ht="12.7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</row>
    <row r="26" spans="1:24" ht="12.7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</row>
    <row r="27" spans="1:24" ht="12.7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1:24" ht="12.7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</row>
    <row r="29" spans="1:24" ht="12.7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</row>
    <row r="30" spans="1:24" ht="12.7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</row>
    <row r="31" spans="1:24" ht="12.7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</row>
    <row r="32" spans="1:24" ht="12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</row>
    <row r="33" spans="1:24" ht="12.7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</row>
    <row r="34" spans="1:24" ht="12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</row>
    <row r="35" spans="1:24" ht="12.7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</row>
    <row r="36" spans="1:24" ht="12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</row>
    <row r="37" spans="1:24" ht="12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</row>
    <row r="38" spans="1:24" ht="12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</row>
    <row r="39" spans="1:24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</row>
    <row r="40" spans="1:24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</row>
    <row r="41" spans="1:24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</row>
    <row r="42" spans="1:24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</row>
    <row r="43" spans="1:24" ht="12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</row>
    <row r="44" spans="1:24" ht="12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</row>
    <row r="45" spans="1:24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</row>
    <row r="46" spans="1:24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</row>
    <row r="47" spans="1:24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</row>
  </sheetData>
  <mergeCells count="7">
    <mergeCell ref="N2:Q2"/>
    <mergeCell ref="R2:U2"/>
    <mergeCell ref="V2:Y2"/>
    <mergeCell ref="A22:J22"/>
    <mergeCell ref="H2:J2"/>
    <mergeCell ref="E2:G2"/>
    <mergeCell ref="B2:D2"/>
  </mergeCells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1"/>
  <sheetViews>
    <sheetView view="pageBreakPreview" zoomScale="75" zoomScaleSheetLayoutView="75" workbookViewId="0" topLeftCell="A1">
      <selection activeCell="F6" sqref="F6"/>
    </sheetView>
  </sheetViews>
  <sheetFormatPr defaultColWidth="11.00390625" defaultRowHeight="12.75"/>
  <cols>
    <col min="1" max="1" width="19.50390625" style="68" customWidth="1"/>
    <col min="2" max="2" width="11.00390625" style="68" customWidth="1"/>
    <col min="3" max="3" width="9.50390625" style="68" customWidth="1"/>
    <col min="4" max="4" width="13.50390625" style="68" customWidth="1"/>
    <col min="5" max="5" width="9.75390625" style="68" customWidth="1"/>
    <col min="6" max="6" width="11.25390625" style="68" customWidth="1"/>
    <col min="7" max="7" width="9.75390625" style="68" customWidth="1"/>
    <col min="8" max="16384" width="11.00390625" style="68" customWidth="1"/>
  </cols>
  <sheetData>
    <row r="1" spans="1:22" ht="20.25">
      <c r="A1" s="176" t="s">
        <v>30</v>
      </c>
      <c r="B1" s="177" t="s">
        <v>85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20.25">
      <c r="A2" s="176"/>
      <c r="B2" s="177" t="s">
        <v>208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ht="18.75">
      <c r="A3" s="67"/>
      <c r="B3" s="116" t="str">
        <f>couverture!A34</f>
        <v>Situation au 1er janvier 2011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2" ht="21" customHeight="1">
      <c r="A4" s="67"/>
      <c r="B4" s="565" t="s">
        <v>58</v>
      </c>
      <c r="C4" s="571"/>
      <c r="D4" s="565" t="s">
        <v>59</v>
      </c>
      <c r="E4" s="571"/>
      <c r="F4" s="567" t="s">
        <v>28</v>
      </c>
      <c r="G4" s="555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2" ht="21" customHeight="1">
      <c r="A5" s="180" t="s">
        <v>54</v>
      </c>
      <c r="B5" s="178" t="s">
        <v>20</v>
      </c>
      <c r="C5" s="179" t="s">
        <v>1</v>
      </c>
      <c r="D5" s="178" t="s">
        <v>20</v>
      </c>
      <c r="E5" s="179" t="s">
        <v>1</v>
      </c>
      <c r="F5" s="178" t="s">
        <v>20</v>
      </c>
      <c r="G5" s="179" t="s">
        <v>1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</row>
    <row r="6" spans="1:22" ht="21" customHeight="1">
      <c r="A6" s="181" t="s">
        <v>55</v>
      </c>
      <c r="B6" s="186">
        <f>'[11]ensemble'!$B$12</f>
        <v>37</v>
      </c>
      <c r="C6" s="187">
        <f>(B6/$B$15)*100</f>
        <v>0.23563877213093873</v>
      </c>
      <c r="D6" s="186">
        <f>'[11]ensemble'!$B$43+'[11]ensemble'!$B$44</f>
        <v>27</v>
      </c>
      <c r="E6" s="187">
        <f>(D6/$D$15)*100</f>
        <v>0.0526592943654555</v>
      </c>
      <c r="F6" s="188">
        <f>B6+D6</f>
        <v>64</v>
      </c>
      <c r="G6" s="189">
        <f>(F6/$F$15)*100</f>
        <v>0.09555804404628593</v>
      </c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2" ht="21" customHeight="1">
      <c r="A7" s="182" t="s">
        <v>12</v>
      </c>
      <c r="B7" s="190">
        <f>'[11]ensemble'!$C$12</f>
        <v>342</v>
      </c>
      <c r="C7" s="191">
        <f aca="true" t="shared" si="0" ref="C7:C15">(B7/$B$15)*100</f>
        <v>2.1780664883454337</v>
      </c>
      <c r="D7" s="190">
        <f>'[11]ensemble'!$C$43+'[11]ensemble'!$C$44</f>
        <v>286</v>
      </c>
      <c r="E7" s="192">
        <f aca="true" t="shared" si="1" ref="E7:E15">(D7/$D$15)*100</f>
        <v>0.5577984514266768</v>
      </c>
      <c r="F7" s="193">
        <f aca="true" t="shared" si="2" ref="F7:F15">B7+D7</f>
        <v>628</v>
      </c>
      <c r="G7" s="192">
        <f aca="true" t="shared" si="3" ref="G7:G15">(F7/$F$15)*100</f>
        <v>0.9376633072041807</v>
      </c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</row>
    <row r="8" spans="1:22" ht="21" customHeight="1">
      <c r="A8" s="182" t="s">
        <v>13</v>
      </c>
      <c r="B8" s="190">
        <f>'[11]ensemble'!$D$12</f>
        <v>1666</v>
      </c>
      <c r="C8" s="191">
        <f t="shared" si="0"/>
        <v>10.610113361355241</v>
      </c>
      <c r="D8" s="190">
        <f>'[11]ensemble'!$D$43+'[11]ensemble'!$D$44</f>
        <v>3352</v>
      </c>
      <c r="E8" s="192">
        <f t="shared" si="1"/>
        <v>6.537553878259512</v>
      </c>
      <c r="F8" s="193">
        <f t="shared" si="2"/>
        <v>5018</v>
      </c>
      <c r="G8" s="192">
        <f t="shared" si="3"/>
        <v>7.492347891004106</v>
      </c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</row>
    <row r="9" spans="1:22" ht="21" customHeight="1">
      <c r="A9" s="182" t="s">
        <v>14</v>
      </c>
      <c r="B9" s="190">
        <f>'[11]ensemble'!$E$12</f>
        <v>2707</v>
      </c>
      <c r="C9" s="191">
        <f t="shared" si="0"/>
        <v>17.239842058336517</v>
      </c>
      <c r="D9" s="190">
        <f>'[11]ensemble'!$E$43+'[11]ensemble'!$E$44</f>
        <v>8944</v>
      </c>
      <c r="E9" s="192">
        <f t="shared" si="1"/>
        <v>17.443878844616076</v>
      </c>
      <c r="F9" s="193">
        <f t="shared" si="2"/>
        <v>11651</v>
      </c>
      <c r="G9" s="192">
        <f t="shared" si="3"/>
        <v>17.396043299738707</v>
      </c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1:22" ht="21" customHeight="1">
      <c r="A10" s="182" t="s">
        <v>15</v>
      </c>
      <c r="B10" s="190">
        <f>'[11]ensemble'!$F$12</f>
        <v>3145</v>
      </c>
      <c r="C10" s="191">
        <f t="shared" si="0"/>
        <v>20.02929563112979</v>
      </c>
      <c r="D10" s="190">
        <f>'[11]ensemble'!$F$43+'[11]ensemble'!$F$44</f>
        <v>10413</v>
      </c>
      <c r="E10" s="192">
        <f t="shared" si="1"/>
        <v>20.308934526944007</v>
      </c>
      <c r="F10" s="193">
        <f t="shared" si="2"/>
        <v>13558</v>
      </c>
      <c r="G10" s="192">
        <f t="shared" si="3"/>
        <v>20.243374393430386</v>
      </c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</row>
    <row r="11" spans="1:22" ht="21" customHeight="1">
      <c r="A11" s="182" t="s">
        <v>16</v>
      </c>
      <c r="B11" s="190">
        <f>'[11]ensemble'!$G$12</f>
        <v>3961</v>
      </c>
      <c r="C11" s="191">
        <f t="shared" si="0"/>
        <v>25.226085848936442</v>
      </c>
      <c r="D11" s="190">
        <f>'[11]ensemble'!$G$43+'[11]ensemble'!$G$44</f>
        <v>13589</v>
      </c>
      <c r="E11" s="192">
        <f t="shared" si="1"/>
        <v>26.50322781971018</v>
      </c>
      <c r="F11" s="193">
        <f t="shared" si="2"/>
        <v>17550</v>
      </c>
      <c r="G11" s="192">
        <f t="shared" si="3"/>
        <v>26.203807390817467</v>
      </c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</row>
    <row r="12" spans="1:22" ht="21" customHeight="1">
      <c r="A12" s="182" t="s">
        <v>17</v>
      </c>
      <c r="B12" s="190">
        <f>'[11]ensemble'!$H$12</f>
        <v>2236</v>
      </c>
      <c r="C12" s="191">
        <f t="shared" si="0"/>
        <v>14.240224175264299</v>
      </c>
      <c r="D12" s="190">
        <f>'[11]ensemble'!$H$43+'[11]ensemble'!$H$44</f>
        <v>8544</v>
      </c>
      <c r="E12" s="192">
        <f t="shared" si="1"/>
        <v>16.66374115031303</v>
      </c>
      <c r="F12" s="193">
        <f t="shared" si="2"/>
        <v>10780</v>
      </c>
      <c r="G12" s="192">
        <f t="shared" si="3"/>
        <v>16.095558044046285</v>
      </c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</row>
    <row r="13" spans="1:22" ht="21" customHeight="1">
      <c r="A13" s="182" t="s">
        <v>18</v>
      </c>
      <c r="B13" s="190">
        <f>'[11]ensemble'!$I$12</f>
        <v>1136</v>
      </c>
      <c r="C13" s="191">
        <f t="shared" si="0"/>
        <v>7.234747165966119</v>
      </c>
      <c r="D13" s="190">
        <f>'[11]ensemble'!$I$43+'[11]ensemble'!$I$44</f>
        <v>4207</v>
      </c>
      <c r="E13" s="192">
        <f t="shared" si="1"/>
        <v>8.20509819983227</v>
      </c>
      <c r="F13" s="193">
        <f t="shared" si="2"/>
        <v>5343</v>
      </c>
      <c r="G13" s="192">
        <f t="shared" si="3"/>
        <v>7.977603583426651</v>
      </c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</row>
    <row r="14" spans="1:22" ht="21" customHeight="1">
      <c r="A14" s="182" t="s">
        <v>19</v>
      </c>
      <c r="B14" s="190">
        <f>'[11]ensemble'!$J$12</f>
        <v>472</v>
      </c>
      <c r="C14" s="191">
        <f t="shared" si="0"/>
        <v>3.0059864985352185</v>
      </c>
      <c r="D14" s="190">
        <f>'[11]ensemble'!$J$43+'[11]ensemble'!$J$44</f>
        <v>1911</v>
      </c>
      <c r="E14" s="194">
        <f t="shared" si="1"/>
        <v>3.7271078345327955</v>
      </c>
      <c r="F14" s="193">
        <f t="shared" si="2"/>
        <v>2383</v>
      </c>
      <c r="G14" s="194">
        <f t="shared" si="3"/>
        <v>3.5580440462859277</v>
      </c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</row>
    <row r="15" spans="1:22" ht="21" customHeight="1">
      <c r="A15" s="184" t="s">
        <v>28</v>
      </c>
      <c r="B15" s="195">
        <f>SUM(B6:B14)</f>
        <v>15702</v>
      </c>
      <c r="C15" s="196">
        <f t="shared" si="0"/>
        <v>100</v>
      </c>
      <c r="D15" s="195">
        <f>SUM(D6:D14)</f>
        <v>51273</v>
      </c>
      <c r="E15" s="196">
        <f t="shared" si="1"/>
        <v>100</v>
      </c>
      <c r="F15" s="195">
        <f t="shared" si="2"/>
        <v>66975</v>
      </c>
      <c r="G15" s="197">
        <f t="shared" si="3"/>
        <v>100</v>
      </c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</row>
    <row r="16" spans="1:22" ht="19.5" customHeight="1">
      <c r="A16" s="184" t="s">
        <v>246</v>
      </c>
      <c r="B16" s="568">
        <f>'T2bis'!C18</f>
        <v>29.926868044515103</v>
      </c>
      <c r="C16" s="569"/>
      <c r="D16" s="568">
        <f>'T2bis'!G18</f>
        <v>31.923982633011995</v>
      </c>
      <c r="E16" s="569"/>
      <c r="F16" s="568">
        <f>'T2bis'!J18</f>
        <v>31.46353276353276</v>
      </c>
      <c r="G16" s="569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22" ht="15.75">
      <c r="A17" s="185" t="s">
        <v>247</v>
      </c>
      <c r="B17" s="121"/>
      <c r="C17" s="121"/>
      <c r="D17" s="121"/>
      <c r="E17" s="121"/>
      <c r="F17" s="121"/>
      <c r="G17" s="122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</row>
    <row r="18" spans="1:22" ht="15.75">
      <c r="A18" s="120"/>
      <c r="B18" s="121"/>
      <c r="C18" s="121"/>
      <c r="D18" s="121"/>
      <c r="E18" s="121"/>
      <c r="F18" s="121"/>
      <c r="G18" s="122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</row>
    <row r="19" spans="1:22" ht="15.75">
      <c r="A19" s="120"/>
      <c r="B19" s="121"/>
      <c r="C19" s="121"/>
      <c r="D19" s="121"/>
      <c r="E19" s="121"/>
      <c r="F19" s="121"/>
      <c r="G19" s="122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</row>
    <row r="20" spans="1:22" ht="12.7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</row>
    <row r="21" spans="1:22" ht="12.7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  <row r="22" spans="1:22" ht="20.25">
      <c r="A22" s="176" t="s">
        <v>31</v>
      </c>
      <c r="B22" s="177" t="s">
        <v>86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</row>
    <row r="23" spans="1:22" ht="20.25">
      <c r="A23" s="176"/>
      <c r="B23" s="177" t="s">
        <v>208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</row>
    <row r="24" spans="1:22" ht="18.75">
      <c r="A24" s="67"/>
      <c r="B24" s="116" t="str">
        <f>couverture!A34</f>
        <v>Situation au 1er janvier 2011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22" ht="21" customHeight="1">
      <c r="A25" s="116"/>
      <c r="B25" s="565" t="s">
        <v>52</v>
      </c>
      <c r="C25" s="566"/>
      <c r="D25" s="565" t="s">
        <v>53</v>
      </c>
      <c r="E25" s="566"/>
      <c r="F25" s="567" t="s">
        <v>28</v>
      </c>
      <c r="G25" s="555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</row>
    <row r="26" spans="1:22" ht="21" customHeight="1">
      <c r="A26" s="180" t="s">
        <v>54</v>
      </c>
      <c r="B26" s="198" t="s">
        <v>20</v>
      </c>
      <c r="C26" s="179" t="s">
        <v>1</v>
      </c>
      <c r="D26" s="198" t="s">
        <v>20</v>
      </c>
      <c r="E26" s="179" t="s">
        <v>1</v>
      </c>
      <c r="F26" s="198" t="s">
        <v>20</v>
      </c>
      <c r="G26" s="179" t="s">
        <v>1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22" ht="21" customHeight="1">
      <c r="A27" s="181" t="s">
        <v>55</v>
      </c>
      <c r="B27" s="186">
        <f>'[11]femmes'!$B$12</f>
        <v>1</v>
      </c>
      <c r="C27" s="191">
        <f aca="true" t="shared" si="4" ref="C27:C35">(B27/$B$36)*100</f>
        <v>0.1434720229555237</v>
      </c>
      <c r="D27" s="186">
        <f>'[11]femmes'!$B$43+'[11]femmes'!$B$44</f>
        <v>2</v>
      </c>
      <c r="E27" s="192">
        <f>(D27/$D$36)*100</f>
        <v>0.1277139208173691</v>
      </c>
      <c r="F27" s="199">
        <f aca="true" t="shared" si="5" ref="F27:F36">B27+D27</f>
        <v>3</v>
      </c>
      <c r="G27" s="189">
        <f>(F27/$F$36)*100</f>
        <v>0.13256738842244808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</row>
    <row r="28" spans="1:22" ht="21" customHeight="1">
      <c r="A28" s="182" t="s">
        <v>12</v>
      </c>
      <c r="B28" s="190">
        <f>'[11]femmes'!$C$12</f>
        <v>10</v>
      </c>
      <c r="C28" s="191">
        <f t="shared" si="4"/>
        <v>1.4347202295552368</v>
      </c>
      <c r="D28" s="190">
        <f>'[11]femmes'!$C$43+'[11]femmes'!$C$44</f>
        <v>4</v>
      </c>
      <c r="E28" s="192">
        <f aca="true" t="shared" si="6" ref="E28:E35">(D28/$D$36)*100</f>
        <v>0.2554278416347382</v>
      </c>
      <c r="F28" s="200">
        <f t="shared" si="5"/>
        <v>14</v>
      </c>
      <c r="G28" s="192">
        <f aca="true" t="shared" si="7" ref="G28:G35">(F28/$F$36)*100</f>
        <v>0.6186478126380911</v>
      </c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</row>
    <row r="29" spans="1:22" ht="21" customHeight="1">
      <c r="A29" s="182" t="s">
        <v>13</v>
      </c>
      <c r="B29" s="190">
        <f>'[11]femmes'!$D$12</f>
        <v>44</v>
      </c>
      <c r="C29" s="191">
        <f t="shared" si="4"/>
        <v>6.312769010043041</v>
      </c>
      <c r="D29" s="190">
        <f>'[11]femmes'!$D$43+'[11]femmes'!$D$44</f>
        <v>64</v>
      </c>
      <c r="E29" s="192">
        <f t="shared" si="6"/>
        <v>4.086845466155811</v>
      </c>
      <c r="F29" s="200">
        <f t="shared" si="5"/>
        <v>108</v>
      </c>
      <c r="G29" s="192">
        <f t="shared" si="7"/>
        <v>4.77242598320813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</row>
    <row r="30" spans="1:22" ht="21" customHeight="1">
      <c r="A30" s="182" t="s">
        <v>14</v>
      </c>
      <c r="B30" s="190">
        <f>'[11]femmes'!$E$12</f>
        <v>105</v>
      </c>
      <c r="C30" s="191">
        <f t="shared" si="4"/>
        <v>15.064562410329984</v>
      </c>
      <c r="D30" s="190">
        <f>'[11]femmes'!$E$43+'[11]femmes'!$E$44</f>
        <v>184</v>
      </c>
      <c r="E30" s="192">
        <f t="shared" si="6"/>
        <v>11.749680715197956</v>
      </c>
      <c r="F30" s="200">
        <f t="shared" si="5"/>
        <v>289</v>
      </c>
      <c r="G30" s="192">
        <f t="shared" si="7"/>
        <v>12.770658418029166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</row>
    <row r="31" spans="1:22" ht="21" customHeight="1">
      <c r="A31" s="182" t="s">
        <v>15</v>
      </c>
      <c r="B31" s="190">
        <f>'[11]femmes'!$F$12</f>
        <v>126</v>
      </c>
      <c r="C31" s="191">
        <f t="shared" si="4"/>
        <v>18.077474892395983</v>
      </c>
      <c r="D31" s="190">
        <f>'[11]femmes'!$F$43+'[11]femmes'!$F$44</f>
        <v>269</v>
      </c>
      <c r="E31" s="192">
        <f t="shared" si="6"/>
        <v>17.17752234993614</v>
      </c>
      <c r="F31" s="200">
        <f t="shared" si="5"/>
        <v>395</v>
      </c>
      <c r="G31" s="192">
        <f t="shared" si="7"/>
        <v>17.454706142288998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</row>
    <row r="32" spans="1:22" ht="21" customHeight="1">
      <c r="A32" s="182" t="s">
        <v>16</v>
      </c>
      <c r="B32" s="190">
        <f>'[11]femmes'!$G$12</f>
        <v>183</v>
      </c>
      <c r="C32" s="191">
        <f t="shared" si="4"/>
        <v>26.255380200860834</v>
      </c>
      <c r="D32" s="190">
        <f>'[11]femmes'!$G$43+'[11]femmes'!$G$44</f>
        <v>466</v>
      </c>
      <c r="E32" s="192">
        <f t="shared" si="6"/>
        <v>29.757343550446997</v>
      </c>
      <c r="F32" s="200">
        <f t="shared" si="5"/>
        <v>649</v>
      </c>
      <c r="G32" s="192">
        <f t="shared" si="7"/>
        <v>28.678745028722936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3" spans="1:22" ht="21" customHeight="1">
      <c r="A33" s="182" t="s">
        <v>17</v>
      </c>
      <c r="B33" s="190">
        <f>'[11]femmes'!$H$12</f>
        <v>140</v>
      </c>
      <c r="C33" s="191">
        <f t="shared" si="4"/>
        <v>20.086083213773314</v>
      </c>
      <c r="D33" s="190">
        <f>'[11]femmes'!$H$43+'[11]femmes'!$H$44</f>
        <v>345</v>
      </c>
      <c r="E33" s="192">
        <f t="shared" si="6"/>
        <v>22.03065134099617</v>
      </c>
      <c r="F33" s="200">
        <f t="shared" si="5"/>
        <v>485</v>
      </c>
      <c r="G33" s="192">
        <f t="shared" si="7"/>
        <v>21.431727794962438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</row>
    <row r="34" spans="1:22" ht="21" customHeight="1">
      <c r="A34" s="182" t="s">
        <v>18</v>
      </c>
      <c r="B34" s="190">
        <f>'[11]femmes'!$I$12</f>
        <v>73</v>
      </c>
      <c r="C34" s="191">
        <f t="shared" si="4"/>
        <v>10.473457675753227</v>
      </c>
      <c r="D34" s="190">
        <f>'[11]femmes'!$I$43+'[11]femmes'!$I$44</f>
        <v>182</v>
      </c>
      <c r="E34" s="192">
        <f t="shared" si="6"/>
        <v>11.621966794380588</v>
      </c>
      <c r="F34" s="200">
        <f t="shared" si="5"/>
        <v>255</v>
      </c>
      <c r="G34" s="192">
        <f t="shared" si="7"/>
        <v>11.268228015908086</v>
      </c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</row>
    <row r="35" spans="1:22" ht="21" customHeight="1">
      <c r="A35" s="182" t="s">
        <v>19</v>
      </c>
      <c r="B35" s="190">
        <f>'[11]femmes'!$J$12</f>
        <v>15</v>
      </c>
      <c r="C35" s="191">
        <f t="shared" si="4"/>
        <v>2.1520803443328553</v>
      </c>
      <c r="D35" s="190">
        <f>'[11]femmes'!$J$43+'[11]femmes'!$J$44</f>
        <v>50</v>
      </c>
      <c r="E35" s="192">
        <f t="shared" si="6"/>
        <v>3.1928480204342273</v>
      </c>
      <c r="F35" s="200">
        <f t="shared" si="5"/>
        <v>65</v>
      </c>
      <c r="G35" s="194">
        <f t="shared" si="7"/>
        <v>2.8722934158197084</v>
      </c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</row>
    <row r="36" spans="1:22" ht="21" customHeight="1">
      <c r="A36" s="183" t="s">
        <v>28</v>
      </c>
      <c r="B36" s="195">
        <f>SUM(B27:B35)</f>
        <v>697</v>
      </c>
      <c r="C36" s="201">
        <f>SUM(C27:C35)</f>
        <v>100</v>
      </c>
      <c r="D36" s="195">
        <f>SUM(D27:D35)</f>
        <v>1566</v>
      </c>
      <c r="E36" s="201">
        <f>SUM(E27:E35)</f>
        <v>99.99999999999999</v>
      </c>
      <c r="F36" s="202">
        <f t="shared" si="5"/>
        <v>2263</v>
      </c>
      <c r="G36" s="201">
        <f>SUM(G27:G35)</f>
        <v>100</v>
      </c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</row>
    <row r="37" spans="1:22" ht="19.5" customHeight="1">
      <c r="A37" s="183" t="s">
        <v>248</v>
      </c>
      <c r="B37" s="568">
        <f>'T3bis'!C18</f>
        <v>33.41530054644809</v>
      </c>
      <c r="C37" s="569"/>
      <c r="D37" s="568">
        <f>'T3bis'!G18</f>
        <v>35.5793991416309</v>
      </c>
      <c r="E37" s="569"/>
      <c r="F37" s="570">
        <f>'T3bis'!J18</f>
        <v>34.96918335901387</v>
      </c>
      <c r="G37" s="569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</row>
    <row r="38" spans="1:22" ht="19.5" customHeight="1">
      <c r="A38" s="185" t="s">
        <v>249</v>
      </c>
      <c r="B38" s="121"/>
      <c r="C38" s="121"/>
      <c r="D38" s="121"/>
      <c r="E38" s="121"/>
      <c r="F38" s="121"/>
      <c r="G38" s="122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</row>
    <row r="39" spans="1:22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</row>
    <row r="40" spans="1:22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22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</row>
    <row r="42" spans="1:22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</row>
    <row r="43" spans="1:22" ht="12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</row>
    <row r="44" spans="1:22" ht="12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</row>
    <row r="45" spans="1:22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</row>
    <row r="46" spans="1:22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</row>
    <row r="47" spans="1:22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</row>
    <row r="48" spans="1:22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</row>
    <row r="49" spans="1:22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</row>
    <row r="50" spans="1:22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</row>
    <row r="51" spans="1:22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:22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1:22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</row>
    <row r="54" spans="1:22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</row>
    <row r="55" spans="1:22" ht="12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</row>
    <row r="56" spans="1:22" ht="12.7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</row>
    <row r="57" spans="1:22" ht="12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</row>
    <row r="58" spans="1:22" ht="12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</row>
    <row r="59" spans="1:22" ht="12.7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</row>
    <row r="60" spans="1:22" ht="12.7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</row>
    <row r="61" spans="1:22" ht="12.7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</row>
    <row r="62" spans="1:22" ht="12.7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</row>
    <row r="63" spans="1:22" ht="12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</row>
    <row r="64" spans="1:22" ht="12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</row>
    <row r="65" spans="1:22" ht="12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</row>
    <row r="66" spans="1:22" ht="12.7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</row>
    <row r="67" spans="1:22" ht="12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</row>
    <row r="68" spans="1:22" ht="12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</row>
    <row r="69" spans="1:22" ht="12.7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</row>
    <row r="70" spans="1:22" ht="12.7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</row>
    <row r="71" spans="1:22" ht="12.7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</row>
  </sheetData>
  <mergeCells count="12">
    <mergeCell ref="B4:C4"/>
    <mergeCell ref="D4:E4"/>
    <mergeCell ref="F4:G4"/>
    <mergeCell ref="B16:C16"/>
    <mergeCell ref="D16:E16"/>
    <mergeCell ref="F16:G16"/>
    <mergeCell ref="B25:C25"/>
    <mergeCell ref="D25:E25"/>
    <mergeCell ref="F25:G25"/>
    <mergeCell ref="B37:C37"/>
    <mergeCell ref="D37:E37"/>
    <mergeCell ref="F37:G3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&amp;C&amp;16page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70"/>
  <sheetViews>
    <sheetView view="pageBreakPreview" zoomScale="75" zoomScaleSheetLayoutView="75" workbookViewId="0" topLeftCell="A1">
      <selection activeCell="F18" sqref="F18"/>
    </sheetView>
  </sheetViews>
  <sheetFormatPr defaultColWidth="11.00390625" defaultRowHeight="12.75"/>
  <cols>
    <col min="1" max="1" width="31.25390625" style="68" customWidth="1"/>
    <col min="2" max="2" width="12.75390625" style="68" customWidth="1"/>
    <col min="3" max="3" width="9.50390625" style="68" customWidth="1"/>
    <col min="4" max="4" width="11.00390625" style="68" customWidth="1"/>
    <col min="5" max="5" width="9.375" style="68" customWidth="1"/>
    <col min="6" max="6" width="12.125" style="68" customWidth="1"/>
    <col min="7" max="7" width="9.25390625" style="68" customWidth="1"/>
    <col min="8" max="16384" width="11.00390625" style="68" customWidth="1"/>
  </cols>
  <sheetData>
    <row r="1" spans="1:22" ht="20.25">
      <c r="A1" s="176" t="s">
        <v>32</v>
      </c>
      <c r="B1" s="177" t="s">
        <v>84</v>
      </c>
      <c r="C1" s="109"/>
      <c r="D1" s="109"/>
      <c r="E1" s="109"/>
      <c r="F1" s="109"/>
      <c r="G1" s="109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21" customHeight="1">
      <c r="A2" s="176"/>
      <c r="B2" s="177" t="s">
        <v>192</v>
      </c>
      <c r="C2" s="107"/>
      <c r="D2" s="107"/>
      <c r="E2" s="107"/>
      <c r="F2" s="107"/>
      <c r="G2" s="10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ht="18.75">
      <c r="A3" s="67"/>
      <c r="B3" s="116" t="str">
        <f>couverture!A34</f>
        <v>Situation au 1er janvier 2011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2" ht="21" customHeight="1">
      <c r="A4" s="116"/>
      <c r="B4" s="572" t="s">
        <v>79</v>
      </c>
      <c r="C4" s="573"/>
      <c r="D4" s="572" t="s">
        <v>80</v>
      </c>
      <c r="E4" s="573"/>
      <c r="F4" s="574" t="s">
        <v>0</v>
      </c>
      <c r="G4" s="575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2" ht="21" customHeight="1">
      <c r="A5" s="203" t="s">
        <v>216</v>
      </c>
      <c r="B5" s="178" t="s">
        <v>20</v>
      </c>
      <c r="C5" s="204" t="s">
        <v>1</v>
      </c>
      <c r="D5" s="178" t="s">
        <v>20</v>
      </c>
      <c r="E5" s="204" t="s">
        <v>1</v>
      </c>
      <c r="F5" s="205" t="s">
        <v>20</v>
      </c>
      <c r="G5" s="206" t="s">
        <v>1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</row>
    <row r="6" spans="1:22" ht="27.75" customHeight="1">
      <c r="A6" s="207" t="s">
        <v>21</v>
      </c>
      <c r="B6" s="208">
        <f>SUM(B7:B8)</f>
        <v>3751</v>
      </c>
      <c r="C6" s="209">
        <f>(B6/$B$18)*100</f>
        <v>32.73980972331326</v>
      </c>
      <c r="D6" s="208">
        <f>SUM(D7:D8)</f>
        <v>223</v>
      </c>
      <c r="E6" s="209">
        <f>(D6/$D$18)*100</f>
        <v>45.884773662551446</v>
      </c>
      <c r="F6" s="208">
        <f>SUM(F7:F8)</f>
        <v>3974</v>
      </c>
      <c r="G6" s="209">
        <f>(F6/$F$18)*100</f>
        <v>33.2747215942393</v>
      </c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2" ht="21.75" customHeight="1">
      <c r="A7" s="210" t="s">
        <v>88</v>
      </c>
      <c r="B7" s="211">
        <f>'[11]hommes'!$AG$55</f>
        <v>2709</v>
      </c>
      <c r="C7" s="212">
        <f aca="true" t="shared" si="0" ref="C7:C18">(B7/$B$18)*100</f>
        <v>23.644933228593874</v>
      </c>
      <c r="D7" s="211">
        <f>'[11]femmes'!$AG$55</f>
        <v>178</v>
      </c>
      <c r="E7" s="212">
        <f aca="true" t="shared" si="1" ref="E7:E18">(D7/$D$18)*100</f>
        <v>36.62551440329218</v>
      </c>
      <c r="F7" s="213">
        <f>D7+B7</f>
        <v>2887</v>
      </c>
      <c r="G7" s="212">
        <f aca="true" t="shared" si="2" ref="G7:G18">(F7/$F$18)*100</f>
        <v>24.173155823494934</v>
      </c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</row>
    <row r="8" spans="1:22" ht="21.75" customHeight="1">
      <c r="A8" s="214" t="s">
        <v>190</v>
      </c>
      <c r="B8" s="215">
        <f>'[11]hommes'!$AG$56</f>
        <v>1042</v>
      </c>
      <c r="C8" s="216">
        <f t="shared" si="0"/>
        <v>9.094876494719385</v>
      </c>
      <c r="D8" s="215">
        <f>'[11]femmes'!$AG$56</f>
        <v>45</v>
      </c>
      <c r="E8" s="216">
        <f t="shared" si="1"/>
        <v>9.25925925925926</v>
      </c>
      <c r="F8" s="217">
        <f>D8+B8</f>
        <v>1087</v>
      </c>
      <c r="G8" s="216">
        <f t="shared" si="2"/>
        <v>9.101565770744369</v>
      </c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</row>
    <row r="9" spans="1:22" ht="33.75" customHeight="1">
      <c r="A9" s="207" t="s">
        <v>22</v>
      </c>
      <c r="B9" s="218">
        <f>SUM(B10:B13)</f>
        <v>5941</v>
      </c>
      <c r="C9" s="209">
        <f t="shared" si="0"/>
        <v>51.85476128131273</v>
      </c>
      <c r="D9" s="218">
        <f>SUM(D10:D13)</f>
        <v>141</v>
      </c>
      <c r="E9" s="209">
        <f t="shared" si="1"/>
        <v>29.01234567901235</v>
      </c>
      <c r="F9" s="208">
        <f>SUM(F10:F13)</f>
        <v>6082</v>
      </c>
      <c r="G9" s="209">
        <f t="shared" si="2"/>
        <v>50.92522816712719</v>
      </c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1:22" ht="21.75" customHeight="1">
      <c r="A10" s="210" t="s">
        <v>23</v>
      </c>
      <c r="B10" s="215">
        <f>'[11]hommes'!$AJ$8</f>
        <v>1559</v>
      </c>
      <c r="C10" s="216">
        <f t="shared" si="0"/>
        <v>13.607401588548484</v>
      </c>
      <c r="D10" s="215">
        <f>'[11]femmes'!$AJ$8</f>
        <v>34</v>
      </c>
      <c r="E10" s="216">
        <f t="shared" si="1"/>
        <v>6.995884773662551</v>
      </c>
      <c r="F10" s="217">
        <f aca="true" t="shared" si="3" ref="F10:F18">D10+B10</f>
        <v>1593</v>
      </c>
      <c r="G10" s="216">
        <f t="shared" si="2"/>
        <v>13.33835719668425</v>
      </c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</row>
    <row r="11" spans="1:22" ht="21.75" customHeight="1">
      <c r="A11" s="214" t="s">
        <v>24</v>
      </c>
      <c r="B11" s="215">
        <f>'[11]hommes'!$AM$34</f>
        <v>1790</v>
      </c>
      <c r="C11" s="216">
        <f t="shared" si="0"/>
        <v>15.623636204940212</v>
      </c>
      <c r="D11" s="215">
        <f>'[11]femmes'!$AM$34</f>
        <v>17</v>
      </c>
      <c r="E11" s="216">
        <f t="shared" si="1"/>
        <v>3.4979423868312756</v>
      </c>
      <c r="F11" s="217">
        <f t="shared" si="3"/>
        <v>1807</v>
      </c>
      <c r="G11" s="216">
        <f t="shared" si="2"/>
        <v>15.130201791844595</v>
      </c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</row>
    <row r="12" spans="1:22" ht="21.75" customHeight="1">
      <c r="A12" s="214" t="s">
        <v>25</v>
      </c>
      <c r="B12" s="215">
        <f>'[11]hommes'!$AV$28</f>
        <v>646</v>
      </c>
      <c r="C12" s="216">
        <f t="shared" si="0"/>
        <v>5.638474295190713</v>
      </c>
      <c r="D12" s="215">
        <f>'[11]femmes'!$AV$28</f>
        <v>10</v>
      </c>
      <c r="E12" s="216">
        <f t="shared" si="1"/>
        <v>2.05761316872428</v>
      </c>
      <c r="F12" s="217">
        <f t="shared" si="3"/>
        <v>656</v>
      </c>
      <c r="G12" s="216">
        <f t="shared" si="2"/>
        <v>5.492757263669095</v>
      </c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</row>
    <row r="13" spans="1:22" ht="21.75" customHeight="1">
      <c r="A13" s="219" t="s">
        <v>87</v>
      </c>
      <c r="B13" s="220">
        <f>'[11]hommes'!$AG$58</f>
        <v>1946</v>
      </c>
      <c r="C13" s="209">
        <f t="shared" si="0"/>
        <v>16.985249192633326</v>
      </c>
      <c r="D13" s="220">
        <f>'[11]femmes'!$AG$58</f>
        <v>80</v>
      </c>
      <c r="E13" s="209">
        <f t="shared" si="1"/>
        <v>16.46090534979424</v>
      </c>
      <c r="F13" s="221">
        <f t="shared" si="3"/>
        <v>2026</v>
      </c>
      <c r="G13" s="209">
        <f t="shared" si="2"/>
        <v>16.96391191492925</v>
      </c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</row>
    <row r="14" spans="1:22" ht="33" customHeight="1">
      <c r="A14" s="207" t="s">
        <v>89</v>
      </c>
      <c r="B14" s="208">
        <f>'[11]hommes'!$AG$59</f>
        <v>1020</v>
      </c>
      <c r="C14" s="209">
        <f t="shared" si="0"/>
        <v>8.902854150301126</v>
      </c>
      <c r="D14" s="208">
        <f>'[11]femmes'!$AG$59</f>
        <v>82</v>
      </c>
      <c r="E14" s="209">
        <f t="shared" si="1"/>
        <v>16.872427983539097</v>
      </c>
      <c r="F14" s="208">
        <f t="shared" si="3"/>
        <v>1102</v>
      </c>
      <c r="G14" s="209">
        <f t="shared" si="2"/>
        <v>9.22716235451729</v>
      </c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</row>
    <row r="15" spans="1:22" ht="33" customHeight="1">
      <c r="A15" s="207" t="s">
        <v>26</v>
      </c>
      <c r="B15" s="208">
        <f>'[11]hommes'!$AG$60</f>
        <v>577</v>
      </c>
      <c r="C15" s="209">
        <f t="shared" si="0"/>
        <v>5.0362223967879896</v>
      </c>
      <c r="D15" s="208">
        <f>'[11]femmes'!$AG$60</f>
        <v>24</v>
      </c>
      <c r="E15" s="209">
        <f t="shared" si="1"/>
        <v>4.938271604938271</v>
      </c>
      <c r="F15" s="208">
        <f t="shared" si="3"/>
        <v>601</v>
      </c>
      <c r="G15" s="209">
        <f t="shared" si="2"/>
        <v>5.032236456501717</v>
      </c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</row>
    <row r="16" spans="1:22" ht="33" customHeight="1">
      <c r="A16" s="207" t="s">
        <v>217</v>
      </c>
      <c r="B16" s="208">
        <f>'[11]hommes'!$AG$61</f>
        <v>8</v>
      </c>
      <c r="C16" s="209">
        <f t="shared" si="0"/>
        <v>0.0698263070611853</v>
      </c>
      <c r="D16" s="208">
        <f>'[11]femmes'!$AG$61</f>
        <v>0</v>
      </c>
      <c r="E16" s="209">
        <f t="shared" si="1"/>
        <v>0</v>
      </c>
      <c r="F16" s="208">
        <f t="shared" si="3"/>
        <v>8</v>
      </c>
      <c r="G16" s="209">
        <f t="shared" si="2"/>
        <v>0.0669848446788914</v>
      </c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22" ht="33" customHeight="1">
      <c r="A17" s="207" t="s">
        <v>189</v>
      </c>
      <c r="B17" s="208">
        <f>'[11]hommes'!$AG$57</f>
        <v>160</v>
      </c>
      <c r="C17" s="209">
        <f t="shared" si="0"/>
        <v>1.396526141223706</v>
      </c>
      <c r="D17" s="208">
        <f>'[11]femmes'!$AG$57</f>
        <v>16</v>
      </c>
      <c r="E17" s="209">
        <f t="shared" si="1"/>
        <v>3.292181069958848</v>
      </c>
      <c r="F17" s="208">
        <f t="shared" si="3"/>
        <v>176</v>
      </c>
      <c r="G17" s="209">
        <f t="shared" si="2"/>
        <v>1.4736665829356108</v>
      </c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</row>
    <row r="18" spans="1:22" ht="33" customHeight="1">
      <c r="A18" s="222" t="s">
        <v>28</v>
      </c>
      <c r="B18" s="208">
        <f>SUM(B14:B17)+B9+B6</f>
        <v>11457</v>
      </c>
      <c r="C18" s="223">
        <f t="shared" si="0"/>
        <v>100</v>
      </c>
      <c r="D18" s="208">
        <f>SUM(D14:D17)+D9+D6</f>
        <v>486</v>
      </c>
      <c r="E18" s="209">
        <f t="shared" si="1"/>
        <v>100</v>
      </c>
      <c r="F18" s="208">
        <f t="shared" si="3"/>
        <v>11943</v>
      </c>
      <c r="G18" s="209">
        <f t="shared" si="2"/>
        <v>100</v>
      </c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</row>
    <row r="19" spans="1:22" ht="12.75">
      <c r="A19" s="119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</row>
    <row r="20" spans="1:22" ht="12.7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</row>
    <row r="21" spans="1:22" ht="12.7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  <row r="22" spans="1:22" ht="12.7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</row>
    <row r="23" spans="1:22" ht="20.25">
      <c r="A23" s="176" t="s">
        <v>33</v>
      </c>
      <c r="B23" s="177" t="s">
        <v>84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</row>
    <row r="24" spans="1:22" ht="20.25">
      <c r="A24" s="176"/>
      <c r="B24" s="177" t="s">
        <v>193</v>
      </c>
      <c r="C24" s="109"/>
      <c r="D24" s="109"/>
      <c r="E24" s="109"/>
      <c r="F24" s="109"/>
      <c r="G24" s="109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22" ht="14.25" customHeight="1">
      <c r="A25" s="109"/>
      <c r="B25" s="116" t="str">
        <f>couverture!A34</f>
        <v>Situation au 1er janvier 2011</v>
      </c>
      <c r="C25" s="109"/>
      <c r="D25" s="109"/>
      <c r="E25" s="109"/>
      <c r="F25" s="109"/>
      <c r="G25" s="109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</row>
    <row r="26" spans="1:22" ht="21" customHeight="1">
      <c r="A26" s="116"/>
      <c r="B26" s="572" t="s">
        <v>79</v>
      </c>
      <c r="C26" s="573"/>
      <c r="D26" s="572" t="s">
        <v>80</v>
      </c>
      <c r="E26" s="573"/>
      <c r="F26" s="574" t="s">
        <v>0</v>
      </c>
      <c r="G26" s="575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22" ht="21" customHeight="1">
      <c r="A27" s="203" t="s">
        <v>45</v>
      </c>
      <c r="B27" s="178" t="s">
        <v>20</v>
      </c>
      <c r="C27" s="204" t="s">
        <v>1</v>
      </c>
      <c r="D27" s="178" t="s">
        <v>20</v>
      </c>
      <c r="E27" s="204" t="s">
        <v>1</v>
      </c>
      <c r="F27" s="178" t="s">
        <v>20</v>
      </c>
      <c r="G27" s="204" t="s">
        <v>1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</row>
    <row r="28" spans="1:22" ht="32.25" customHeight="1">
      <c r="A28" s="224" t="s">
        <v>42</v>
      </c>
      <c r="B28" s="225">
        <f>'[11]hommes'!$Z$46</f>
        <v>1337</v>
      </c>
      <c r="C28" s="226">
        <f>(B28/$B$32)*100</f>
        <v>2.066077389046854</v>
      </c>
      <c r="D28" s="225">
        <f>'[11]femmes'!$Z$46</f>
        <v>47</v>
      </c>
      <c r="E28" s="226">
        <f>(D28/$D$32)*100</f>
        <v>2.07688908528502</v>
      </c>
      <c r="F28" s="227">
        <f>B28+D28</f>
        <v>1384</v>
      </c>
      <c r="G28" s="226">
        <f>(F28/$F$32)*100</f>
        <v>2.066442702500933</v>
      </c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</row>
    <row r="29" spans="1:22" ht="32.25" customHeight="1">
      <c r="A29" s="228" t="s">
        <v>43</v>
      </c>
      <c r="B29" s="229">
        <f>'[11]hommes'!$Z$47</f>
        <v>6344</v>
      </c>
      <c r="C29" s="230">
        <f>(B29/$B$32)*100</f>
        <v>9.80343676597849</v>
      </c>
      <c r="D29" s="229">
        <f>'[11]femmes'!$Z$47</f>
        <v>211</v>
      </c>
      <c r="E29" s="230">
        <f>(D29/$D$32)*100</f>
        <v>9.323906319045514</v>
      </c>
      <c r="F29" s="231">
        <f>B29+D29</f>
        <v>6555</v>
      </c>
      <c r="G29" s="230">
        <f>(F29/$F$32)*100</f>
        <v>9.787234042553191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</row>
    <row r="30" spans="1:22" ht="32.25" customHeight="1">
      <c r="A30" s="232" t="s">
        <v>44</v>
      </c>
      <c r="B30" s="233">
        <f>'[11]hommes'!$Z$48</f>
        <v>47297</v>
      </c>
      <c r="C30" s="216">
        <f>(B30/$B$32)*100</f>
        <v>73.08845345530968</v>
      </c>
      <c r="D30" s="233">
        <f>'[11]femmes'!$Z$48</f>
        <v>1504</v>
      </c>
      <c r="E30" s="216">
        <f>(D30/$D$32)*100</f>
        <v>66.46045072912064</v>
      </c>
      <c r="F30" s="234">
        <f>B30+D30</f>
        <v>48801</v>
      </c>
      <c r="G30" s="216">
        <f>(F30/$F$32)*100</f>
        <v>72.86450167973125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</row>
    <row r="31" spans="1:22" ht="32.25" customHeight="1">
      <c r="A31" s="235" t="s">
        <v>191</v>
      </c>
      <c r="B31" s="236">
        <f>'[11]hommes'!$Z$49</f>
        <v>9734</v>
      </c>
      <c r="C31" s="237">
        <f>(B31/$B$32)*100</f>
        <v>15.042032389664978</v>
      </c>
      <c r="D31" s="236">
        <f>'[11]femmes'!$Z$49</f>
        <v>501</v>
      </c>
      <c r="E31" s="237">
        <f>(D31/$D$32)*100</f>
        <v>22.13875386654883</v>
      </c>
      <c r="F31" s="238">
        <f>B31+D31</f>
        <v>10235</v>
      </c>
      <c r="G31" s="237">
        <f>(F31/$F$32)*100</f>
        <v>15.281821575214632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</row>
    <row r="32" spans="1:22" ht="21.75" customHeight="1">
      <c r="A32" s="222" t="s">
        <v>28</v>
      </c>
      <c r="B32" s="239">
        <f aca="true" t="shared" si="4" ref="B32:G32">SUM(B28:B31)</f>
        <v>64712</v>
      </c>
      <c r="C32" s="209">
        <f t="shared" si="4"/>
        <v>100</v>
      </c>
      <c r="D32" s="239">
        <f t="shared" si="4"/>
        <v>2263</v>
      </c>
      <c r="E32" s="209">
        <f t="shared" si="4"/>
        <v>100</v>
      </c>
      <c r="F32" s="239">
        <f>B32+D32</f>
        <v>66975</v>
      </c>
      <c r="G32" s="209">
        <f t="shared" si="4"/>
        <v>100.00000000000001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3" spans="1:22" ht="12.7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</row>
    <row r="34" spans="1:22" ht="12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</row>
    <row r="35" spans="1:22" ht="12.7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</row>
    <row r="36" spans="1:22" ht="12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</row>
    <row r="37" spans="1:22" ht="12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</row>
    <row r="38" spans="1:22" ht="12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</row>
    <row r="39" spans="1:22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</row>
    <row r="40" spans="1:22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22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</row>
    <row r="42" spans="1:22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</row>
    <row r="43" spans="1:22" ht="12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</row>
    <row r="44" spans="1:22" ht="12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</row>
    <row r="45" spans="1:22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</row>
    <row r="46" spans="1:22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</row>
    <row r="47" spans="1:22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</row>
    <row r="48" spans="1:22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</row>
    <row r="49" spans="1:22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</row>
    <row r="50" spans="1:22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</row>
    <row r="51" spans="1:22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:22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1:22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</row>
    <row r="54" spans="1:22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</row>
    <row r="55" spans="1:22" ht="12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</row>
    <row r="56" spans="1:22" ht="12.7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</row>
    <row r="57" spans="1:22" ht="12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</row>
    <row r="58" spans="1:22" ht="12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</row>
    <row r="59" spans="1:22" ht="12.7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</row>
    <row r="60" spans="1:22" ht="12.7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</row>
    <row r="61" spans="1:22" ht="12.7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</row>
    <row r="62" spans="1:22" ht="12.7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</row>
    <row r="63" spans="1:22" ht="12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</row>
    <row r="64" spans="1:22" ht="12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</row>
    <row r="65" spans="1:22" ht="12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</row>
    <row r="66" spans="1:22" ht="12.7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</row>
    <row r="67" spans="1:22" ht="12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</row>
    <row r="68" spans="1:22" ht="12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</row>
    <row r="69" spans="1:22" ht="12.7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</row>
    <row r="70" spans="1:22" ht="12.7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</row>
  </sheetData>
  <mergeCells count="6">
    <mergeCell ref="B4:C4"/>
    <mergeCell ref="D4:E4"/>
    <mergeCell ref="F4:G4"/>
    <mergeCell ref="F26:G26"/>
    <mergeCell ref="D26:E26"/>
    <mergeCell ref="B26:C2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&amp;C&amp;16page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70"/>
  <sheetViews>
    <sheetView view="pageBreakPreview" zoomScale="60" zoomScaleNormal="75" workbookViewId="0" topLeftCell="A16">
      <selection activeCell="C13" sqref="C13"/>
    </sheetView>
  </sheetViews>
  <sheetFormatPr defaultColWidth="11.00390625" defaultRowHeight="12.75"/>
  <cols>
    <col min="1" max="1" width="12.875" style="65" customWidth="1"/>
    <col min="2" max="2" width="1.75390625" style="65" customWidth="1"/>
    <col min="3" max="3" width="31.00390625" style="65" customWidth="1"/>
    <col min="4" max="16384" width="11.00390625" style="65" customWidth="1"/>
  </cols>
  <sheetData>
    <row r="1" spans="1:22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33">
      <c r="A13" s="64"/>
      <c r="B13" s="64"/>
      <c r="C13" s="150" t="s">
        <v>63</v>
      </c>
      <c r="D13" s="145"/>
      <c r="E13" s="145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23.25" thickBot="1">
      <c r="A14" s="64"/>
      <c r="B14" s="112"/>
      <c r="C14" s="112"/>
      <c r="D14" s="113"/>
      <c r="E14"/>
      <c r="F1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23.25" thickTop="1">
      <c r="A15" s="64"/>
      <c r="B15" s="64"/>
      <c r="C15" s="64"/>
      <c r="D15" s="111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30.75">
      <c r="A21" s="64"/>
      <c r="B21" s="64"/>
      <c r="C21" s="149" t="s">
        <v>67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27">
      <c r="A29" s="64"/>
      <c r="B29" s="64"/>
      <c r="C29" s="148" t="s">
        <v>81</v>
      </c>
      <c r="D29" s="145"/>
      <c r="E29" s="145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27">
      <c r="A30" s="64"/>
      <c r="B30" s="64"/>
      <c r="C30" s="148" t="s">
        <v>91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.75">
      <c r="A31" s="64"/>
      <c r="B31" s="64"/>
      <c r="D31" s="145"/>
      <c r="E31" s="145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27">
      <c r="A33" s="64"/>
      <c r="B33" s="64"/>
      <c r="C33" s="148" t="str">
        <f>couverture!A34</f>
        <v>Situation au 1er janvier 2011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:22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</sheetData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9"/>
  <sheetViews>
    <sheetView view="pageBreakPreview" zoomScale="85" zoomScaleNormal="75" zoomScaleSheetLayoutView="85" workbookViewId="0" topLeftCell="A1">
      <selection activeCell="C5" sqref="C5"/>
    </sheetView>
  </sheetViews>
  <sheetFormatPr defaultColWidth="11.00390625" defaultRowHeight="12.75"/>
  <cols>
    <col min="1" max="1" width="18.625" style="68" customWidth="1"/>
    <col min="2" max="2" width="11.875" style="68" customWidth="1"/>
    <col min="3" max="3" width="10.375" style="68" customWidth="1"/>
    <col min="4" max="4" width="11.875" style="68" customWidth="1"/>
    <col min="5" max="5" width="10.375" style="68" customWidth="1"/>
    <col min="6" max="6" width="11.875" style="68" customWidth="1"/>
    <col min="7" max="7" width="10.375" style="68" customWidth="1"/>
    <col min="8" max="8" width="10.00390625" style="68" customWidth="1"/>
    <col min="9" max="16384" width="11.00390625" style="68" customWidth="1"/>
  </cols>
  <sheetData>
    <row r="1" spans="1:22" ht="20.25">
      <c r="A1" s="176" t="s">
        <v>90</v>
      </c>
      <c r="B1" s="177" t="s">
        <v>264</v>
      </c>
      <c r="C1" s="116"/>
      <c r="D1" s="116"/>
      <c r="E1" s="116"/>
      <c r="F1" s="116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12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ht="56.25">
      <c r="A3" s="240"/>
      <c r="B3" s="241" t="s">
        <v>56</v>
      </c>
      <c r="C3" s="242" t="s">
        <v>250</v>
      </c>
      <c r="D3" s="241" t="s">
        <v>57</v>
      </c>
      <c r="E3" s="242" t="s">
        <v>250</v>
      </c>
      <c r="F3" s="243" t="s">
        <v>28</v>
      </c>
      <c r="G3" s="242" t="s">
        <v>250</v>
      </c>
      <c r="H3" s="244" t="s">
        <v>92</v>
      </c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2" ht="37.5" customHeight="1">
      <c r="A4" s="453" t="s">
        <v>306</v>
      </c>
      <c r="B4" s="431">
        <f>'[11]hommes'!$K$45</f>
        <v>64712</v>
      </c>
      <c r="C4" s="432">
        <f>(($B$4-$B$5)/$B$5)*100</f>
        <v>0.1904349037761848</v>
      </c>
      <c r="D4" s="431">
        <f>'[11]femmes'!$K$45</f>
        <v>2263</v>
      </c>
      <c r="E4" s="432">
        <f>(($D$4-$D$5)/$D$5)*100</f>
        <v>-3.125</v>
      </c>
      <c r="F4" s="433">
        <f>B4+D4</f>
        <v>66975</v>
      </c>
      <c r="G4" s="432">
        <f>(($F$4-$F$5)/$F$5)*100</f>
        <v>0.0747104968248039</v>
      </c>
      <c r="H4" s="434">
        <f>(D4/F4)*100</f>
        <v>3.3788727136991414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2" ht="37.5" customHeight="1">
      <c r="A5" s="275" t="s">
        <v>295</v>
      </c>
      <c r="B5" s="472">
        <v>64589</v>
      </c>
      <c r="C5" s="473">
        <v>-2.621818839705705</v>
      </c>
      <c r="D5" s="472">
        <v>2336</v>
      </c>
      <c r="E5" s="473">
        <v>0.21450021450021448</v>
      </c>
      <c r="F5" s="472">
        <v>66925</v>
      </c>
      <c r="G5" s="473">
        <v>-2.525524694504726</v>
      </c>
      <c r="H5" s="474">
        <v>3.4904744116548376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</row>
    <row r="6" spans="1:22" ht="37.5" customHeight="1">
      <c r="A6" s="275" t="s">
        <v>293</v>
      </c>
      <c r="B6" s="277">
        <v>66328</v>
      </c>
      <c r="C6" s="276">
        <v>1.3709098133912059</v>
      </c>
      <c r="D6" s="277">
        <v>2331</v>
      </c>
      <c r="E6" s="276">
        <v>0.21496130696474636</v>
      </c>
      <c r="F6" s="277">
        <v>68659</v>
      </c>
      <c r="G6" s="276">
        <v>1.33122776982452</v>
      </c>
      <c r="H6" s="278">
        <v>3.3950392519553154</v>
      </c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2" ht="37.5" customHeight="1">
      <c r="A7" s="275" t="s">
        <v>291</v>
      </c>
      <c r="B7" s="277">
        <v>65431</v>
      </c>
      <c r="C7" s="276">
        <v>2.533926724543204</v>
      </c>
      <c r="D7" s="277">
        <v>2326</v>
      </c>
      <c r="E7" s="276">
        <v>2.241758241758242</v>
      </c>
      <c r="F7" s="277">
        <v>67757</v>
      </c>
      <c r="G7" s="276">
        <v>2.523869327724735</v>
      </c>
      <c r="H7" s="278">
        <v>3.4328556459111237</v>
      </c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</row>
    <row r="8" spans="1:8" s="118" customFormat="1" ht="37.5" customHeight="1">
      <c r="A8" s="245" t="s">
        <v>289</v>
      </c>
      <c r="B8" s="247">
        <v>63814</v>
      </c>
      <c r="C8" s="246">
        <v>-0.26880880192542117</v>
      </c>
      <c r="D8" s="247">
        <v>2275</v>
      </c>
      <c r="E8" s="246">
        <v>-1.981904351572598</v>
      </c>
      <c r="F8" s="247">
        <v>66089</v>
      </c>
      <c r="G8" s="246">
        <v>-0.3287737342965298</v>
      </c>
      <c r="H8" s="248">
        <v>3.4423277701281605</v>
      </c>
    </row>
    <row r="9" spans="1:22" ht="37.5" customHeight="1">
      <c r="A9" s="275" t="s">
        <v>286</v>
      </c>
      <c r="B9" s="277">
        <v>63986</v>
      </c>
      <c r="C9" s="276">
        <v>-3.176212453658168</v>
      </c>
      <c r="D9" s="277">
        <v>2321</v>
      </c>
      <c r="E9" s="276">
        <v>-4.603370324702015</v>
      </c>
      <c r="F9" s="277">
        <v>66307</v>
      </c>
      <c r="G9" s="276">
        <v>-3.2268892845675587</v>
      </c>
      <c r="H9" s="278">
        <v>3.5003845747809432</v>
      </c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1:22" ht="37.5" customHeight="1">
      <c r="A10" s="275" t="s">
        <v>275</v>
      </c>
      <c r="B10" s="277">
        <v>66085</v>
      </c>
      <c r="C10" s="276">
        <v>0.344680980290929</v>
      </c>
      <c r="D10" s="277">
        <v>2433</v>
      </c>
      <c r="E10" s="276">
        <v>1.9698239731768652</v>
      </c>
      <c r="F10" s="277">
        <v>68518</v>
      </c>
      <c r="G10" s="276">
        <v>0.40150049821229705</v>
      </c>
      <c r="H10" s="278">
        <v>3.5508917364780053</v>
      </c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</row>
    <row r="11" spans="1:22" ht="37.5" customHeight="1">
      <c r="A11" s="275" t="s">
        <v>261</v>
      </c>
      <c r="B11" s="277">
        <v>65858</v>
      </c>
      <c r="C11" s="276">
        <v>3.06093705987293</v>
      </c>
      <c r="D11" s="277">
        <v>2386</v>
      </c>
      <c r="E11" s="276">
        <v>4.833040421792618</v>
      </c>
      <c r="F11" s="277">
        <v>68244</v>
      </c>
      <c r="G11" s="276">
        <v>3.1218834053612983</v>
      </c>
      <c r="H11" s="278">
        <v>3.4962780610749666</v>
      </c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</row>
    <row r="12" spans="1:22" ht="37.5" customHeight="1">
      <c r="A12" s="245" t="s">
        <v>258</v>
      </c>
      <c r="B12" s="247">
        <v>63902</v>
      </c>
      <c r="C12" s="246">
        <v>-0.659142492926655</v>
      </c>
      <c r="D12" s="247">
        <v>2276</v>
      </c>
      <c r="E12" s="246">
        <v>-4.610226320201174</v>
      </c>
      <c r="F12" s="247">
        <v>66178</v>
      </c>
      <c r="G12" s="246">
        <v>-0.8004556901307112</v>
      </c>
      <c r="H12" s="248">
        <v>3.4392094049381967</v>
      </c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</row>
    <row r="13" spans="1:22" ht="37.5" customHeight="1">
      <c r="A13" s="275" t="s">
        <v>256</v>
      </c>
      <c r="B13" s="277">
        <v>64326</v>
      </c>
      <c r="C13" s="276">
        <v>-2.0346623617922086</v>
      </c>
      <c r="D13" s="277">
        <v>2386</v>
      </c>
      <c r="E13" s="276">
        <v>-4.13820811570912</v>
      </c>
      <c r="F13" s="277">
        <v>66712</v>
      </c>
      <c r="G13" s="276">
        <v>-2.1114877257853886</v>
      </c>
      <c r="H13" s="278">
        <v>3.5765679338050123</v>
      </c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</row>
    <row r="14" spans="1:22" ht="37.5" customHeight="1">
      <c r="A14" s="275" t="s">
        <v>254</v>
      </c>
      <c r="B14" s="277">
        <v>65662</v>
      </c>
      <c r="C14" s="276">
        <v>2.183351748393221</v>
      </c>
      <c r="D14" s="277">
        <v>2489</v>
      </c>
      <c r="E14" s="276">
        <v>1.1377488825680617</v>
      </c>
      <c r="F14" s="277">
        <v>68151</v>
      </c>
      <c r="G14" s="276">
        <v>2.1447841726618706</v>
      </c>
      <c r="H14" s="278">
        <v>3.6521841205558245</v>
      </c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</row>
    <row r="15" spans="1:22" ht="37.5" customHeight="1">
      <c r="A15" s="275" t="s">
        <v>253</v>
      </c>
      <c r="B15" s="277">
        <v>64259</v>
      </c>
      <c r="C15" s="276">
        <v>4.275931455277164</v>
      </c>
      <c r="D15" s="277">
        <v>2461</v>
      </c>
      <c r="E15" s="276">
        <v>3.4468263976460696</v>
      </c>
      <c r="F15" s="277">
        <v>66720</v>
      </c>
      <c r="G15" s="276">
        <v>4.245113510304205</v>
      </c>
      <c r="H15" s="278">
        <v>3.688549160671463</v>
      </c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</row>
    <row r="16" spans="1:22" ht="37.5" customHeight="1">
      <c r="A16" s="245" t="s">
        <v>100</v>
      </c>
      <c r="B16" s="247">
        <v>61624</v>
      </c>
      <c r="C16" s="246">
        <v>0.8823770156339527</v>
      </c>
      <c r="D16" s="247">
        <v>2379</v>
      </c>
      <c r="E16" s="246">
        <v>-1.4906832298136645</v>
      </c>
      <c r="F16" s="247">
        <v>64003</v>
      </c>
      <c r="G16" s="246">
        <v>0.7921259842519686</v>
      </c>
      <c r="H16" s="248">
        <v>3.717013265003203</v>
      </c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22" ht="37.5" customHeight="1">
      <c r="A17" s="275" t="s">
        <v>75</v>
      </c>
      <c r="B17" s="277">
        <v>61085</v>
      </c>
      <c r="C17" s="276">
        <v>-1.7167589136310981</v>
      </c>
      <c r="D17" s="277">
        <v>2415</v>
      </c>
      <c r="E17" s="276">
        <v>-0.780608052588332</v>
      </c>
      <c r="F17" s="277">
        <v>63500</v>
      </c>
      <c r="G17" s="276">
        <v>-1.681478958288174</v>
      </c>
      <c r="H17" s="278">
        <v>3.8031496062992125</v>
      </c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</row>
    <row r="18" spans="1:22" ht="37.5" customHeight="1">
      <c r="A18" s="275" t="s">
        <v>72</v>
      </c>
      <c r="B18" s="277">
        <v>62152</v>
      </c>
      <c r="C18" s="276">
        <v>1.9955363003807274</v>
      </c>
      <c r="D18" s="277">
        <v>2434</v>
      </c>
      <c r="E18" s="276">
        <v>3.3984706881903146</v>
      </c>
      <c r="F18" s="277">
        <v>64586</v>
      </c>
      <c r="G18" s="276">
        <v>2.0477168589034602</v>
      </c>
      <c r="H18" s="278">
        <v>3.7686185860712844</v>
      </c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</row>
    <row r="19" spans="1:22" ht="37.5" customHeight="1">
      <c r="A19" s="275" t="s">
        <v>73</v>
      </c>
      <c r="B19" s="277">
        <v>60936</v>
      </c>
      <c r="C19" s="276">
        <v>4.767635782198305</v>
      </c>
      <c r="D19" s="277">
        <v>2354</v>
      </c>
      <c r="E19" s="276">
        <v>5.089285714285714</v>
      </c>
      <c r="F19" s="277">
        <v>63290</v>
      </c>
      <c r="G19" s="276">
        <v>4.779563928943927</v>
      </c>
      <c r="H19" s="278">
        <v>3.719386948965081</v>
      </c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</row>
    <row r="20" spans="1:22" ht="37.5" customHeight="1">
      <c r="A20" s="245" t="s">
        <v>74</v>
      </c>
      <c r="B20" s="247">
        <v>58163</v>
      </c>
      <c r="C20" s="246">
        <v>4.3619464580492355</v>
      </c>
      <c r="D20" s="247">
        <v>2240</v>
      </c>
      <c r="E20" s="246">
        <v>4.477611940298507</v>
      </c>
      <c r="F20" s="247">
        <v>60403</v>
      </c>
      <c r="G20" s="246">
        <v>4.366231253023706</v>
      </c>
      <c r="H20" s="248">
        <v>3.7084250782245913</v>
      </c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</row>
    <row r="21" spans="1:22" ht="21.75" customHeight="1">
      <c r="A21" s="475" t="s">
        <v>251</v>
      </c>
      <c r="B21" s="476"/>
      <c r="C21" s="476"/>
      <c r="D21" s="476"/>
      <c r="E21" s="476"/>
      <c r="F21" s="476"/>
      <c r="G21" s="476"/>
      <c r="H21" s="47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  <row r="22" spans="1:22" ht="21.75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</row>
    <row r="23" spans="1:22" ht="21.7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</row>
    <row r="24" spans="1:22" ht="21.75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22" ht="12.7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</row>
    <row r="26" spans="1:22" ht="12.7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22" ht="12.7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</row>
    <row r="28" spans="1:22" ht="12.7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</row>
    <row r="29" spans="1:22" ht="12.7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</row>
    <row r="30" spans="1:22" ht="12.7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</row>
    <row r="31" spans="1:22" ht="12.7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</row>
    <row r="32" spans="1:22" ht="12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3" spans="1:22" ht="12.7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</row>
    <row r="34" spans="1:22" ht="12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</row>
    <row r="35" spans="1:22" ht="12.7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</row>
    <row r="36" spans="1:22" ht="12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</row>
    <row r="37" spans="1:22" ht="12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</row>
    <row r="38" spans="1:22" ht="12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</row>
    <row r="39" spans="1:22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</row>
    <row r="40" spans="1:22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22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</row>
    <row r="42" spans="1:22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</row>
    <row r="43" spans="1:22" ht="12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</row>
    <row r="44" spans="1:22" ht="12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</row>
    <row r="45" spans="1:22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</row>
    <row r="46" spans="1:22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</row>
    <row r="47" spans="1:22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</row>
    <row r="48" spans="1:22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</row>
    <row r="49" spans="1:22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</row>
    <row r="50" spans="1:22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</row>
    <row r="51" spans="1:22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:22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1:22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</row>
    <row r="54" spans="1:22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</row>
    <row r="55" spans="1:22" ht="12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</row>
    <row r="56" spans="1:22" ht="12.7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</row>
    <row r="57" spans="1:22" ht="12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</row>
    <row r="58" spans="1:22" ht="12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</row>
    <row r="59" spans="1:22" ht="12.7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</row>
    <row r="60" spans="1:22" ht="12.7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</row>
    <row r="61" spans="1:22" ht="12.7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</row>
    <row r="62" spans="1:22" ht="12.7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</row>
    <row r="63" spans="1:22" ht="12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</row>
    <row r="64" spans="1:22" ht="12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</row>
    <row r="65" spans="1:22" ht="12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</row>
    <row r="66" spans="1:22" ht="12.7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</row>
    <row r="67" spans="1:22" ht="12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</row>
    <row r="68" spans="1:22" ht="12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</row>
    <row r="69" spans="1:22" ht="12.7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5" r:id="rId1"/>
  <headerFooter alignWithMargins="0">
    <oddFooter>&amp;C&amp;16page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407"/>
  <sheetViews>
    <sheetView view="pageBreakPreview" zoomScale="70" zoomScaleNormal="75" zoomScaleSheetLayoutView="70" workbookViewId="0" topLeftCell="A1">
      <selection activeCell="A5" sqref="A5"/>
    </sheetView>
  </sheetViews>
  <sheetFormatPr defaultColWidth="11.00390625" defaultRowHeight="12.75"/>
  <cols>
    <col min="1" max="1" width="18.625" style="68" customWidth="1"/>
    <col min="2" max="3" width="9.875" style="68" customWidth="1"/>
    <col min="4" max="4" width="10.625" style="68" customWidth="1"/>
    <col min="5" max="5" width="12.625" style="68" customWidth="1"/>
    <col min="6" max="6" width="12.50390625" style="68" customWidth="1"/>
    <col min="7" max="8" width="12.625" style="68" customWidth="1"/>
    <col min="9" max="9" width="10.625" style="68" customWidth="1"/>
    <col min="10" max="10" width="11.75390625" style="68" customWidth="1"/>
    <col min="11" max="11" width="12.875" style="68" customWidth="1"/>
    <col min="12" max="12" width="9.625" style="118" customWidth="1"/>
    <col min="13" max="13" width="7.125" style="118" customWidth="1"/>
    <col min="14" max="16384" width="11.00390625" style="118" customWidth="1"/>
  </cols>
  <sheetData>
    <row r="1" spans="1:22" ht="22.5">
      <c r="A1" s="253" t="s">
        <v>76</v>
      </c>
      <c r="B1" s="254" t="s">
        <v>265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23.25">
      <c r="A2" s="255"/>
      <c r="B2" s="254" t="s">
        <v>270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ht="12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2" ht="67.5" customHeight="1">
      <c r="A4" s="108"/>
      <c r="B4" s="180" t="s">
        <v>55</v>
      </c>
      <c r="C4" s="180" t="s">
        <v>12</v>
      </c>
      <c r="D4" s="180" t="s">
        <v>13</v>
      </c>
      <c r="E4" s="180" t="s">
        <v>14</v>
      </c>
      <c r="F4" s="180" t="s">
        <v>15</v>
      </c>
      <c r="G4" s="180" t="s">
        <v>16</v>
      </c>
      <c r="H4" s="180" t="s">
        <v>17</v>
      </c>
      <c r="I4" s="180" t="s">
        <v>18</v>
      </c>
      <c r="J4" s="180" t="s">
        <v>19</v>
      </c>
      <c r="K4" s="250" t="s">
        <v>28</v>
      </c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2" ht="24.75" customHeight="1">
      <c r="A5" s="453" t="s">
        <v>306</v>
      </c>
      <c r="B5" s="251">
        <f>'[11]ensemble'!$B$45</f>
        <v>64</v>
      </c>
      <c r="C5" s="251">
        <f>'[11]ensemble'!$C$45</f>
        <v>628</v>
      </c>
      <c r="D5" s="251">
        <f>'[11]ensemble'!$D$45</f>
        <v>5018</v>
      </c>
      <c r="E5" s="251">
        <f>'[11]ensemble'!$E$45</f>
        <v>11651</v>
      </c>
      <c r="F5" s="251">
        <f>'[11]ensemble'!$F$45</f>
        <v>13558</v>
      </c>
      <c r="G5" s="251">
        <f>'[11]ensemble'!$G$45</f>
        <v>17550</v>
      </c>
      <c r="H5" s="251">
        <f>'[11]ensemble'!$H$45</f>
        <v>10780</v>
      </c>
      <c r="I5" s="251">
        <f>'[11]ensemble'!$I$45</f>
        <v>5343</v>
      </c>
      <c r="J5" s="251">
        <f>'[11]ensemble'!$J$45</f>
        <v>2383</v>
      </c>
      <c r="K5" s="251">
        <f>SUM(B5:J5)</f>
        <v>66975</v>
      </c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</row>
    <row r="6" spans="1:22" ht="24.75" customHeight="1">
      <c r="A6" s="478" t="s">
        <v>276</v>
      </c>
      <c r="B6" s="252">
        <f aca="true" t="shared" si="0" ref="B6:J6">(B5/$K$5)*100</f>
        <v>0.09555804404628593</v>
      </c>
      <c r="C6" s="252">
        <f t="shared" si="0"/>
        <v>0.9376633072041807</v>
      </c>
      <c r="D6" s="252">
        <f t="shared" si="0"/>
        <v>7.492347891004106</v>
      </c>
      <c r="E6" s="252">
        <f t="shared" si="0"/>
        <v>17.396043299738707</v>
      </c>
      <c r="F6" s="252">
        <f t="shared" si="0"/>
        <v>20.243374393430386</v>
      </c>
      <c r="G6" s="252">
        <f t="shared" si="0"/>
        <v>26.203807390817467</v>
      </c>
      <c r="H6" s="252">
        <f t="shared" si="0"/>
        <v>16.095558044046285</v>
      </c>
      <c r="I6" s="252">
        <f t="shared" si="0"/>
        <v>7.977603583426651</v>
      </c>
      <c r="J6" s="252">
        <f t="shared" si="0"/>
        <v>3.5580440462859277</v>
      </c>
      <c r="K6" s="252">
        <f>SUM(B6:J6)</f>
        <v>100</v>
      </c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2" ht="24.75" customHeight="1">
      <c r="A7" s="454" t="s">
        <v>295</v>
      </c>
      <c r="B7" s="279">
        <v>72</v>
      </c>
      <c r="C7" s="279">
        <v>621</v>
      </c>
      <c r="D7" s="279">
        <v>4963</v>
      </c>
      <c r="E7" s="279">
        <v>11562</v>
      </c>
      <c r="F7" s="279">
        <v>13611</v>
      </c>
      <c r="G7" s="279">
        <v>17613</v>
      </c>
      <c r="H7" s="279">
        <v>10751</v>
      </c>
      <c r="I7" s="279">
        <v>5361</v>
      </c>
      <c r="J7" s="279">
        <v>2371</v>
      </c>
      <c r="K7" s="279">
        <v>66925</v>
      </c>
      <c r="L7" s="67" t="s">
        <v>287</v>
      </c>
      <c r="M7" s="67"/>
      <c r="N7" s="67"/>
      <c r="O7" s="67"/>
      <c r="P7" s="67"/>
      <c r="Q7" s="67"/>
      <c r="R7" s="67"/>
      <c r="S7" s="67"/>
      <c r="T7" s="67"/>
      <c r="U7" s="67"/>
      <c r="V7" s="67"/>
    </row>
    <row r="8" spans="1:22" ht="24.75" customHeight="1">
      <c r="A8" s="458" t="s">
        <v>276</v>
      </c>
      <c r="B8" s="280">
        <v>0.10758311542771759</v>
      </c>
      <c r="C8" s="280">
        <v>0.9279043705640642</v>
      </c>
      <c r="D8" s="280">
        <v>7.415763914830034</v>
      </c>
      <c r="E8" s="280">
        <v>17.27605528576765</v>
      </c>
      <c r="F8" s="280">
        <v>20.33769144564811</v>
      </c>
      <c r="G8" s="280">
        <v>26.317519611505418</v>
      </c>
      <c r="H8" s="280">
        <v>16.06425102726933</v>
      </c>
      <c r="I8" s="280">
        <v>8.010459469555473</v>
      </c>
      <c r="J8" s="280">
        <v>3.5427717594322</v>
      </c>
      <c r="K8" s="280">
        <v>100</v>
      </c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</row>
    <row r="9" spans="1:22" ht="24.75" customHeight="1">
      <c r="A9" s="454" t="s">
        <v>293</v>
      </c>
      <c r="B9" s="279">
        <v>93</v>
      </c>
      <c r="C9" s="279">
        <v>665</v>
      </c>
      <c r="D9" s="279">
        <v>5242</v>
      </c>
      <c r="E9" s="279">
        <v>12013</v>
      </c>
      <c r="F9" s="279">
        <v>13990</v>
      </c>
      <c r="G9" s="279">
        <v>17929</v>
      </c>
      <c r="H9" s="279">
        <v>10853</v>
      </c>
      <c r="I9" s="279">
        <v>5438</v>
      </c>
      <c r="J9" s="279">
        <v>2436</v>
      </c>
      <c r="K9" s="279">
        <v>68659</v>
      </c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1:22" ht="24.75" customHeight="1">
      <c r="A10" s="458" t="s">
        <v>276</v>
      </c>
      <c r="B10" s="280">
        <v>0.1354520164872777</v>
      </c>
      <c r="C10" s="280">
        <v>0.9685547415488136</v>
      </c>
      <c r="D10" s="280">
        <v>7.634833015336665</v>
      </c>
      <c r="E10" s="280">
        <v>17.49661369958782</v>
      </c>
      <c r="F10" s="280">
        <v>20.376061404914143</v>
      </c>
      <c r="G10" s="280">
        <v>26.113109716133355</v>
      </c>
      <c r="H10" s="280">
        <v>15.807104676735753</v>
      </c>
      <c r="I10" s="280">
        <v>7.920301781266841</v>
      </c>
      <c r="J10" s="280">
        <v>3.5479689479893386</v>
      </c>
      <c r="K10" s="280">
        <v>100</v>
      </c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</row>
    <row r="11" spans="1:22" ht="24.75" customHeight="1">
      <c r="A11" s="479" t="s">
        <v>291</v>
      </c>
      <c r="B11" s="370">
        <v>68</v>
      </c>
      <c r="C11" s="370">
        <v>629</v>
      </c>
      <c r="D11" s="370">
        <v>5080</v>
      </c>
      <c r="E11" s="370">
        <v>11768</v>
      </c>
      <c r="F11" s="370">
        <v>13736</v>
      </c>
      <c r="G11" s="370">
        <v>17738</v>
      </c>
      <c r="H11" s="370">
        <v>10910</v>
      </c>
      <c r="I11" s="370">
        <v>5419</v>
      </c>
      <c r="J11" s="370">
        <v>2409</v>
      </c>
      <c r="K11" s="370">
        <v>67757</v>
      </c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</row>
    <row r="12" spans="1:22" ht="24.75" customHeight="1">
      <c r="A12" s="458" t="s">
        <v>276</v>
      </c>
      <c r="B12" s="369">
        <v>0.10035863453222546</v>
      </c>
      <c r="C12" s="369">
        <v>0.9283173694230854</v>
      </c>
      <c r="D12" s="369">
        <v>7.497380344466255</v>
      </c>
      <c r="E12" s="369">
        <v>17.367947223165135</v>
      </c>
      <c r="F12" s="369">
        <v>20.27244417550954</v>
      </c>
      <c r="G12" s="369">
        <v>26.178844990185517</v>
      </c>
      <c r="H12" s="369">
        <v>16.101657393332054</v>
      </c>
      <c r="I12" s="369">
        <v>7.997697654854849</v>
      </c>
      <c r="J12" s="369">
        <v>3.55535221453134</v>
      </c>
      <c r="K12" s="369">
        <v>100</v>
      </c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</row>
    <row r="13" spans="1:20" ht="24.75" customHeight="1">
      <c r="A13" s="456" t="s">
        <v>289</v>
      </c>
      <c r="B13" s="438">
        <v>65</v>
      </c>
      <c r="C13" s="438">
        <v>607</v>
      </c>
      <c r="D13" s="438">
        <v>4883</v>
      </c>
      <c r="E13" s="438">
        <v>11438</v>
      </c>
      <c r="F13" s="438">
        <v>13399</v>
      </c>
      <c r="G13" s="438">
        <v>17146</v>
      </c>
      <c r="H13" s="438">
        <v>10874</v>
      </c>
      <c r="I13" s="438">
        <v>5321</v>
      </c>
      <c r="J13" s="438">
        <v>2356</v>
      </c>
      <c r="K13" s="438">
        <v>66089</v>
      </c>
      <c r="L13" s="67"/>
      <c r="M13" s="67"/>
      <c r="N13" s="67"/>
      <c r="O13" s="67"/>
      <c r="P13" s="67"/>
      <c r="Q13" s="67"/>
      <c r="R13" s="67"/>
      <c r="S13" s="67"/>
      <c r="T13" s="67"/>
    </row>
    <row r="14" spans="1:20" ht="24.75" customHeight="1">
      <c r="A14" s="478" t="s">
        <v>276</v>
      </c>
      <c r="B14" s="252">
        <v>0.09835222200366173</v>
      </c>
      <c r="C14" s="252">
        <v>0.9184584424034257</v>
      </c>
      <c r="D14" s="252">
        <v>7.38852153913662</v>
      </c>
      <c r="E14" s="252">
        <v>17.306964850428965</v>
      </c>
      <c r="F14" s="252">
        <v>20.274175732724053</v>
      </c>
      <c r="G14" s="252">
        <v>25.943803053458215</v>
      </c>
      <c r="H14" s="252">
        <v>16.453570185658734</v>
      </c>
      <c r="I14" s="252">
        <v>8.051264204330524</v>
      </c>
      <c r="J14" s="252">
        <v>3.5648897698558004</v>
      </c>
      <c r="K14" s="252">
        <v>100</v>
      </c>
      <c r="L14" s="67"/>
      <c r="M14" s="67"/>
      <c r="N14" s="67"/>
      <c r="O14" s="67"/>
      <c r="P14" s="67"/>
      <c r="Q14" s="67"/>
      <c r="R14" s="67"/>
      <c r="S14" s="67"/>
      <c r="T14" s="67"/>
    </row>
    <row r="15" spans="1:22" ht="24.75" customHeight="1">
      <c r="A15" s="454" t="s">
        <v>286</v>
      </c>
      <c r="B15" s="435">
        <v>50</v>
      </c>
      <c r="C15" s="435">
        <v>583</v>
      </c>
      <c r="D15" s="435">
        <v>4827</v>
      </c>
      <c r="E15" s="435">
        <v>11548</v>
      </c>
      <c r="F15" s="435">
        <v>13360</v>
      </c>
      <c r="G15" s="435">
        <v>17159</v>
      </c>
      <c r="H15" s="435">
        <v>11029</v>
      </c>
      <c r="I15" s="435">
        <v>5384</v>
      </c>
      <c r="J15" s="435">
        <v>2367</v>
      </c>
      <c r="K15" s="435">
        <v>66307</v>
      </c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</row>
    <row r="16" spans="1:22" ht="24.75" customHeight="1">
      <c r="A16" s="458" t="s">
        <v>276</v>
      </c>
      <c r="B16" s="280">
        <v>0.07540681979278206</v>
      </c>
      <c r="C16" s="280">
        <v>0.8792435187838389</v>
      </c>
      <c r="D16" s="280">
        <v>7.27977438279518</v>
      </c>
      <c r="E16" s="280">
        <v>17.415959099340945</v>
      </c>
      <c r="F16" s="280">
        <v>20.148702248631366</v>
      </c>
      <c r="G16" s="280">
        <v>25.87811241648695</v>
      </c>
      <c r="H16" s="280">
        <v>16.633236309891867</v>
      </c>
      <c r="I16" s="280">
        <v>8.119806355286773</v>
      </c>
      <c r="J16" s="280">
        <v>3.569758848990303</v>
      </c>
      <c r="K16" s="280">
        <v>100</v>
      </c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22" ht="24.75" customHeight="1">
      <c r="A17" s="454" t="s">
        <v>275</v>
      </c>
      <c r="B17" s="279">
        <v>70</v>
      </c>
      <c r="C17" s="279">
        <v>700</v>
      </c>
      <c r="D17" s="279">
        <v>5179</v>
      </c>
      <c r="E17" s="279">
        <v>12005</v>
      </c>
      <c r="F17" s="279">
        <v>13836</v>
      </c>
      <c r="G17" s="279">
        <v>17628</v>
      </c>
      <c r="H17" s="279">
        <v>11188</v>
      </c>
      <c r="I17" s="279">
        <v>5439</v>
      </c>
      <c r="J17" s="279">
        <v>2473</v>
      </c>
      <c r="K17" s="279">
        <v>68518</v>
      </c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</row>
    <row r="18" spans="1:22" ht="24.75" customHeight="1">
      <c r="A18" s="458" t="s">
        <v>276</v>
      </c>
      <c r="B18" s="280">
        <v>0.10216293528707784</v>
      </c>
      <c r="C18" s="280">
        <v>1.0216293528707785</v>
      </c>
      <c r="D18" s="280">
        <v>7.5585977407396605</v>
      </c>
      <c r="E18" s="280">
        <v>17.520943401733852</v>
      </c>
      <c r="F18" s="280">
        <v>20.19323389474299</v>
      </c>
      <c r="G18" s="280">
        <v>25.727546046294403</v>
      </c>
      <c r="H18" s="280">
        <v>16.328555999883243</v>
      </c>
      <c r="I18" s="280">
        <v>7.938060071805948</v>
      </c>
      <c r="J18" s="280">
        <v>3.60927055664205</v>
      </c>
      <c r="K18" s="416">
        <v>100</v>
      </c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</row>
    <row r="19" spans="1:22" ht="24.75" customHeight="1">
      <c r="A19" s="454" t="s">
        <v>261</v>
      </c>
      <c r="B19" s="279">
        <v>67</v>
      </c>
      <c r="C19" s="279">
        <v>631</v>
      </c>
      <c r="D19" s="279">
        <v>5146</v>
      </c>
      <c r="E19" s="279">
        <v>11968</v>
      </c>
      <c r="F19" s="279">
        <v>13699</v>
      </c>
      <c r="G19" s="279">
        <v>17503</v>
      </c>
      <c r="H19" s="279">
        <v>11278</v>
      </c>
      <c r="I19" s="279">
        <v>5433</v>
      </c>
      <c r="J19" s="279">
        <v>2519</v>
      </c>
      <c r="K19" s="279">
        <v>68244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</row>
    <row r="20" spans="1:22" ht="24.75" customHeight="1">
      <c r="A20" s="458" t="s">
        <v>276</v>
      </c>
      <c r="B20" s="280">
        <v>0.09817712912490474</v>
      </c>
      <c r="C20" s="280">
        <v>0.9246234101166403</v>
      </c>
      <c r="D20" s="280">
        <v>7.540589648906863</v>
      </c>
      <c r="E20" s="280">
        <v>17.53707285622179</v>
      </c>
      <c r="F20" s="280">
        <v>20.073559580329405</v>
      </c>
      <c r="G20" s="280">
        <v>25.647675986167286</v>
      </c>
      <c r="H20" s="280">
        <v>16.52599495926382</v>
      </c>
      <c r="I20" s="280">
        <v>7.961139440829963</v>
      </c>
      <c r="J20" s="280">
        <v>3.6911669890393295</v>
      </c>
      <c r="K20" s="280">
        <v>100</v>
      </c>
      <c r="M20" s="67"/>
      <c r="N20" s="67"/>
      <c r="O20" s="67"/>
      <c r="P20" s="67"/>
      <c r="Q20" s="67"/>
      <c r="R20" s="67"/>
      <c r="S20" s="67"/>
      <c r="T20" s="67"/>
      <c r="U20" s="67"/>
      <c r="V20" s="67"/>
    </row>
    <row r="21" spans="1:22" ht="24.75" customHeight="1">
      <c r="A21" s="456" t="s">
        <v>258</v>
      </c>
      <c r="B21" s="251">
        <v>57</v>
      </c>
      <c r="C21" s="251">
        <v>624</v>
      </c>
      <c r="D21" s="251">
        <v>4886</v>
      </c>
      <c r="E21" s="251">
        <v>11480</v>
      </c>
      <c r="F21" s="251">
        <v>13212</v>
      </c>
      <c r="G21" s="251">
        <v>17143</v>
      </c>
      <c r="H21" s="251">
        <v>11069</v>
      </c>
      <c r="I21" s="251">
        <v>5242</v>
      </c>
      <c r="J21" s="251">
        <v>2465</v>
      </c>
      <c r="K21" s="251">
        <v>66178</v>
      </c>
      <c r="M21" s="67"/>
      <c r="N21" s="67"/>
      <c r="O21" s="67"/>
      <c r="P21" s="67"/>
      <c r="Q21" s="67"/>
      <c r="R21" s="67"/>
      <c r="S21" s="67"/>
      <c r="T21" s="67"/>
      <c r="U21" s="67"/>
      <c r="V21" s="67"/>
    </row>
    <row r="22" spans="1:22" ht="24.75" customHeight="1">
      <c r="A22" s="478" t="s">
        <v>276</v>
      </c>
      <c r="B22" s="252">
        <v>0.08613134274230107</v>
      </c>
      <c r="C22" s="252">
        <v>0.9429115415999275</v>
      </c>
      <c r="D22" s="252">
        <v>7.383118256822509</v>
      </c>
      <c r="E22" s="252">
        <v>17.347154643537127</v>
      </c>
      <c r="F22" s="252">
        <v>19.96433860195231</v>
      </c>
      <c r="G22" s="252">
        <v>25.904379098794163</v>
      </c>
      <c r="H22" s="252">
        <v>16.72610233007948</v>
      </c>
      <c r="I22" s="252">
        <v>7.921061379914775</v>
      </c>
      <c r="J22" s="252">
        <v>3.724802804557406</v>
      </c>
      <c r="K22" s="252">
        <v>100</v>
      </c>
      <c r="M22" s="67"/>
      <c r="N22" s="67"/>
      <c r="O22" s="67"/>
      <c r="P22" s="67"/>
      <c r="Q22" s="67"/>
      <c r="R22" s="67"/>
      <c r="S22" s="67"/>
      <c r="T22" s="67"/>
      <c r="U22" s="67"/>
      <c r="V22" s="67"/>
    </row>
    <row r="23" spans="1:22" ht="24.75" customHeight="1">
      <c r="A23" s="454" t="s">
        <v>256</v>
      </c>
      <c r="B23" s="279">
        <v>70</v>
      </c>
      <c r="C23" s="279">
        <v>634</v>
      </c>
      <c r="D23" s="279">
        <v>4858</v>
      </c>
      <c r="E23" s="279">
        <v>11476</v>
      </c>
      <c r="F23" s="279">
        <v>13321</v>
      </c>
      <c r="G23" s="279">
        <v>17349</v>
      </c>
      <c r="H23" s="279">
        <v>11122</v>
      </c>
      <c r="I23" s="279">
        <v>5425</v>
      </c>
      <c r="J23" s="279">
        <v>2457</v>
      </c>
      <c r="K23" s="279">
        <v>66712</v>
      </c>
      <c r="M23" s="67"/>
      <c r="N23" s="67"/>
      <c r="O23" s="67"/>
      <c r="P23" s="67"/>
      <c r="Q23" s="67"/>
      <c r="R23" s="67"/>
      <c r="S23" s="67"/>
      <c r="T23" s="67"/>
      <c r="U23" s="67"/>
      <c r="V23" s="67"/>
    </row>
    <row r="24" spans="1:22" ht="24.75" customHeight="1">
      <c r="A24" s="458" t="s">
        <v>276</v>
      </c>
      <c r="B24" s="280">
        <v>0.10492864851900709</v>
      </c>
      <c r="C24" s="280">
        <v>0.9503537594435782</v>
      </c>
      <c r="D24" s="280">
        <v>7.282048207219091</v>
      </c>
      <c r="E24" s="280">
        <v>17.202302434344645</v>
      </c>
      <c r="F24" s="280">
        <v>19.96792181316705</v>
      </c>
      <c r="G24" s="280">
        <v>26.005816045089343</v>
      </c>
      <c r="H24" s="280">
        <v>16.671663268977095</v>
      </c>
      <c r="I24" s="280">
        <v>8.131970260223047</v>
      </c>
      <c r="J24" s="280">
        <v>3.682995563017148</v>
      </c>
      <c r="K24" s="280">
        <v>100</v>
      </c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22" ht="24.75" customHeight="1">
      <c r="A25" s="454" t="s">
        <v>254</v>
      </c>
      <c r="B25" s="279">
        <v>69</v>
      </c>
      <c r="C25" s="279">
        <v>726</v>
      </c>
      <c r="D25" s="279">
        <v>5220</v>
      </c>
      <c r="E25" s="279">
        <v>11640</v>
      </c>
      <c r="F25" s="279">
        <v>13547</v>
      </c>
      <c r="G25" s="279">
        <v>17667</v>
      </c>
      <c r="H25" s="279">
        <v>11322</v>
      </c>
      <c r="I25" s="279">
        <v>5487</v>
      </c>
      <c r="J25" s="279">
        <v>2473</v>
      </c>
      <c r="K25" s="279">
        <v>68151</v>
      </c>
      <c r="M25" s="67"/>
      <c r="N25" s="67"/>
      <c r="O25" s="67"/>
      <c r="P25" s="67"/>
      <c r="Q25" s="67"/>
      <c r="R25" s="67"/>
      <c r="S25" s="67"/>
      <c r="T25" s="67"/>
      <c r="U25" s="67"/>
      <c r="V25" s="67"/>
    </row>
    <row r="26" spans="1:22" ht="24.75" customHeight="1">
      <c r="A26" s="458" t="s">
        <v>276</v>
      </c>
      <c r="B26" s="280">
        <v>0.10124576308491438</v>
      </c>
      <c r="C26" s="280">
        <v>1.065281507241273</v>
      </c>
      <c r="D26" s="280">
        <v>7.65946207685874</v>
      </c>
      <c r="E26" s="280">
        <v>17.07972003345512</v>
      </c>
      <c r="F26" s="280">
        <v>19.87791815233819</v>
      </c>
      <c r="G26" s="280">
        <v>25.923317339437425</v>
      </c>
      <c r="H26" s="280">
        <v>16.613109125324645</v>
      </c>
      <c r="I26" s="280">
        <v>8.051239160100366</v>
      </c>
      <c r="J26" s="280">
        <v>3.6287068421593225</v>
      </c>
      <c r="K26" s="280">
        <v>100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22" ht="24.75" customHeight="1">
      <c r="A27" s="454" t="s">
        <v>253</v>
      </c>
      <c r="B27" s="279">
        <v>81</v>
      </c>
      <c r="C27" s="279">
        <v>669</v>
      </c>
      <c r="D27" s="279">
        <v>5151</v>
      </c>
      <c r="E27" s="279">
        <v>11298</v>
      </c>
      <c r="F27" s="279">
        <v>13205</v>
      </c>
      <c r="G27" s="279">
        <v>17432</v>
      </c>
      <c r="H27" s="279">
        <v>11032</v>
      </c>
      <c r="I27" s="279">
        <v>5393</v>
      </c>
      <c r="J27" s="279">
        <v>2459</v>
      </c>
      <c r="K27" s="279">
        <v>66720</v>
      </c>
      <c r="M27" s="67"/>
      <c r="N27" s="67"/>
      <c r="O27" s="67"/>
      <c r="P27" s="67"/>
      <c r="Q27" s="67"/>
      <c r="R27" s="67"/>
      <c r="S27" s="67"/>
      <c r="T27" s="67"/>
      <c r="U27" s="67"/>
      <c r="V27" s="67"/>
    </row>
    <row r="28" spans="1:22" ht="24.75" customHeight="1">
      <c r="A28" s="458" t="s">
        <v>276</v>
      </c>
      <c r="B28" s="280">
        <v>0.12140287769784172</v>
      </c>
      <c r="C28" s="280">
        <v>1.0026978417266188</v>
      </c>
      <c r="D28" s="280">
        <v>7.720323741007194</v>
      </c>
      <c r="E28" s="280">
        <v>16.933453237410074</v>
      </c>
      <c r="F28" s="280">
        <v>19.791666666666664</v>
      </c>
      <c r="G28" s="280">
        <v>26.127098321342924</v>
      </c>
      <c r="H28" s="280">
        <v>16.534772182254194</v>
      </c>
      <c r="I28" s="280">
        <v>8.083033573141487</v>
      </c>
      <c r="J28" s="280">
        <v>3.6855515587529974</v>
      </c>
      <c r="K28" s="280">
        <v>100</v>
      </c>
      <c r="M28" s="67"/>
      <c r="N28" s="67"/>
      <c r="O28" s="67"/>
      <c r="P28" s="67"/>
      <c r="Q28" s="67"/>
      <c r="R28" s="67"/>
      <c r="S28" s="67"/>
      <c r="T28" s="67"/>
      <c r="U28" s="67"/>
      <c r="V28" s="67"/>
    </row>
    <row r="29" spans="1:22" ht="24.75" customHeight="1">
      <c r="A29" s="456" t="s">
        <v>100</v>
      </c>
      <c r="B29" s="251">
        <v>77</v>
      </c>
      <c r="C29" s="251">
        <v>650</v>
      </c>
      <c r="D29" s="251">
        <v>4894</v>
      </c>
      <c r="E29" s="251">
        <v>10867</v>
      </c>
      <c r="F29" s="251">
        <v>12382</v>
      </c>
      <c r="G29" s="251">
        <v>16689</v>
      </c>
      <c r="H29" s="251">
        <v>10685</v>
      </c>
      <c r="I29" s="251">
        <v>5395</v>
      </c>
      <c r="J29" s="251">
        <v>2364</v>
      </c>
      <c r="K29" s="251">
        <v>64003</v>
      </c>
      <c r="M29" s="67"/>
      <c r="N29" s="67"/>
      <c r="O29" s="67"/>
      <c r="P29" s="67"/>
      <c r="Q29" s="67"/>
      <c r="R29" s="67"/>
      <c r="S29" s="67"/>
      <c r="T29" s="67"/>
      <c r="U29" s="67"/>
      <c r="V29" s="67"/>
    </row>
    <row r="30" spans="1:22" ht="24.75" customHeight="1">
      <c r="A30" s="478" t="s">
        <v>276</v>
      </c>
      <c r="B30" s="252">
        <v>0.12030686061590863</v>
      </c>
      <c r="C30" s="252">
        <v>1.0155773948096183</v>
      </c>
      <c r="D30" s="252">
        <v>7.6465165695358035</v>
      </c>
      <c r="E30" s="252">
        <v>16.97889161445557</v>
      </c>
      <c r="F30" s="252">
        <v>19.345968157742604</v>
      </c>
      <c r="G30" s="252">
        <v>26.07534021842726</v>
      </c>
      <c r="H30" s="252">
        <v>16.69452994390888</v>
      </c>
      <c r="I30" s="252">
        <v>8.429292376919832</v>
      </c>
      <c r="J30" s="252">
        <v>3.6935768635845196</v>
      </c>
      <c r="K30" s="252">
        <v>100</v>
      </c>
      <c r="M30" s="67"/>
      <c r="N30" s="67"/>
      <c r="O30" s="67"/>
      <c r="P30" s="67"/>
      <c r="Q30" s="67"/>
      <c r="R30" s="67"/>
      <c r="S30" s="67"/>
      <c r="T30" s="67"/>
      <c r="U30" s="67"/>
      <c r="V30" s="67"/>
    </row>
    <row r="31" spans="1:22" ht="24.75" customHeight="1">
      <c r="A31" s="454" t="s">
        <v>75</v>
      </c>
      <c r="B31" s="279">
        <v>76</v>
      </c>
      <c r="C31" s="279">
        <v>585</v>
      </c>
      <c r="D31" s="279">
        <v>4749</v>
      </c>
      <c r="E31" s="279">
        <v>10853</v>
      </c>
      <c r="F31" s="279">
        <v>12314</v>
      </c>
      <c r="G31" s="279">
        <v>16549</v>
      </c>
      <c r="H31" s="279">
        <v>10661</v>
      </c>
      <c r="I31" s="279">
        <v>5421</v>
      </c>
      <c r="J31" s="279">
        <v>2292</v>
      </c>
      <c r="K31" s="279">
        <v>63500</v>
      </c>
      <c r="M31" s="67"/>
      <c r="N31" s="67"/>
      <c r="O31" s="67"/>
      <c r="P31" s="67"/>
      <c r="Q31" s="67"/>
      <c r="R31" s="67"/>
      <c r="S31" s="67"/>
      <c r="T31" s="67"/>
      <c r="U31" s="67"/>
      <c r="V31" s="67"/>
    </row>
    <row r="32" spans="1:22" ht="24.75" customHeight="1">
      <c r="A32" s="458" t="s">
        <v>276</v>
      </c>
      <c r="B32" s="280">
        <v>0.11968503937007874</v>
      </c>
      <c r="C32" s="280">
        <v>0.9212598425196851</v>
      </c>
      <c r="D32" s="280">
        <v>7.478740157480315</v>
      </c>
      <c r="E32" s="280">
        <v>17.091338582677164</v>
      </c>
      <c r="F32" s="280">
        <v>19.39212598425197</v>
      </c>
      <c r="G32" s="280">
        <v>26.061417322834647</v>
      </c>
      <c r="H32" s="280">
        <v>16.788976377952753</v>
      </c>
      <c r="I32" s="280">
        <v>8.537007874015748</v>
      </c>
      <c r="J32" s="280">
        <v>3.6094488188976377</v>
      </c>
      <c r="K32" s="280">
        <v>100</v>
      </c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3" spans="1:22" ht="24.75" customHeight="1">
      <c r="A33" s="454" t="s">
        <v>72</v>
      </c>
      <c r="B33" s="279">
        <v>99</v>
      </c>
      <c r="C33" s="279">
        <v>729</v>
      </c>
      <c r="D33" s="279">
        <v>4902</v>
      </c>
      <c r="E33" s="279">
        <v>11123</v>
      </c>
      <c r="F33" s="279">
        <v>12497</v>
      </c>
      <c r="G33" s="279">
        <v>16848</v>
      </c>
      <c r="H33" s="279">
        <v>10607</v>
      </c>
      <c r="I33" s="279">
        <v>5495</v>
      </c>
      <c r="J33" s="279">
        <v>2286</v>
      </c>
      <c r="K33" s="279">
        <v>64586</v>
      </c>
      <c r="M33" s="67"/>
      <c r="N33" s="67"/>
      <c r="O33" s="67"/>
      <c r="P33" s="67"/>
      <c r="Q33" s="67"/>
      <c r="R33" s="67"/>
      <c r="S33" s="67"/>
      <c r="T33" s="67"/>
      <c r="U33" s="67"/>
      <c r="V33" s="67"/>
    </row>
    <row r="34" spans="1:22" ht="24.75" customHeight="1">
      <c r="A34" s="458" t="s">
        <v>276</v>
      </c>
      <c r="B34" s="280">
        <v>0.1532839934351098</v>
      </c>
      <c r="C34" s="280">
        <v>1.1287275880221719</v>
      </c>
      <c r="D34" s="280">
        <v>7.589880159786951</v>
      </c>
      <c r="E34" s="280">
        <v>17.22199857554269</v>
      </c>
      <c r="F34" s="280">
        <v>19.34939460564209</v>
      </c>
      <c r="G34" s="280">
        <v>26.086148700956862</v>
      </c>
      <c r="H34" s="280">
        <v>16.423063821880906</v>
      </c>
      <c r="I34" s="280">
        <v>8.5080357972316</v>
      </c>
      <c r="J34" s="280">
        <v>3.5394667575016254</v>
      </c>
      <c r="K34" s="280">
        <v>100</v>
      </c>
      <c r="M34" s="67"/>
      <c r="N34" s="67"/>
      <c r="O34" s="67"/>
      <c r="P34" s="67"/>
      <c r="Q34" s="67"/>
      <c r="R34" s="67"/>
      <c r="S34" s="67"/>
      <c r="T34" s="67"/>
      <c r="U34" s="67"/>
      <c r="V34" s="67"/>
    </row>
    <row r="35" spans="1:22" ht="24.75" customHeight="1">
      <c r="A35" s="454" t="s">
        <v>73</v>
      </c>
      <c r="B35" s="279">
        <v>75</v>
      </c>
      <c r="C35" s="279">
        <v>677</v>
      </c>
      <c r="D35" s="279">
        <v>4821</v>
      </c>
      <c r="E35" s="279">
        <v>11029</v>
      </c>
      <c r="F35" s="279">
        <v>12216</v>
      </c>
      <c r="G35" s="279">
        <v>16293</v>
      </c>
      <c r="H35" s="279">
        <v>10535</v>
      </c>
      <c r="I35" s="279">
        <v>5385</v>
      </c>
      <c r="J35" s="279">
        <v>2259</v>
      </c>
      <c r="K35" s="279">
        <v>63290</v>
      </c>
      <c r="M35" s="67"/>
      <c r="N35" s="67"/>
      <c r="O35" s="67"/>
      <c r="P35" s="67"/>
      <c r="Q35" s="67"/>
      <c r="R35" s="67"/>
      <c r="S35" s="67"/>
      <c r="T35" s="67"/>
      <c r="U35" s="67"/>
      <c r="V35" s="67"/>
    </row>
    <row r="36" spans="1:22" ht="24.75" customHeight="1">
      <c r="A36" s="458" t="s">
        <v>276</v>
      </c>
      <c r="B36" s="280">
        <v>0.11850213303839469</v>
      </c>
      <c r="C36" s="280">
        <v>1.069679254226576</v>
      </c>
      <c r="D36" s="280">
        <v>7.617317111708011</v>
      </c>
      <c r="E36" s="280">
        <v>17.426133670406067</v>
      </c>
      <c r="F36" s="280">
        <v>19.301627429293728</v>
      </c>
      <c r="G36" s="280">
        <v>25.743403381260865</v>
      </c>
      <c r="H36" s="280">
        <v>16.645599620793174</v>
      </c>
      <c r="I36" s="280">
        <v>8.50845315215674</v>
      </c>
      <c r="J36" s="280">
        <v>3.569284247116448</v>
      </c>
      <c r="K36" s="280">
        <v>100</v>
      </c>
      <c r="M36" s="67"/>
      <c r="N36" s="67"/>
      <c r="O36" s="67"/>
      <c r="P36" s="67"/>
      <c r="Q36" s="67"/>
      <c r="R36" s="67"/>
      <c r="S36" s="67"/>
      <c r="T36" s="67"/>
      <c r="U36" s="67"/>
      <c r="V36" s="67"/>
    </row>
    <row r="37" spans="1:22" ht="24.75" customHeight="1">
      <c r="A37" s="456" t="s">
        <v>74</v>
      </c>
      <c r="B37" s="251">
        <v>75</v>
      </c>
      <c r="C37" s="251">
        <v>677</v>
      </c>
      <c r="D37" s="251">
        <v>4821</v>
      </c>
      <c r="E37" s="251">
        <v>11029</v>
      </c>
      <c r="F37" s="251">
        <v>12216</v>
      </c>
      <c r="G37" s="251">
        <v>16293</v>
      </c>
      <c r="H37" s="251">
        <v>10535</v>
      </c>
      <c r="I37" s="251">
        <v>5385</v>
      </c>
      <c r="J37" s="251">
        <v>2259</v>
      </c>
      <c r="K37" s="251">
        <v>63290</v>
      </c>
      <c r="M37" s="67"/>
      <c r="N37" s="67"/>
      <c r="O37" s="67"/>
      <c r="P37" s="67"/>
      <c r="Q37" s="67"/>
      <c r="R37" s="67"/>
      <c r="S37" s="67"/>
      <c r="T37" s="67"/>
      <c r="U37" s="67"/>
      <c r="V37" s="67"/>
    </row>
    <row r="38" spans="1:22" ht="24.75" customHeight="1">
      <c r="A38" s="480" t="s">
        <v>276</v>
      </c>
      <c r="B38" s="371">
        <v>0.11850213303839469</v>
      </c>
      <c r="C38" s="371">
        <v>1.069679254226576</v>
      </c>
      <c r="D38" s="371">
        <v>7.617317111708011</v>
      </c>
      <c r="E38" s="371">
        <v>17.426133670406067</v>
      </c>
      <c r="F38" s="371">
        <v>19.301627429293728</v>
      </c>
      <c r="G38" s="371">
        <v>25.743403381260865</v>
      </c>
      <c r="H38" s="371">
        <v>16.645599620793174</v>
      </c>
      <c r="I38" s="371">
        <v>8.50845315215674</v>
      </c>
      <c r="J38" s="371">
        <v>3.569284247116448</v>
      </c>
      <c r="K38" s="371">
        <v>100</v>
      </c>
      <c r="M38" s="67"/>
      <c r="N38" s="67"/>
      <c r="O38" s="67"/>
      <c r="P38" s="67"/>
      <c r="Q38" s="67"/>
      <c r="R38" s="67"/>
      <c r="S38" s="67"/>
      <c r="T38" s="67"/>
      <c r="U38" s="67"/>
      <c r="V38" s="67"/>
    </row>
    <row r="39" spans="1:22" ht="24.75" customHeight="1">
      <c r="A39" s="436"/>
      <c r="B39" s="436"/>
      <c r="C39" s="67"/>
      <c r="D39" s="67"/>
      <c r="E39" s="67"/>
      <c r="F39" s="67"/>
      <c r="G39" s="67"/>
      <c r="H39" s="67"/>
      <c r="I39" s="67"/>
      <c r="J39" s="67"/>
      <c r="K39" s="67"/>
      <c r="M39" s="67"/>
      <c r="N39" s="67"/>
      <c r="O39" s="67"/>
      <c r="P39" s="67"/>
      <c r="Q39" s="67"/>
      <c r="R39" s="67"/>
      <c r="S39" s="67"/>
      <c r="T39" s="67"/>
      <c r="U39" s="67"/>
      <c r="V39" s="67"/>
    </row>
    <row r="40" spans="1:22" ht="24.75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22" ht="41.25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115"/>
      <c r="M41" s="67"/>
      <c r="N41" s="67"/>
      <c r="O41" s="67"/>
      <c r="P41" s="67"/>
      <c r="Q41" s="67"/>
      <c r="R41" s="67"/>
      <c r="S41" s="67"/>
      <c r="T41" s="67"/>
      <c r="U41" s="67"/>
      <c r="V41" s="67"/>
    </row>
    <row r="42" spans="1:22" ht="18.75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</row>
    <row r="43" spans="1:22" ht="12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</row>
    <row r="44" spans="1:22" ht="12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</row>
    <row r="45" spans="1:22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</row>
    <row r="46" spans="1:22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</row>
    <row r="47" spans="1:22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</row>
    <row r="48" spans="1:22" ht="36" customHeight="1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</row>
    <row r="49" spans="1:22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</row>
    <row r="50" spans="1:22" ht="18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</row>
    <row r="51" spans="1:22" ht="18" customHeigh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:22" ht="18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1:22" ht="18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</row>
    <row r="54" spans="1:22" ht="18" customHeight="1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</row>
    <row r="55" spans="1:22" ht="18" customHeight="1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</row>
    <row r="56" spans="1:22" ht="18" customHeight="1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</row>
    <row r="57" spans="1:22" ht="18" customHeight="1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</row>
    <row r="58" spans="1:22" ht="18" customHeight="1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</row>
    <row r="59" spans="1:22" ht="18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</row>
    <row r="60" spans="1:22" ht="18" customHeight="1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</row>
    <row r="61" spans="1:22" ht="18" customHeight="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</row>
    <row r="62" spans="1:22" ht="18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</row>
    <row r="63" spans="1:22" ht="18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</row>
    <row r="64" spans="1:22" ht="18" customHeight="1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</row>
    <row r="65" spans="1:22" ht="18" customHeight="1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</row>
    <row r="66" spans="1:22" ht="18" customHeight="1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</row>
    <row r="67" spans="1:22" ht="12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</row>
    <row r="68" spans="1:22" ht="12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</row>
    <row r="69" spans="1:22" ht="12.7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</row>
    <row r="70" spans="1:22" ht="12.7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</row>
    <row r="71" spans="1:22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</row>
    <row r="72" spans="1:22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</row>
    <row r="73" spans="1:11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</row>
    <row r="74" spans="1:11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</row>
    <row r="75" spans="1:11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</row>
    <row r="76" spans="1:11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</row>
    <row r="77" spans="1:11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</row>
    <row r="78" spans="1:11" ht="12.75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</row>
    <row r="79" spans="1:11" ht="12.75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</row>
    <row r="80" spans="1:11" ht="12.75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</row>
    <row r="81" spans="1:11" ht="12.75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</row>
    <row r="82" spans="1:11" ht="12.75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</row>
    <row r="83" spans="1:11" ht="12.75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</row>
    <row r="84" spans="1:11" ht="12.75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</row>
    <row r="85" spans="1:11" ht="12.75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</row>
    <row r="86" spans="1:11" ht="12.75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</row>
    <row r="87" spans="1:11" ht="12.75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</row>
    <row r="88" spans="1:11" ht="12.75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</row>
    <row r="89" spans="1:11" ht="12.75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</row>
    <row r="90" spans="1:11" ht="12.75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</row>
    <row r="91" spans="1:11" ht="12.75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</row>
    <row r="92" spans="1:11" ht="12.75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</row>
    <row r="93" spans="1:11" ht="12.75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</row>
    <row r="94" spans="1:11" ht="12.75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</row>
    <row r="95" spans="1:11" ht="12.75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</row>
    <row r="96" spans="1:11" ht="12.75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</row>
    <row r="97" spans="1:11" ht="12.75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</row>
    <row r="98" spans="1:11" ht="12.75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</row>
    <row r="99" spans="1:11" ht="12.75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</row>
    <row r="100" spans="1:11" ht="12.75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</row>
    <row r="101" spans="1:11" ht="12.75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</row>
    <row r="102" spans="1:11" ht="12.75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</row>
    <row r="103" spans="1:11" ht="12.75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</row>
    <row r="104" spans="1:11" ht="12.75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</row>
    <row r="105" spans="1:11" ht="12.75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</row>
    <row r="106" spans="1:11" ht="12.75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</row>
    <row r="107" spans="1:11" ht="12.75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</row>
    <row r="108" spans="1:11" ht="12.75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</row>
    <row r="109" spans="1:11" ht="12.75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</row>
    <row r="110" spans="1:11" ht="12.75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</row>
    <row r="111" spans="1:11" ht="12.75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</row>
    <row r="112" spans="1:11" ht="12.75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</row>
    <row r="113" spans="1:11" ht="12.75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</row>
    <row r="114" spans="1:11" ht="12.75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</row>
    <row r="115" spans="1:11" ht="12.75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</row>
    <row r="116" spans="1:11" ht="12.75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</row>
    <row r="117" spans="1:11" ht="12.75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</row>
    <row r="118" spans="1:11" ht="12.75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</row>
    <row r="119" spans="1:11" ht="12.75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</row>
    <row r="120" spans="1:11" ht="12.75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</row>
    <row r="121" spans="1:11" ht="12.75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</row>
    <row r="122" spans="1:11" ht="12.75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</row>
    <row r="123" spans="1:11" ht="12.75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</row>
    <row r="124" spans="1:11" ht="12.75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</row>
    <row r="125" spans="1:11" ht="12.75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</row>
    <row r="126" spans="1:11" ht="12.75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</row>
    <row r="127" spans="1:11" ht="12.75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</row>
    <row r="128" spans="1:11" ht="12.75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</row>
    <row r="129" spans="1:11" ht="12.75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</row>
    <row r="130" spans="1:11" ht="12.75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</row>
    <row r="131" spans="1:11" ht="12.75">
      <c r="A131" s="118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</row>
    <row r="132" spans="1:11" ht="12.75">
      <c r="A132" s="118"/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</row>
    <row r="133" spans="1:11" ht="12.75">
      <c r="A133" s="118"/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</row>
    <row r="134" spans="1:11" ht="12.75">
      <c r="A134" s="118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</row>
    <row r="135" spans="1:11" ht="12.75">
      <c r="A135" s="118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</row>
    <row r="136" spans="1:11" ht="12.75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</row>
    <row r="137" spans="1:11" ht="12.75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</row>
    <row r="138" spans="1:11" ht="12.75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</row>
    <row r="139" spans="1:11" ht="12.75">
      <c r="A139" s="118"/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</row>
    <row r="140" spans="1:11" ht="12.75">
      <c r="A140" s="118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</row>
    <row r="141" spans="1:11" ht="12.75">
      <c r="A141" s="118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</row>
    <row r="142" spans="1:11" ht="12.75">
      <c r="A142" s="118"/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</row>
    <row r="143" spans="1:11" ht="12.75">
      <c r="A143" s="118"/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</row>
    <row r="144" spans="1:11" ht="12.75">
      <c r="A144" s="118"/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</row>
    <row r="145" spans="1:11" ht="12.75">
      <c r="A145" s="118"/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</row>
    <row r="146" spans="1:11" ht="12.75">
      <c r="A146" s="118"/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</row>
    <row r="147" spans="1:11" ht="12.75">
      <c r="A147" s="118"/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</row>
    <row r="148" spans="1:11" ht="12.75">
      <c r="A148" s="118"/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</row>
    <row r="149" spans="1:11" ht="12.75">
      <c r="A149" s="118"/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</row>
    <row r="150" spans="1:11" ht="12.75">
      <c r="A150" s="118"/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</row>
    <row r="151" spans="1:11" ht="12.75">
      <c r="A151" s="118"/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</row>
    <row r="152" spans="1:11" ht="12.75">
      <c r="A152" s="118"/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</row>
    <row r="153" spans="1:11" ht="12.75">
      <c r="A153" s="118"/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</row>
    <row r="154" spans="1:11" ht="12.75">
      <c r="A154" s="118"/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</row>
    <row r="155" spans="1:11" ht="12.75">
      <c r="A155" s="118"/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</row>
    <row r="156" spans="1:11" ht="12.75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</row>
    <row r="157" spans="1:11" ht="12.75">
      <c r="A157" s="118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</row>
    <row r="158" spans="1:11" ht="12.75">
      <c r="A158" s="118"/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</row>
    <row r="159" spans="1:11" ht="12.75">
      <c r="A159" s="118"/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</row>
    <row r="160" spans="1:11" ht="12.75">
      <c r="A160" s="118"/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</row>
    <row r="161" spans="1:11" ht="12.75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</row>
    <row r="162" spans="1:11" ht="12.75">
      <c r="A162" s="118"/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</row>
    <row r="163" spans="1:11" ht="12.75">
      <c r="A163" s="118"/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</row>
    <row r="164" spans="1:11" ht="12.75">
      <c r="A164" s="118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</row>
    <row r="165" spans="1:11" ht="12.75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</row>
    <row r="166" spans="1:11" ht="12.75">
      <c r="A166" s="118"/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</row>
    <row r="167" spans="1:11" ht="12.75">
      <c r="A167" s="118"/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</row>
    <row r="168" spans="1:11" ht="12.75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</row>
    <row r="169" spans="1:11" ht="12.75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</row>
    <row r="170" spans="1:11" ht="12.75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</row>
    <row r="171" spans="1:11" ht="12.75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</row>
    <row r="172" spans="1:11" ht="12.75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</row>
    <row r="173" spans="1:11" ht="12.75">
      <c r="A173" s="118"/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</row>
    <row r="174" spans="1:11" ht="12.75">
      <c r="A174" s="118"/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</row>
    <row r="175" spans="1:11" ht="12.75">
      <c r="A175" s="118"/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</row>
    <row r="176" spans="1:11" ht="12.75">
      <c r="A176" s="118"/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</row>
    <row r="177" spans="1:11" ht="12.75">
      <c r="A177" s="118"/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</row>
    <row r="178" spans="1:11" ht="12.75">
      <c r="A178" s="118"/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</row>
    <row r="179" spans="1:11" ht="12.75">
      <c r="A179" s="118"/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</row>
    <row r="180" spans="1:11" ht="12.75">
      <c r="A180" s="118"/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</row>
    <row r="181" spans="1:11" ht="12.75">
      <c r="A181" s="118"/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</row>
    <row r="182" spans="1:11" ht="12.75">
      <c r="A182" s="118"/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</row>
    <row r="183" spans="1:11" ht="12.75">
      <c r="A183" s="118"/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</row>
    <row r="184" spans="1:11" ht="12.75">
      <c r="A184" s="118"/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</row>
    <row r="185" spans="1:11" ht="12.75">
      <c r="A185" s="118"/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</row>
    <row r="186" spans="1:11" ht="12.75">
      <c r="A186" s="118"/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</row>
    <row r="187" spans="1:11" ht="12.75">
      <c r="A187" s="118"/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</row>
    <row r="188" spans="1:11" ht="12.75">
      <c r="A188" s="118"/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</row>
    <row r="189" spans="1:11" ht="12.75">
      <c r="A189" s="118"/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</row>
    <row r="190" spans="1:11" ht="12.75">
      <c r="A190" s="118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</row>
    <row r="191" spans="1:11" ht="12.75">
      <c r="A191" s="118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</row>
    <row r="192" spans="1:11" ht="12.75">
      <c r="A192" s="118"/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</row>
    <row r="193" spans="1:11" ht="12.75">
      <c r="A193" s="118"/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</row>
    <row r="194" spans="1:11" ht="12.75">
      <c r="A194" s="118"/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</row>
    <row r="195" spans="1:11" ht="12.75">
      <c r="A195" s="118"/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</row>
    <row r="196" spans="1:11" ht="12.75">
      <c r="A196" s="118"/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</row>
    <row r="197" spans="1:11" ht="12.75">
      <c r="A197" s="118"/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</row>
    <row r="198" spans="1:11" ht="12.75">
      <c r="A198" s="118"/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</row>
    <row r="199" spans="1:11" ht="12.75">
      <c r="A199" s="118"/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</row>
    <row r="200" spans="1:11" ht="12.75">
      <c r="A200" s="118"/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</row>
    <row r="201" spans="1:11" ht="12.75">
      <c r="A201" s="118"/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</row>
    <row r="202" spans="1:11" ht="12.75">
      <c r="A202" s="118"/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</row>
    <row r="203" spans="1:11" ht="12.75">
      <c r="A203" s="118"/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</row>
    <row r="204" spans="1:11" ht="12.75">
      <c r="A204" s="118"/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</row>
    <row r="205" spans="1:11" ht="12.75">
      <c r="A205" s="118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</row>
    <row r="206" spans="1:11" ht="12.75">
      <c r="A206" s="118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</row>
    <row r="207" spans="1:11" ht="12.75">
      <c r="A207" s="118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</row>
    <row r="208" spans="1:11" ht="12.75">
      <c r="A208" s="118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</row>
    <row r="209" spans="1:11" ht="12.75">
      <c r="A209" s="118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</row>
    <row r="210" spans="1:11" ht="12.75">
      <c r="A210" s="118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</row>
    <row r="211" spans="1:11" ht="12.75">
      <c r="A211" s="118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</row>
    <row r="212" spans="1:11" ht="12.75">
      <c r="A212" s="118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</row>
    <row r="213" spans="1:11" ht="12.75">
      <c r="A213" s="118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</row>
    <row r="214" spans="1:11" ht="12.75">
      <c r="A214" s="118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</row>
    <row r="215" spans="1:11" ht="12.75">
      <c r="A215" s="118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</row>
    <row r="216" spans="1:11" ht="12.75">
      <c r="A216" s="118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</row>
    <row r="217" spans="1:11" ht="12.75">
      <c r="A217" s="118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</row>
    <row r="218" spans="1:11" ht="12.75">
      <c r="A218" s="118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</row>
    <row r="219" spans="1:11" ht="12.75">
      <c r="A219" s="118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</row>
    <row r="220" spans="1:11" ht="12.75">
      <c r="A220" s="118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</row>
    <row r="221" spans="1:11" ht="12.75">
      <c r="A221" s="118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</row>
    <row r="222" spans="1:11" ht="12.75">
      <c r="A222" s="118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</row>
    <row r="223" spans="1:11" ht="12.75">
      <c r="A223" s="118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</row>
    <row r="224" spans="1:11" ht="12.75">
      <c r="A224" s="118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</row>
    <row r="225" spans="1:11" ht="12.75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</row>
    <row r="226" spans="1:11" ht="12.75">
      <c r="A226" s="118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</row>
    <row r="227" spans="1:11" ht="12.75">
      <c r="A227" s="118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</row>
    <row r="228" spans="1:11" ht="12.75">
      <c r="A228" s="118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</row>
    <row r="229" spans="1:11" ht="12.75">
      <c r="A229" s="118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</row>
    <row r="230" spans="1:11" ht="12.75">
      <c r="A230" s="118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</row>
    <row r="231" spans="1:11" ht="12.75">
      <c r="A231" s="118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</row>
    <row r="232" spans="1:11" ht="12.75">
      <c r="A232" s="118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</row>
    <row r="233" spans="1:11" ht="12.75">
      <c r="A233" s="118"/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</row>
    <row r="234" spans="1:11" ht="12.75">
      <c r="A234" s="118"/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</row>
    <row r="235" spans="1:11" ht="12.75">
      <c r="A235" s="118"/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</row>
    <row r="236" spans="1:11" ht="12.75">
      <c r="A236" s="118"/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</row>
    <row r="237" spans="1:11" ht="12.75">
      <c r="A237" s="118"/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</row>
    <row r="238" spans="1:11" ht="12.75">
      <c r="A238" s="118"/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</row>
    <row r="239" spans="1:11" ht="12.75">
      <c r="A239" s="118"/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</row>
    <row r="240" spans="1:11" ht="12.75">
      <c r="A240" s="118"/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</row>
    <row r="241" spans="1:11" ht="12.75">
      <c r="A241" s="118"/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</row>
    <row r="242" spans="1:11" ht="12.75">
      <c r="A242" s="118"/>
      <c r="B242" s="118"/>
      <c r="C242" s="118"/>
      <c r="D242" s="118"/>
      <c r="E242" s="118"/>
      <c r="F242" s="118"/>
      <c r="G242" s="118"/>
      <c r="H242" s="118"/>
      <c r="I242" s="118"/>
      <c r="J242" s="118"/>
      <c r="K242" s="118"/>
    </row>
    <row r="243" spans="1:11" ht="12.75">
      <c r="A243" s="118"/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</row>
    <row r="244" spans="1:11" ht="12.75">
      <c r="A244" s="118"/>
      <c r="B244" s="118"/>
      <c r="C244" s="118"/>
      <c r="D244" s="118"/>
      <c r="E244" s="118"/>
      <c r="F244" s="118"/>
      <c r="G244" s="118"/>
      <c r="H244" s="118"/>
      <c r="I244" s="118"/>
      <c r="J244" s="118"/>
      <c r="K244" s="118"/>
    </row>
    <row r="245" spans="1:11" ht="12.75">
      <c r="A245" s="118"/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</row>
    <row r="246" spans="1:11" ht="12.75">
      <c r="A246" s="118"/>
      <c r="B246" s="118"/>
      <c r="C246" s="118"/>
      <c r="D246" s="118"/>
      <c r="E246" s="118"/>
      <c r="F246" s="118"/>
      <c r="G246" s="118"/>
      <c r="H246" s="118"/>
      <c r="I246" s="118"/>
      <c r="J246" s="118"/>
      <c r="K246" s="118"/>
    </row>
    <row r="247" spans="1:11" ht="12.75">
      <c r="A247" s="118"/>
      <c r="B247" s="118"/>
      <c r="C247" s="118"/>
      <c r="D247" s="118"/>
      <c r="E247" s="118"/>
      <c r="F247" s="118"/>
      <c r="G247" s="118"/>
      <c r="H247" s="118"/>
      <c r="I247" s="118"/>
      <c r="J247" s="118"/>
      <c r="K247" s="118"/>
    </row>
    <row r="248" spans="1:11" ht="12.75">
      <c r="A248" s="118"/>
      <c r="B248" s="118"/>
      <c r="C248" s="118"/>
      <c r="D248" s="118"/>
      <c r="E248" s="118"/>
      <c r="F248" s="118"/>
      <c r="G248" s="118"/>
      <c r="H248" s="118"/>
      <c r="I248" s="118"/>
      <c r="J248" s="118"/>
      <c r="K248" s="118"/>
    </row>
    <row r="249" spans="1:11" ht="12.75">
      <c r="A249" s="118"/>
      <c r="B249" s="118"/>
      <c r="C249" s="118"/>
      <c r="D249" s="118"/>
      <c r="E249" s="118"/>
      <c r="F249" s="118"/>
      <c r="G249" s="118"/>
      <c r="H249" s="118"/>
      <c r="I249" s="118"/>
      <c r="J249" s="118"/>
      <c r="K249" s="118"/>
    </row>
    <row r="250" spans="1:11" ht="12.75">
      <c r="A250" s="118"/>
      <c r="B250" s="118"/>
      <c r="C250" s="118"/>
      <c r="D250" s="118"/>
      <c r="E250" s="118"/>
      <c r="F250" s="118"/>
      <c r="G250" s="118"/>
      <c r="H250" s="118"/>
      <c r="I250" s="118"/>
      <c r="J250" s="118"/>
      <c r="K250" s="118"/>
    </row>
    <row r="251" spans="1:11" ht="12.75">
      <c r="A251" s="118"/>
      <c r="B251" s="118"/>
      <c r="C251" s="118"/>
      <c r="D251" s="118"/>
      <c r="E251" s="118"/>
      <c r="F251" s="118"/>
      <c r="G251" s="118"/>
      <c r="H251" s="118"/>
      <c r="I251" s="118"/>
      <c r="J251" s="118"/>
      <c r="K251" s="118"/>
    </row>
    <row r="252" spans="1:11" ht="12.75">
      <c r="A252" s="118"/>
      <c r="B252" s="118"/>
      <c r="C252" s="118"/>
      <c r="D252" s="118"/>
      <c r="E252" s="118"/>
      <c r="F252" s="118"/>
      <c r="G252" s="118"/>
      <c r="H252" s="118"/>
      <c r="I252" s="118"/>
      <c r="J252" s="118"/>
      <c r="K252" s="118"/>
    </row>
    <row r="253" spans="1:11" ht="12.75">
      <c r="A253" s="118"/>
      <c r="B253" s="118"/>
      <c r="C253" s="118"/>
      <c r="D253" s="118"/>
      <c r="E253" s="118"/>
      <c r="F253" s="118"/>
      <c r="G253" s="118"/>
      <c r="H253" s="118"/>
      <c r="I253" s="118"/>
      <c r="J253" s="118"/>
      <c r="K253" s="118"/>
    </row>
    <row r="254" spans="1:11" ht="12.75">
      <c r="A254" s="118"/>
      <c r="B254" s="118"/>
      <c r="C254" s="118"/>
      <c r="D254" s="118"/>
      <c r="E254" s="118"/>
      <c r="F254" s="118"/>
      <c r="G254" s="118"/>
      <c r="H254" s="118"/>
      <c r="I254" s="118"/>
      <c r="J254" s="118"/>
      <c r="K254" s="118"/>
    </row>
    <row r="255" spans="1:11" ht="12.75">
      <c r="A255" s="118"/>
      <c r="B255" s="118"/>
      <c r="C255" s="118"/>
      <c r="D255" s="118"/>
      <c r="E255" s="118"/>
      <c r="F255" s="118"/>
      <c r="G255" s="118"/>
      <c r="H255" s="118"/>
      <c r="I255" s="118"/>
      <c r="J255" s="118"/>
      <c r="K255" s="118"/>
    </row>
    <row r="256" spans="1:11" ht="12.75">
      <c r="A256" s="118"/>
      <c r="B256" s="118"/>
      <c r="C256" s="118"/>
      <c r="D256" s="118"/>
      <c r="E256" s="118"/>
      <c r="F256" s="118"/>
      <c r="G256" s="118"/>
      <c r="H256" s="118"/>
      <c r="I256" s="118"/>
      <c r="J256" s="118"/>
      <c r="K256" s="118"/>
    </row>
    <row r="257" spans="1:11" ht="12.75">
      <c r="A257" s="118"/>
      <c r="B257" s="118"/>
      <c r="C257" s="118"/>
      <c r="D257" s="118"/>
      <c r="E257" s="118"/>
      <c r="F257" s="118"/>
      <c r="G257" s="118"/>
      <c r="H257" s="118"/>
      <c r="I257" s="118"/>
      <c r="J257" s="118"/>
      <c r="K257" s="118"/>
    </row>
    <row r="258" spans="1:11" ht="12.75">
      <c r="A258" s="118"/>
      <c r="B258" s="118"/>
      <c r="C258" s="118"/>
      <c r="D258" s="118"/>
      <c r="E258" s="118"/>
      <c r="F258" s="118"/>
      <c r="G258" s="118"/>
      <c r="H258" s="118"/>
      <c r="I258" s="118"/>
      <c r="J258" s="118"/>
      <c r="K258" s="118"/>
    </row>
    <row r="259" spans="1:11" ht="12.75">
      <c r="A259" s="118"/>
      <c r="B259" s="118"/>
      <c r="C259" s="118"/>
      <c r="D259" s="118"/>
      <c r="E259" s="118"/>
      <c r="F259" s="118"/>
      <c r="G259" s="118"/>
      <c r="H259" s="118"/>
      <c r="I259" s="118"/>
      <c r="J259" s="118"/>
      <c r="K259" s="118"/>
    </row>
    <row r="260" spans="1:11" ht="12.75">
      <c r="A260" s="118"/>
      <c r="B260" s="118"/>
      <c r="C260" s="118"/>
      <c r="D260" s="118"/>
      <c r="E260" s="118"/>
      <c r="F260" s="118"/>
      <c r="G260" s="118"/>
      <c r="H260" s="118"/>
      <c r="I260" s="118"/>
      <c r="J260" s="118"/>
      <c r="K260" s="118"/>
    </row>
    <row r="261" spans="1:11" ht="12.75">
      <c r="A261" s="118"/>
      <c r="B261" s="118"/>
      <c r="C261" s="118"/>
      <c r="D261" s="118"/>
      <c r="E261" s="118"/>
      <c r="F261" s="118"/>
      <c r="G261" s="118"/>
      <c r="H261" s="118"/>
      <c r="I261" s="118"/>
      <c r="J261" s="118"/>
      <c r="K261" s="118"/>
    </row>
    <row r="262" spans="1:11" ht="12.75">
      <c r="A262" s="118"/>
      <c r="B262" s="118"/>
      <c r="C262" s="118"/>
      <c r="D262" s="118"/>
      <c r="E262" s="118"/>
      <c r="F262" s="118"/>
      <c r="G262" s="118"/>
      <c r="H262" s="118"/>
      <c r="I262" s="118"/>
      <c r="J262" s="118"/>
      <c r="K262" s="118"/>
    </row>
    <row r="263" spans="1:11" ht="12.75">
      <c r="A263" s="118"/>
      <c r="B263" s="118"/>
      <c r="C263" s="118"/>
      <c r="D263" s="118"/>
      <c r="E263" s="118"/>
      <c r="F263" s="118"/>
      <c r="G263" s="118"/>
      <c r="H263" s="118"/>
      <c r="I263" s="118"/>
      <c r="J263" s="118"/>
      <c r="K263" s="118"/>
    </row>
    <row r="264" spans="1:11" ht="12.75">
      <c r="A264" s="118"/>
      <c r="B264" s="118"/>
      <c r="C264" s="118"/>
      <c r="D264" s="118"/>
      <c r="E264" s="118"/>
      <c r="F264" s="118"/>
      <c r="G264" s="118"/>
      <c r="H264" s="118"/>
      <c r="I264" s="118"/>
      <c r="J264" s="118"/>
      <c r="K264" s="118"/>
    </row>
    <row r="265" spans="1:11" ht="12.75">
      <c r="A265" s="118"/>
      <c r="B265" s="118"/>
      <c r="C265" s="118"/>
      <c r="D265" s="118"/>
      <c r="E265" s="118"/>
      <c r="F265" s="118"/>
      <c r="G265" s="118"/>
      <c r="H265" s="118"/>
      <c r="I265" s="118"/>
      <c r="J265" s="118"/>
      <c r="K265" s="118"/>
    </row>
    <row r="266" spans="1:11" ht="12.75">
      <c r="A266" s="118"/>
      <c r="B266" s="118"/>
      <c r="C266" s="118"/>
      <c r="D266" s="118"/>
      <c r="E266" s="118"/>
      <c r="F266" s="118"/>
      <c r="G266" s="118"/>
      <c r="H266" s="118"/>
      <c r="I266" s="118"/>
      <c r="J266" s="118"/>
      <c r="K266" s="118"/>
    </row>
    <row r="267" spans="1:11" ht="12.75">
      <c r="A267" s="118"/>
      <c r="B267" s="118"/>
      <c r="C267" s="118"/>
      <c r="D267" s="118"/>
      <c r="E267" s="118"/>
      <c r="F267" s="118"/>
      <c r="G267" s="118"/>
      <c r="H267" s="118"/>
      <c r="I267" s="118"/>
      <c r="J267" s="118"/>
      <c r="K267" s="118"/>
    </row>
    <row r="268" spans="1:11" ht="12.75">
      <c r="A268" s="118"/>
      <c r="B268" s="118"/>
      <c r="C268" s="118"/>
      <c r="D268" s="118"/>
      <c r="E268" s="118"/>
      <c r="F268" s="118"/>
      <c r="G268" s="118"/>
      <c r="H268" s="118"/>
      <c r="I268" s="118"/>
      <c r="J268" s="118"/>
      <c r="K268" s="118"/>
    </row>
    <row r="269" spans="1:11" ht="12.75">
      <c r="A269" s="118"/>
      <c r="B269" s="118"/>
      <c r="C269" s="118"/>
      <c r="D269" s="118"/>
      <c r="E269" s="118"/>
      <c r="F269" s="118"/>
      <c r="G269" s="118"/>
      <c r="H269" s="118"/>
      <c r="I269" s="118"/>
      <c r="J269" s="118"/>
      <c r="K269" s="118"/>
    </row>
    <row r="270" spans="1:11" ht="12.75">
      <c r="A270" s="118"/>
      <c r="B270" s="118"/>
      <c r="C270" s="118"/>
      <c r="D270" s="118"/>
      <c r="E270" s="118"/>
      <c r="F270" s="118"/>
      <c r="G270" s="118"/>
      <c r="H270" s="118"/>
      <c r="I270" s="118"/>
      <c r="J270" s="118"/>
      <c r="K270" s="118"/>
    </row>
    <row r="271" spans="1:11" ht="12.75">
      <c r="A271" s="118"/>
      <c r="B271" s="118"/>
      <c r="C271" s="118"/>
      <c r="D271" s="118"/>
      <c r="E271" s="118"/>
      <c r="F271" s="118"/>
      <c r="G271" s="118"/>
      <c r="H271" s="118"/>
      <c r="I271" s="118"/>
      <c r="J271" s="118"/>
      <c r="K271" s="118"/>
    </row>
    <row r="272" spans="1:11" ht="12.75">
      <c r="A272" s="118"/>
      <c r="B272" s="118"/>
      <c r="C272" s="118"/>
      <c r="D272" s="118"/>
      <c r="E272" s="118"/>
      <c r="F272" s="118"/>
      <c r="G272" s="118"/>
      <c r="H272" s="118"/>
      <c r="I272" s="118"/>
      <c r="J272" s="118"/>
      <c r="K272" s="118"/>
    </row>
    <row r="273" spans="1:11" ht="12.75">
      <c r="A273" s="118"/>
      <c r="B273" s="118"/>
      <c r="C273" s="118"/>
      <c r="D273" s="118"/>
      <c r="E273" s="118"/>
      <c r="F273" s="118"/>
      <c r="G273" s="118"/>
      <c r="H273" s="118"/>
      <c r="I273" s="118"/>
      <c r="J273" s="118"/>
      <c r="K273" s="118"/>
    </row>
    <row r="274" spans="1:11" ht="12.75">
      <c r="A274" s="118"/>
      <c r="B274" s="118"/>
      <c r="C274" s="118"/>
      <c r="D274" s="118"/>
      <c r="E274" s="118"/>
      <c r="F274" s="118"/>
      <c r="G274" s="118"/>
      <c r="H274" s="118"/>
      <c r="I274" s="118"/>
      <c r="J274" s="118"/>
      <c r="K274" s="118"/>
    </row>
    <row r="275" spans="1:11" ht="12.75">
      <c r="A275" s="118"/>
      <c r="B275" s="118"/>
      <c r="C275" s="118"/>
      <c r="D275" s="118"/>
      <c r="E275" s="118"/>
      <c r="F275" s="118"/>
      <c r="G275" s="118"/>
      <c r="H275" s="118"/>
      <c r="I275" s="118"/>
      <c r="J275" s="118"/>
      <c r="K275" s="118"/>
    </row>
    <row r="276" spans="1:11" ht="12.75">
      <c r="A276" s="118"/>
      <c r="B276" s="118"/>
      <c r="C276" s="118"/>
      <c r="D276" s="118"/>
      <c r="E276" s="118"/>
      <c r="F276" s="118"/>
      <c r="G276" s="118"/>
      <c r="H276" s="118"/>
      <c r="I276" s="118"/>
      <c r="J276" s="118"/>
      <c r="K276" s="118"/>
    </row>
    <row r="277" spans="1:11" ht="12.75">
      <c r="A277" s="118"/>
      <c r="B277" s="118"/>
      <c r="C277" s="118"/>
      <c r="D277" s="118"/>
      <c r="E277" s="118"/>
      <c r="F277" s="118"/>
      <c r="G277" s="118"/>
      <c r="H277" s="118"/>
      <c r="I277" s="118"/>
      <c r="J277" s="118"/>
      <c r="K277" s="118"/>
    </row>
    <row r="278" spans="1:11" ht="12.75">
      <c r="A278" s="118"/>
      <c r="B278" s="118"/>
      <c r="C278" s="118"/>
      <c r="D278" s="118"/>
      <c r="E278" s="118"/>
      <c r="F278" s="118"/>
      <c r="G278" s="118"/>
      <c r="H278" s="118"/>
      <c r="I278" s="118"/>
      <c r="J278" s="118"/>
      <c r="K278" s="118"/>
    </row>
    <row r="279" spans="1:11" ht="12.75">
      <c r="A279" s="118"/>
      <c r="B279" s="118"/>
      <c r="C279" s="118"/>
      <c r="D279" s="118"/>
      <c r="E279" s="118"/>
      <c r="F279" s="118"/>
      <c r="G279" s="118"/>
      <c r="H279" s="118"/>
      <c r="I279" s="118"/>
      <c r="J279" s="118"/>
      <c r="K279" s="118"/>
    </row>
    <row r="280" spans="1:11" ht="12.75">
      <c r="A280" s="118"/>
      <c r="B280" s="118"/>
      <c r="C280" s="118"/>
      <c r="D280" s="118"/>
      <c r="E280" s="118"/>
      <c r="F280" s="118"/>
      <c r="G280" s="118"/>
      <c r="H280" s="118"/>
      <c r="I280" s="118"/>
      <c r="J280" s="118"/>
      <c r="K280" s="118"/>
    </row>
    <row r="281" spans="1:11" ht="12.75">
      <c r="A281" s="118"/>
      <c r="B281" s="118"/>
      <c r="C281" s="118"/>
      <c r="D281" s="118"/>
      <c r="E281" s="118"/>
      <c r="F281" s="118"/>
      <c r="G281" s="118"/>
      <c r="H281" s="118"/>
      <c r="I281" s="118"/>
      <c r="J281" s="118"/>
      <c r="K281" s="118"/>
    </row>
    <row r="282" spans="1:11" ht="12.75">
      <c r="A282" s="118"/>
      <c r="B282" s="118"/>
      <c r="C282" s="118"/>
      <c r="D282" s="118"/>
      <c r="E282" s="118"/>
      <c r="F282" s="118"/>
      <c r="G282" s="118"/>
      <c r="H282" s="118"/>
      <c r="I282" s="118"/>
      <c r="J282" s="118"/>
      <c r="K282" s="118"/>
    </row>
    <row r="283" spans="1:11" ht="12.75">
      <c r="A283" s="118"/>
      <c r="B283" s="118"/>
      <c r="C283" s="118"/>
      <c r="D283" s="118"/>
      <c r="E283" s="118"/>
      <c r="F283" s="118"/>
      <c r="G283" s="118"/>
      <c r="H283" s="118"/>
      <c r="I283" s="118"/>
      <c r="J283" s="118"/>
      <c r="K283" s="118"/>
    </row>
    <row r="284" spans="1:11" ht="12.75">
      <c r="A284" s="118"/>
      <c r="B284" s="118"/>
      <c r="C284" s="118"/>
      <c r="D284" s="118"/>
      <c r="E284" s="118"/>
      <c r="F284" s="118"/>
      <c r="G284" s="118"/>
      <c r="H284" s="118"/>
      <c r="I284" s="118"/>
      <c r="J284" s="118"/>
      <c r="K284" s="118"/>
    </row>
    <row r="285" spans="1:11" ht="12.75">
      <c r="A285" s="118"/>
      <c r="B285" s="118"/>
      <c r="C285" s="118"/>
      <c r="D285" s="118"/>
      <c r="E285" s="118"/>
      <c r="F285" s="118"/>
      <c r="G285" s="118"/>
      <c r="H285" s="118"/>
      <c r="I285" s="118"/>
      <c r="J285" s="118"/>
      <c r="K285" s="118"/>
    </row>
    <row r="286" spans="1:11" ht="12.75">
      <c r="A286" s="118"/>
      <c r="B286" s="118"/>
      <c r="C286" s="118"/>
      <c r="D286" s="118"/>
      <c r="E286" s="118"/>
      <c r="F286" s="118"/>
      <c r="G286" s="118"/>
      <c r="H286" s="118"/>
      <c r="I286" s="118"/>
      <c r="J286" s="118"/>
      <c r="K286" s="118"/>
    </row>
    <row r="287" spans="1:11" ht="12.75">
      <c r="A287" s="118"/>
      <c r="B287" s="118"/>
      <c r="C287" s="118"/>
      <c r="D287" s="118"/>
      <c r="E287" s="118"/>
      <c r="F287" s="118"/>
      <c r="G287" s="118"/>
      <c r="H287" s="118"/>
      <c r="I287" s="118"/>
      <c r="J287" s="118"/>
      <c r="K287" s="118"/>
    </row>
    <row r="288" spans="1:11" ht="12.75">
      <c r="A288" s="118"/>
      <c r="B288" s="118"/>
      <c r="C288" s="118"/>
      <c r="D288" s="118"/>
      <c r="E288" s="118"/>
      <c r="F288" s="118"/>
      <c r="G288" s="118"/>
      <c r="H288" s="118"/>
      <c r="I288" s="118"/>
      <c r="J288" s="118"/>
      <c r="K288" s="118"/>
    </row>
    <row r="289" spans="1:11" ht="12.75">
      <c r="A289" s="118"/>
      <c r="B289" s="118"/>
      <c r="C289" s="118"/>
      <c r="D289" s="118"/>
      <c r="E289" s="118"/>
      <c r="F289" s="118"/>
      <c r="G289" s="118"/>
      <c r="H289" s="118"/>
      <c r="I289" s="118"/>
      <c r="J289" s="118"/>
      <c r="K289" s="118"/>
    </row>
    <row r="290" spans="1:11" ht="12.75">
      <c r="A290" s="118"/>
      <c r="B290" s="118"/>
      <c r="C290" s="118"/>
      <c r="D290" s="118"/>
      <c r="E290" s="118"/>
      <c r="F290" s="118"/>
      <c r="G290" s="118"/>
      <c r="H290" s="118"/>
      <c r="I290" s="118"/>
      <c r="J290" s="118"/>
      <c r="K290" s="118"/>
    </row>
    <row r="291" spans="1:11" ht="12.75">
      <c r="A291" s="118"/>
      <c r="B291" s="118"/>
      <c r="C291" s="118"/>
      <c r="D291" s="118"/>
      <c r="E291" s="118"/>
      <c r="F291" s="118"/>
      <c r="G291" s="118"/>
      <c r="H291" s="118"/>
      <c r="I291" s="118"/>
      <c r="J291" s="118"/>
      <c r="K291" s="118"/>
    </row>
    <row r="292" spans="1:11" ht="12.75">
      <c r="A292" s="118"/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</row>
    <row r="293" spans="1:11" ht="12.75">
      <c r="A293" s="118"/>
      <c r="B293" s="118"/>
      <c r="C293" s="118"/>
      <c r="D293" s="118"/>
      <c r="E293" s="118"/>
      <c r="F293" s="118"/>
      <c r="G293" s="118"/>
      <c r="H293" s="118"/>
      <c r="I293" s="118"/>
      <c r="J293" s="118"/>
      <c r="K293" s="118"/>
    </row>
    <row r="294" spans="1:11" ht="12.75">
      <c r="A294" s="118"/>
      <c r="B294" s="118"/>
      <c r="C294" s="118"/>
      <c r="D294" s="118"/>
      <c r="E294" s="118"/>
      <c r="F294" s="118"/>
      <c r="G294" s="118"/>
      <c r="H294" s="118"/>
      <c r="I294" s="118"/>
      <c r="J294" s="118"/>
      <c r="K294" s="118"/>
    </row>
    <row r="295" spans="1:11" ht="12.75">
      <c r="A295" s="118"/>
      <c r="B295" s="118"/>
      <c r="C295" s="118"/>
      <c r="D295" s="118"/>
      <c r="E295" s="118"/>
      <c r="F295" s="118"/>
      <c r="G295" s="118"/>
      <c r="H295" s="118"/>
      <c r="I295" s="118"/>
      <c r="J295" s="118"/>
      <c r="K295" s="118"/>
    </row>
    <row r="296" spans="1:11" ht="12.75">
      <c r="A296" s="118"/>
      <c r="B296" s="118"/>
      <c r="C296" s="118"/>
      <c r="D296" s="118"/>
      <c r="E296" s="118"/>
      <c r="F296" s="118"/>
      <c r="G296" s="118"/>
      <c r="H296" s="118"/>
      <c r="I296" s="118"/>
      <c r="J296" s="118"/>
      <c r="K296" s="118"/>
    </row>
    <row r="297" spans="1:11" ht="12.75">
      <c r="A297" s="118"/>
      <c r="B297" s="118"/>
      <c r="C297" s="118"/>
      <c r="D297" s="118"/>
      <c r="E297" s="118"/>
      <c r="F297" s="118"/>
      <c r="G297" s="118"/>
      <c r="H297" s="118"/>
      <c r="I297" s="118"/>
      <c r="J297" s="118"/>
      <c r="K297" s="118"/>
    </row>
    <row r="298" spans="1:11" ht="12.75">
      <c r="A298" s="118"/>
      <c r="B298" s="118"/>
      <c r="C298" s="118"/>
      <c r="D298" s="118"/>
      <c r="E298" s="118"/>
      <c r="F298" s="118"/>
      <c r="G298" s="118"/>
      <c r="H298" s="118"/>
      <c r="I298" s="118"/>
      <c r="J298" s="118"/>
      <c r="K298" s="118"/>
    </row>
    <row r="299" spans="1:11" ht="12.75">
      <c r="A299" s="118"/>
      <c r="B299" s="118"/>
      <c r="C299" s="118"/>
      <c r="D299" s="118"/>
      <c r="E299" s="118"/>
      <c r="F299" s="118"/>
      <c r="G299" s="118"/>
      <c r="H299" s="118"/>
      <c r="I299" s="118"/>
      <c r="J299" s="118"/>
      <c r="K299" s="118"/>
    </row>
    <row r="300" spans="1:11" ht="12.75">
      <c r="A300" s="118"/>
      <c r="B300" s="118"/>
      <c r="C300" s="118"/>
      <c r="D300" s="118"/>
      <c r="E300" s="118"/>
      <c r="F300" s="118"/>
      <c r="G300" s="118"/>
      <c r="H300" s="118"/>
      <c r="I300" s="118"/>
      <c r="J300" s="118"/>
      <c r="K300" s="118"/>
    </row>
    <row r="301" spans="1:11" ht="12.75">
      <c r="A301" s="118"/>
      <c r="B301" s="118"/>
      <c r="C301" s="118"/>
      <c r="D301" s="118"/>
      <c r="E301" s="118"/>
      <c r="F301" s="118"/>
      <c r="G301" s="118"/>
      <c r="H301" s="118"/>
      <c r="I301" s="118"/>
      <c r="J301" s="118"/>
      <c r="K301" s="118"/>
    </row>
    <row r="302" spans="1:11" ht="12.75">
      <c r="A302" s="118"/>
      <c r="B302" s="118"/>
      <c r="C302" s="118"/>
      <c r="D302" s="118"/>
      <c r="E302" s="118"/>
      <c r="F302" s="118"/>
      <c r="G302" s="118"/>
      <c r="H302" s="118"/>
      <c r="I302" s="118"/>
      <c r="J302" s="118"/>
      <c r="K302" s="118"/>
    </row>
    <row r="303" spans="1:11" ht="12.75">
      <c r="A303" s="118"/>
      <c r="B303" s="118"/>
      <c r="C303" s="118"/>
      <c r="D303" s="118"/>
      <c r="E303" s="118"/>
      <c r="F303" s="118"/>
      <c r="G303" s="118"/>
      <c r="H303" s="118"/>
      <c r="I303" s="118"/>
      <c r="J303" s="118"/>
      <c r="K303" s="118"/>
    </row>
    <row r="304" spans="1:11" ht="12.75">
      <c r="A304" s="118"/>
      <c r="B304" s="118"/>
      <c r="C304" s="118"/>
      <c r="D304" s="118"/>
      <c r="E304" s="118"/>
      <c r="F304" s="118"/>
      <c r="G304" s="118"/>
      <c r="H304" s="118"/>
      <c r="I304" s="118"/>
      <c r="J304" s="118"/>
      <c r="K304" s="118"/>
    </row>
    <row r="305" spans="1:11" ht="12.75">
      <c r="A305" s="118"/>
      <c r="B305" s="118"/>
      <c r="C305" s="118"/>
      <c r="D305" s="118"/>
      <c r="E305" s="118"/>
      <c r="F305" s="118"/>
      <c r="G305" s="118"/>
      <c r="H305" s="118"/>
      <c r="I305" s="118"/>
      <c r="J305" s="118"/>
      <c r="K305" s="118"/>
    </row>
    <row r="306" spans="1:11" ht="12.75">
      <c r="A306" s="118"/>
      <c r="B306" s="118"/>
      <c r="C306" s="118"/>
      <c r="D306" s="118"/>
      <c r="E306" s="118"/>
      <c r="F306" s="118"/>
      <c r="G306" s="118"/>
      <c r="H306" s="118"/>
      <c r="I306" s="118"/>
      <c r="J306" s="118"/>
      <c r="K306" s="118"/>
    </row>
    <row r="307" spans="1:11" ht="12.75">
      <c r="A307" s="118"/>
      <c r="B307" s="118"/>
      <c r="C307" s="118"/>
      <c r="D307" s="118"/>
      <c r="E307" s="118"/>
      <c r="F307" s="118"/>
      <c r="G307" s="118"/>
      <c r="H307" s="118"/>
      <c r="I307" s="118"/>
      <c r="J307" s="118"/>
      <c r="K307" s="118"/>
    </row>
    <row r="308" spans="1:11" ht="12.75">
      <c r="A308" s="118"/>
      <c r="B308" s="118"/>
      <c r="C308" s="118"/>
      <c r="D308" s="118"/>
      <c r="E308" s="118"/>
      <c r="F308" s="118"/>
      <c r="G308" s="118"/>
      <c r="H308" s="118"/>
      <c r="I308" s="118"/>
      <c r="J308" s="118"/>
      <c r="K308" s="118"/>
    </row>
    <row r="309" spans="1:11" ht="12.75">
      <c r="A309" s="118"/>
      <c r="B309" s="118"/>
      <c r="C309" s="118"/>
      <c r="D309" s="118"/>
      <c r="E309" s="118"/>
      <c r="F309" s="118"/>
      <c r="G309" s="118"/>
      <c r="H309" s="118"/>
      <c r="I309" s="118"/>
      <c r="J309" s="118"/>
      <c r="K309" s="118"/>
    </row>
    <row r="310" spans="1:11" ht="12.75">
      <c r="A310" s="118"/>
      <c r="B310" s="118"/>
      <c r="C310" s="118"/>
      <c r="D310" s="118"/>
      <c r="E310" s="118"/>
      <c r="F310" s="118"/>
      <c r="G310" s="118"/>
      <c r="H310" s="118"/>
      <c r="I310" s="118"/>
      <c r="J310" s="118"/>
      <c r="K310" s="118"/>
    </row>
    <row r="311" spans="1:11" ht="12.75">
      <c r="A311" s="118"/>
      <c r="B311" s="118"/>
      <c r="C311" s="118"/>
      <c r="D311" s="118"/>
      <c r="E311" s="118"/>
      <c r="F311" s="118"/>
      <c r="G311" s="118"/>
      <c r="H311" s="118"/>
      <c r="I311" s="118"/>
      <c r="J311" s="118"/>
      <c r="K311" s="118"/>
    </row>
    <row r="312" spans="1:11" ht="12.75">
      <c r="A312" s="118"/>
      <c r="B312" s="118"/>
      <c r="C312" s="118"/>
      <c r="D312" s="118"/>
      <c r="E312" s="118"/>
      <c r="F312" s="118"/>
      <c r="G312" s="118"/>
      <c r="H312" s="118"/>
      <c r="I312" s="118"/>
      <c r="J312" s="118"/>
      <c r="K312" s="118"/>
    </row>
    <row r="313" spans="1:11" ht="12.75">
      <c r="A313" s="118"/>
      <c r="B313" s="118"/>
      <c r="C313" s="118"/>
      <c r="D313" s="118"/>
      <c r="E313" s="118"/>
      <c r="F313" s="118"/>
      <c r="G313" s="118"/>
      <c r="H313" s="118"/>
      <c r="I313" s="118"/>
      <c r="J313" s="118"/>
      <c r="K313" s="118"/>
    </row>
    <row r="314" spans="1:11" ht="12.75">
      <c r="A314" s="118"/>
      <c r="B314" s="118"/>
      <c r="C314" s="118"/>
      <c r="D314" s="118"/>
      <c r="E314" s="118"/>
      <c r="F314" s="118"/>
      <c r="G314" s="118"/>
      <c r="H314" s="118"/>
      <c r="I314" s="118"/>
      <c r="J314" s="118"/>
      <c r="K314" s="118"/>
    </row>
    <row r="315" spans="1:11" ht="12.75">
      <c r="A315" s="118"/>
      <c r="B315" s="118"/>
      <c r="C315" s="118"/>
      <c r="D315" s="118"/>
      <c r="E315" s="118"/>
      <c r="F315" s="118"/>
      <c r="G315" s="118"/>
      <c r="H315" s="118"/>
      <c r="I315" s="118"/>
      <c r="J315" s="118"/>
      <c r="K315" s="118"/>
    </row>
    <row r="316" spans="1:11" ht="12.75">
      <c r="A316" s="118"/>
      <c r="B316" s="118"/>
      <c r="C316" s="118"/>
      <c r="D316" s="118"/>
      <c r="E316" s="118"/>
      <c r="F316" s="118"/>
      <c r="G316" s="118"/>
      <c r="H316" s="118"/>
      <c r="I316" s="118"/>
      <c r="J316" s="118"/>
      <c r="K316" s="118"/>
    </row>
    <row r="317" spans="1:11" ht="12.75">
      <c r="A317" s="118"/>
      <c r="B317" s="118"/>
      <c r="C317" s="118"/>
      <c r="D317" s="118"/>
      <c r="E317" s="118"/>
      <c r="F317" s="118"/>
      <c r="G317" s="118"/>
      <c r="H317" s="118"/>
      <c r="I317" s="118"/>
      <c r="J317" s="118"/>
      <c r="K317" s="118"/>
    </row>
    <row r="318" spans="1:11" ht="12.75">
      <c r="A318" s="118"/>
      <c r="B318" s="118"/>
      <c r="C318" s="118"/>
      <c r="D318" s="118"/>
      <c r="E318" s="118"/>
      <c r="F318" s="118"/>
      <c r="G318" s="118"/>
      <c r="H318" s="118"/>
      <c r="I318" s="118"/>
      <c r="J318" s="118"/>
      <c r="K318" s="118"/>
    </row>
    <row r="319" spans="1:11" ht="12.75">
      <c r="A319" s="118"/>
      <c r="B319" s="118"/>
      <c r="C319" s="118"/>
      <c r="D319" s="118"/>
      <c r="E319" s="118"/>
      <c r="F319" s="118"/>
      <c r="G319" s="118"/>
      <c r="H319" s="118"/>
      <c r="I319" s="118"/>
      <c r="J319" s="118"/>
      <c r="K319" s="118"/>
    </row>
    <row r="320" spans="1:11" ht="12.75">
      <c r="A320" s="118"/>
      <c r="B320" s="118"/>
      <c r="C320" s="118"/>
      <c r="D320" s="118"/>
      <c r="E320" s="118"/>
      <c r="F320" s="118"/>
      <c r="G320" s="118"/>
      <c r="H320" s="118"/>
      <c r="I320" s="118"/>
      <c r="J320" s="118"/>
      <c r="K320" s="118"/>
    </row>
    <row r="321" spans="1:11" ht="12.75">
      <c r="A321" s="118"/>
      <c r="B321" s="118"/>
      <c r="C321" s="118"/>
      <c r="D321" s="118"/>
      <c r="E321" s="118"/>
      <c r="F321" s="118"/>
      <c r="G321" s="118"/>
      <c r="H321" s="118"/>
      <c r="I321" s="118"/>
      <c r="J321" s="118"/>
      <c r="K321" s="118"/>
    </row>
    <row r="322" spans="1:11" ht="12.75">
      <c r="A322" s="118"/>
      <c r="B322" s="118"/>
      <c r="C322" s="118"/>
      <c r="D322" s="118"/>
      <c r="E322" s="118"/>
      <c r="F322" s="118"/>
      <c r="G322" s="118"/>
      <c r="H322" s="118"/>
      <c r="I322" s="118"/>
      <c r="J322" s="118"/>
      <c r="K322" s="118"/>
    </row>
    <row r="323" spans="1:11" ht="12.75">
      <c r="A323" s="118"/>
      <c r="B323" s="118"/>
      <c r="C323" s="118"/>
      <c r="D323" s="118"/>
      <c r="E323" s="118"/>
      <c r="F323" s="118"/>
      <c r="G323" s="118"/>
      <c r="H323" s="118"/>
      <c r="I323" s="118"/>
      <c r="J323" s="118"/>
      <c r="K323" s="118"/>
    </row>
    <row r="324" spans="1:11" ht="12.75">
      <c r="A324" s="118"/>
      <c r="B324" s="118"/>
      <c r="C324" s="118"/>
      <c r="D324" s="118"/>
      <c r="E324" s="118"/>
      <c r="F324" s="118"/>
      <c r="G324" s="118"/>
      <c r="H324" s="118"/>
      <c r="I324" s="118"/>
      <c r="J324" s="118"/>
      <c r="K324" s="118"/>
    </row>
    <row r="325" spans="1:11" ht="12.75">
      <c r="A325" s="118"/>
      <c r="B325" s="118"/>
      <c r="C325" s="118"/>
      <c r="D325" s="118"/>
      <c r="E325" s="118"/>
      <c r="F325" s="118"/>
      <c r="G325" s="118"/>
      <c r="H325" s="118"/>
      <c r="I325" s="118"/>
      <c r="J325" s="118"/>
      <c r="K325" s="118"/>
    </row>
    <row r="326" spans="1:11" ht="12.75">
      <c r="A326" s="118"/>
      <c r="B326" s="118"/>
      <c r="C326" s="118"/>
      <c r="D326" s="118"/>
      <c r="E326" s="118"/>
      <c r="F326" s="118"/>
      <c r="G326" s="118"/>
      <c r="H326" s="118"/>
      <c r="I326" s="118"/>
      <c r="J326" s="118"/>
      <c r="K326" s="118"/>
    </row>
    <row r="327" spans="1:11" ht="12.75">
      <c r="A327" s="118"/>
      <c r="B327" s="118"/>
      <c r="C327" s="118"/>
      <c r="D327" s="118"/>
      <c r="E327" s="118"/>
      <c r="F327" s="118"/>
      <c r="G327" s="118"/>
      <c r="H327" s="118"/>
      <c r="I327" s="118"/>
      <c r="J327" s="118"/>
      <c r="K327" s="118"/>
    </row>
    <row r="328" spans="1:11" ht="12.75">
      <c r="A328" s="118"/>
      <c r="B328" s="118"/>
      <c r="C328" s="118"/>
      <c r="D328" s="118"/>
      <c r="E328" s="118"/>
      <c r="F328" s="118"/>
      <c r="G328" s="118"/>
      <c r="H328" s="118"/>
      <c r="I328" s="118"/>
      <c r="J328" s="118"/>
      <c r="K328" s="118"/>
    </row>
    <row r="329" spans="1:11" ht="12.75">
      <c r="A329" s="118"/>
      <c r="B329" s="118"/>
      <c r="C329" s="118"/>
      <c r="D329" s="118"/>
      <c r="E329" s="118"/>
      <c r="F329" s="118"/>
      <c r="G329" s="118"/>
      <c r="H329" s="118"/>
      <c r="I329" s="118"/>
      <c r="J329" s="118"/>
      <c r="K329" s="118"/>
    </row>
    <row r="330" spans="1:11" ht="12.75">
      <c r="A330" s="118"/>
      <c r="B330" s="118"/>
      <c r="C330" s="118"/>
      <c r="D330" s="118"/>
      <c r="E330" s="118"/>
      <c r="F330" s="118"/>
      <c r="G330" s="118"/>
      <c r="H330" s="118"/>
      <c r="I330" s="118"/>
      <c r="J330" s="118"/>
      <c r="K330" s="118"/>
    </row>
    <row r="331" spans="1:11" ht="12.75">
      <c r="A331" s="118"/>
      <c r="B331" s="118"/>
      <c r="C331" s="118"/>
      <c r="D331" s="118"/>
      <c r="E331" s="118"/>
      <c r="F331" s="118"/>
      <c r="G331" s="118"/>
      <c r="H331" s="118"/>
      <c r="I331" s="118"/>
      <c r="J331" s="118"/>
      <c r="K331" s="118"/>
    </row>
    <row r="332" spans="1:11" ht="12.75">
      <c r="A332" s="118"/>
      <c r="B332" s="118"/>
      <c r="C332" s="118"/>
      <c r="D332" s="118"/>
      <c r="E332" s="118"/>
      <c r="F332" s="118"/>
      <c r="G332" s="118"/>
      <c r="H332" s="118"/>
      <c r="I332" s="118"/>
      <c r="J332" s="118"/>
      <c r="K332" s="118"/>
    </row>
    <row r="333" spans="1:11" ht="12.75">
      <c r="A333" s="118"/>
      <c r="B333" s="118"/>
      <c r="C333" s="118"/>
      <c r="D333" s="118"/>
      <c r="E333" s="118"/>
      <c r="F333" s="118"/>
      <c r="G333" s="118"/>
      <c r="H333" s="118"/>
      <c r="I333" s="118"/>
      <c r="J333" s="118"/>
      <c r="K333" s="118"/>
    </row>
    <row r="334" spans="1:11" ht="12.75">
      <c r="A334" s="118"/>
      <c r="B334" s="118"/>
      <c r="C334" s="118"/>
      <c r="D334" s="118"/>
      <c r="E334" s="118"/>
      <c r="F334" s="118"/>
      <c r="G334" s="118"/>
      <c r="H334" s="118"/>
      <c r="I334" s="118"/>
      <c r="J334" s="118"/>
      <c r="K334" s="118"/>
    </row>
    <row r="335" spans="1:11" ht="12.75">
      <c r="A335" s="118"/>
      <c r="B335" s="118"/>
      <c r="C335" s="118"/>
      <c r="D335" s="118"/>
      <c r="E335" s="118"/>
      <c r="F335" s="118"/>
      <c r="G335" s="118"/>
      <c r="H335" s="118"/>
      <c r="I335" s="118"/>
      <c r="J335" s="118"/>
      <c r="K335" s="118"/>
    </row>
    <row r="336" spans="1:11" ht="12.75">
      <c r="A336" s="118"/>
      <c r="B336" s="118"/>
      <c r="C336" s="118"/>
      <c r="D336" s="118"/>
      <c r="E336" s="118"/>
      <c r="F336" s="118"/>
      <c r="G336" s="118"/>
      <c r="H336" s="118"/>
      <c r="I336" s="118"/>
      <c r="J336" s="118"/>
      <c r="K336" s="118"/>
    </row>
    <row r="337" spans="1:11" ht="12.75">
      <c r="A337" s="118"/>
      <c r="B337" s="118"/>
      <c r="C337" s="118"/>
      <c r="D337" s="118"/>
      <c r="E337" s="118"/>
      <c r="F337" s="118"/>
      <c r="G337" s="118"/>
      <c r="H337" s="118"/>
      <c r="I337" s="118"/>
      <c r="J337" s="118"/>
      <c r="K337" s="118"/>
    </row>
    <row r="338" spans="1:11" ht="12.75">
      <c r="A338" s="118"/>
      <c r="B338" s="118"/>
      <c r="C338" s="118"/>
      <c r="D338" s="118"/>
      <c r="E338" s="118"/>
      <c r="F338" s="118"/>
      <c r="G338" s="118"/>
      <c r="H338" s="118"/>
      <c r="I338" s="118"/>
      <c r="J338" s="118"/>
      <c r="K338" s="118"/>
    </row>
    <row r="339" spans="1:11" ht="12.75">
      <c r="A339" s="118"/>
      <c r="B339" s="118"/>
      <c r="C339" s="118"/>
      <c r="D339" s="118"/>
      <c r="E339" s="118"/>
      <c r="F339" s="118"/>
      <c r="G339" s="118"/>
      <c r="H339" s="118"/>
      <c r="I339" s="118"/>
      <c r="J339" s="118"/>
      <c r="K339" s="118"/>
    </row>
    <row r="340" spans="1:11" ht="12.75">
      <c r="A340" s="118"/>
      <c r="B340" s="118"/>
      <c r="C340" s="118"/>
      <c r="D340" s="118"/>
      <c r="E340" s="118"/>
      <c r="F340" s="118"/>
      <c r="G340" s="118"/>
      <c r="H340" s="118"/>
      <c r="I340" s="118"/>
      <c r="J340" s="118"/>
      <c r="K340" s="118"/>
    </row>
    <row r="341" spans="1:11" ht="12.75">
      <c r="A341" s="118"/>
      <c r="B341" s="118"/>
      <c r="C341" s="118"/>
      <c r="D341" s="118"/>
      <c r="E341" s="118"/>
      <c r="F341" s="118"/>
      <c r="G341" s="118"/>
      <c r="H341" s="118"/>
      <c r="I341" s="118"/>
      <c r="J341" s="118"/>
      <c r="K341" s="118"/>
    </row>
    <row r="342" spans="1:11" ht="12.75">
      <c r="A342" s="118"/>
      <c r="B342" s="118"/>
      <c r="C342" s="118"/>
      <c r="D342" s="118"/>
      <c r="E342" s="118"/>
      <c r="F342" s="118"/>
      <c r="G342" s="118"/>
      <c r="H342" s="118"/>
      <c r="I342" s="118"/>
      <c r="J342" s="118"/>
      <c r="K342" s="118"/>
    </row>
    <row r="343" spans="1:11" ht="12.75">
      <c r="A343" s="118"/>
      <c r="B343" s="118"/>
      <c r="C343" s="118"/>
      <c r="D343" s="118"/>
      <c r="E343" s="118"/>
      <c r="F343" s="118"/>
      <c r="G343" s="118"/>
      <c r="H343" s="118"/>
      <c r="I343" s="118"/>
      <c r="J343" s="118"/>
      <c r="K343" s="118"/>
    </row>
    <row r="344" spans="1:11" ht="12.75">
      <c r="A344" s="118"/>
      <c r="B344" s="118"/>
      <c r="C344" s="118"/>
      <c r="D344" s="118"/>
      <c r="E344" s="118"/>
      <c r="F344" s="118"/>
      <c r="G344" s="118"/>
      <c r="H344" s="118"/>
      <c r="I344" s="118"/>
      <c r="J344" s="118"/>
      <c r="K344" s="118"/>
    </row>
    <row r="345" spans="1:11" ht="12.75">
      <c r="A345" s="118"/>
      <c r="B345" s="118"/>
      <c r="C345" s="118"/>
      <c r="D345" s="118"/>
      <c r="E345" s="118"/>
      <c r="F345" s="118"/>
      <c r="G345" s="118"/>
      <c r="H345" s="118"/>
      <c r="I345" s="118"/>
      <c r="J345" s="118"/>
      <c r="K345" s="118"/>
    </row>
    <row r="346" spans="1:11" ht="12.75">
      <c r="A346" s="118"/>
      <c r="B346" s="118"/>
      <c r="C346" s="118"/>
      <c r="D346" s="118"/>
      <c r="E346" s="118"/>
      <c r="F346" s="118"/>
      <c r="G346" s="118"/>
      <c r="H346" s="118"/>
      <c r="I346" s="118"/>
      <c r="J346" s="118"/>
      <c r="K346" s="118"/>
    </row>
    <row r="347" spans="1:11" ht="12.75">
      <c r="A347" s="118"/>
      <c r="B347" s="118"/>
      <c r="C347" s="118"/>
      <c r="D347" s="118"/>
      <c r="E347" s="118"/>
      <c r="F347" s="118"/>
      <c r="G347" s="118"/>
      <c r="H347" s="118"/>
      <c r="I347" s="118"/>
      <c r="J347" s="118"/>
      <c r="K347" s="118"/>
    </row>
    <row r="348" spans="1:11" ht="12.75">
      <c r="A348" s="118"/>
      <c r="B348" s="118"/>
      <c r="C348" s="118"/>
      <c r="D348" s="118"/>
      <c r="E348" s="118"/>
      <c r="F348" s="118"/>
      <c r="G348" s="118"/>
      <c r="H348" s="118"/>
      <c r="I348" s="118"/>
      <c r="J348" s="118"/>
      <c r="K348" s="118"/>
    </row>
    <row r="349" spans="1:11" ht="12.75">
      <c r="A349" s="118"/>
      <c r="B349" s="118"/>
      <c r="C349" s="118"/>
      <c r="D349" s="118"/>
      <c r="E349" s="118"/>
      <c r="F349" s="118"/>
      <c r="G349" s="118"/>
      <c r="H349" s="118"/>
      <c r="I349" s="118"/>
      <c r="J349" s="118"/>
      <c r="K349" s="118"/>
    </row>
    <row r="350" spans="1:11" ht="12.75">
      <c r="A350" s="118"/>
      <c r="B350" s="118"/>
      <c r="C350" s="118"/>
      <c r="D350" s="118"/>
      <c r="E350" s="118"/>
      <c r="F350" s="118"/>
      <c r="G350" s="118"/>
      <c r="H350" s="118"/>
      <c r="I350" s="118"/>
      <c r="J350" s="118"/>
      <c r="K350" s="118"/>
    </row>
    <row r="351" spans="1:11" ht="12.75">
      <c r="A351" s="118"/>
      <c r="B351" s="118"/>
      <c r="C351" s="118"/>
      <c r="D351" s="118"/>
      <c r="E351" s="118"/>
      <c r="F351" s="118"/>
      <c r="G351" s="118"/>
      <c r="H351" s="118"/>
      <c r="I351" s="118"/>
      <c r="J351" s="118"/>
      <c r="K351" s="118"/>
    </row>
    <row r="352" spans="1:11" ht="12.75">
      <c r="A352" s="118"/>
      <c r="B352" s="118"/>
      <c r="C352" s="118"/>
      <c r="D352" s="118"/>
      <c r="E352" s="118"/>
      <c r="F352" s="118"/>
      <c r="G352" s="118"/>
      <c r="H352" s="118"/>
      <c r="I352" s="118"/>
      <c r="J352" s="118"/>
      <c r="K352" s="118"/>
    </row>
    <row r="353" spans="1:11" ht="12.75">
      <c r="A353" s="118"/>
      <c r="B353" s="118"/>
      <c r="C353" s="118"/>
      <c r="D353" s="118"/>
      <c r="E353" s="118"/>
      <c r="F353" s="118"/>
      <c r="G353" s="118"/>
      <c r="H353" s="118"/>
      <c r="I353" s="118"/>
      <c r="J353" s="118"/>
      <c r="K353" s="118"/>
    </row>
    <row r="354" spans="1:11" ht="12.75">
      <c r="A354" s="118"/>
      <c r="B354" s="118"/>
      <c r="C354" s="118"/>
      <c r="D354" s="118"/>
      <c r="E354" s="118"/>
      <c r="F354" s="118"/>
      <c r="G354" s="118"/>
      <c r="H354" s="118"/>
      <c r="I354" s="118"/>
      <c r="J354" s="118"/>
      <c r="K354" s="118"/>
    </row>
    <row r="355" spans="1:11" ht="12.75">
      <c r="A355" s="118"/>
      <c r="B355" s="118"/>
      <c r="C355" s="118"/>
      <c r="D355" s="118"/>
      <c r="E355" s="118"/>
      <c r="F355" s="118"/>
      <c r="G355" s="118"/>
      <c r="H355" s="118"/>
      <c r="I355" s="118"/>
      <c r="J355" s="118"/>
      <c r="K355" s="118"/>
    </row>
    <row r="356" spans="1:11" ht="12.75">
      <c r="A356" s="118"/>
      <c r="B356" s="118"/>
      <c r="C356" s="118"/>
      <c r="D356" s="118"/>
      <c r="E356" s="118"/>
      <c r="F356" s="118"/>
      <c r="G356" s="118"/>
      <c r="H356" s="118"/>
      <c r="I356" s="118"/>
      <c r="J356" s="118"/>
      <c r="K356" s="118"/>
    </row>
    <row r="357" spans="1:11" ht="12.75">
      <c r="A357" s="118"/>
      <c r="B357" s="118"/>
      <c r="C357" s="118"/>
      <c r="D357" s="118"/>
      <c r="E357" s="118"/>
      <c r="F357" s="118"/>
      <c r="G357" s="118"/>
      <c r="H357" s="118"/>
      <c r="I357" s="118"/>
      <c r="J357" s="118"/>
      <c r="K357" s="118"/>
    </row>
    <row r="358" spans="1:11" ht="12.75">
      <c r="A358" s="118"/>
      <c r="B358" s="118"/>
      <c r="C358" s="118"/>
      <c r="D358" s="118"/>
      <c r="E358" s="118"/>
      <c r="F358" s="118"/>
      <c r="G358" s="118"/>
      <c r="H358" s="118"/>
      <c r="I358" s="118"/>
      <c r="J358" s="118"/>
      <c r="K358" s="118"/>
    </row>
    <row r="359" spans="1:11" ht="12.75">
      <c r="A359" s="118"/>
      <c r="B359" s="118"/>
      <c r="C359" s="118"/>
      <c r="D359" s="118"/>
      <c r="E359" s="118"/>
      <c r="F359" s="118"/>
      <c r="G359" s="118"/>
      <c r="H359" s="118"/>
      <c r="I359" s="118"/>
      <c r="J359" s="118"/>
      <c r="K359" s="118"/>
    </row>
    <row r="360" spans="1:11" ht="12.75">
      <c r="A360" s="118"/>
      <c r="B360" s="118"/>
      <c r="C360" s="118"/>
      <c r="D360" s="118"/>
      <c r="E360" s="118"/>
      <c r="F360" s="118"/>
      <c r="G360" s="118"/>
      <c r="H360" s="118"/>
      <c r="I360" s="118"/>
      <c r="J360" s="118"/>
      <c r="K360" s="118"/>
    </row>
    <row r="361" spans="1:11" ht="12.75">
      <c r="A361" s="118"/>
      <c r="B361" s="118"/>
      <c r="C361" s="118"/>
      <c r="D361" s="118"/>
      <c r="E361" s="118"/>
      <c r="F361" s="118"/>
      <c r="G361" s="118"/>
      <c r="H361" s="118"/>
      <c r="I361" s="118"/>
      <c r="J361" s="118"/>
      <c r="K361" s="118"/>
    </row>
    <row r="362" spans="1:11" ht="12.75">
      <c r="A362" s="118"/>
      <c r="B362" s="118"/>
      <c r="C362" s="118"/>
      <c r="D362" s="118"/>
      <c r="E362" s="118"/>
      <c r="F362" s="118"/>
      <c r="G362" s="118"/>
      <c r="H362" s="118"/>
      <c r="I362" s="118"/>
      <c r="J362" s="118"/>
      <c r="K362" s="118"/>
    </row>
    <row r="363" spans="1:11" ht="12.75">
      <c r="A363" s="118"/>
      <c r="B363" s="118"/>
      <c r="C363" s="118"/>
      <c r="D363" s="118"/>
      <c r="E363" s="118"/>
      <c r="F363" s="118"/>
      <c r="G363" s="118"/>
      <c r="H363" s="118"/>
      <c r="I363" s="118"/>
      <c r="J363" s="118"/>
      <c r="K363" s="118"/>
    </row>
    <row r="364" spans="1:11" ht="12.75">
      <c r="A364" s="118"/>
      <c r="B364" s="118"/>
      <c r="C364" s="118"/>
      <c r="D364" s="118"/>
      <c r="E364" s="118"/>
      <c r="F364" s="118"/>
      <c r="G364" s="118"/>
      <c r="H364" s="118"/>
      <c r="I364" s="118"/>
      <c r="J364" s="118"/>
      <c r="K364" s="118"/>
    </row>
    <row r="365" spans="1:11" ht="12.75">
      <c r="A365" s="118"/>
      <c r="B365" s="118"/>
      <c r="C365" s="118"/>
      <c r="D365" s="118"/>
      <c r="E365" s="118"/>
      <c r="F365" s="118"/>
      <c r="G365" s="118"/>
      <c r="H365" s="118"/>
      <c r="I365" s="118"/>
      <c r="J365" s="118"/>
      <c r="K365" s="118"/>
    </row>
    <row r="366" spans="1:11" ht="12.75">
      <c r="A366" s="118"/>
      <c r="B366" s="118"/>
      <c r="C366" s="118"/>
      <c r="D366" s="118"/>
      <c r="E366" s="118"/>
      <c r="F366" s="118"/>
      <c r="G366" s="118"/>
      <c r="H366" s="118"/>
      <c r="I366" s="118"/>
      <c r="J366" s="118"/>
      <c r="K366" s="118"/>
    </row>
    <row r="367" spans="1:11" ht="12.75">
      <c r="A367" s="118"/>
      <c r="B367" s="118"/>
      <c r="C367" s="118"/>
      <c r="D367" s="118"/>
      <c r="E367" s="118"/>
      <c r="F367" s="118"/>
      <c r="G367" s="118"/>
      <c r="H367" s="118"/>
      <c r="I367" s="118"/>
      <c r="J367" s="118"/>
      <c r="K367" s="118"/>
    </row>
    <row r="368" spans="1:11" ht="12.75">
      <c r="A368" s="118"/>
      <c r="B368" s="118"/>
      <c r="C368" s="118"/>
      <c r="D368" s="118"/>
      <c r="E368" s="118"/>
      <c r="F368" s="118"/>
      <c r="G368" s="118"/>
      <c r="H368" s="118"/>
      <c r="I368" s="118"/>
      <c r="J368" s="118"/>
      <c r="K368" s="118"/>
    </row>
    <row r="369" spans="1:11" ht="12.75">
      <c r="A369" s="118"/>
      <c r="B369" s="118"/>
      <c r="C369" s="118"/>
      <c r="D369" s="118"/>
      <c r="E369" s="118"/>
      <c r="F369" s="118"/>
      <c r="G369" s="118"/>
      <c r="H369" s="118"/>
      <c r="I369" s="118"/>
      <c r="J369" s="118"/>
      <c r="K369" s="118"/>
    </row>
    <row r="370" spans="1:11" ht="12.75">
      <c r="A370" s="118"/>
      <c r="B370" s="118"/>
      <c r="C370" s="118"/>
      <c r="D370" s="118"/>
      <c r="E370" s="118"/>
      <c r="F370" s="118"/>
      <c r="G370" s="118"/>
      <c r="H370" s="118"/>
      <c r="I370" s="118"/>
      <c r="J370" s="118"/>
      <c r="K370" s="118"/>
    </row>
    <row r="371" spans="1:11" ht="12.75">
      <c r="A371" s="118"/>
      <c r="B371" s="118"/>
      <c r="C371" s="118"/>
      <c r="D371" s="118"/>
      <c r="E371" s="118"/>
      <c r="F371" s="118"/>
      <c r="G371" s="118"/>
      <c r="H371" s="118"/>
      <c r="I371" s="118"/>
      <c r="J371" s="118"/>
      <c r="K371" s="118"/>
    </row>
    <row r="372" spans="1:11" ht="12.75">
      <c r="A372" s="118"/>
      <c r="B372" s="118"/>
      <c r="C372" s="118"/>
      <c r="D372" s="118"/>
      <c r="E372" s="118"/>
      <c r="F372" s="118"/>
      <c r="G372" s="118"/>
      <c r="H372" s="118"/>
      <c r="I372" s="118"/>
      <c r="J372" s="118"/>
      <c r="K372" s="118"/>
    </row>
    <row r="373" spans="1:11" ht="12.75">
      <c r="A373" s="118"/>
      <c r="B373" s="118"/>
      <c r="C373" s="118"/>
      <c r="D373" s="118"/>
      <c r="E373" s="118"/>
      <c r="F373" s="118"/>
      <c r="G373" s="118"/>
      <c r="H373" s="118"/>
      <c r="I373" s="118"/>
      <c r="J373" s="118"/>
      <c r="K373" s="118"/>
    </row>
    <row r="374" spans="1:11" ht="12.75">
      <c r="A374" s="118"/>
      <c r="B374" s="118"/>
      <c r="C374" s="118"/>
      <c r="D374" s="118"/>
      <c r="E374" s="118"/>
      <c r="F374" s="118"/>
      <c r="G374" s="118"/>
      <c r="H374" s="118"/>
      <c r="I374" s="118"/>
      <c r="J374" s="118"/>
      <c r="K374" s="118"/>
    </row>
    <row r="375" spans="1:11" ht="12.75">
      <c r="A375" s="118"/>
      <c r="B375" s="118"/>
      <c r="C375" s="118"/>
      <c r="D375" s="118"/>
      <c r="E375" s="118"/>
      <c r="F375" s="118"/>
      <c r="G375" s="118"/>
      <c r="H375" s="118"/>
      <c r="I375" s="118"/>
      <c r="J375" s="118"/>
      <c r="K375" s="118"/>
    </row>
    <row r="376" spans="1:11" ht="12.75">
      <c r="A376" s="118"/>
      <c r="B376" s="118"/>
      <c r="C376" s="118"/>
      <c r="D376" s="118"/>
      <c r="E376" s="118"/>
      <c r="F376" s="118"/>
      <c r="G376" s="118"/>
      <c r="H376" s="118"/>
      <c r="I376" s="118"/>
      <c r="J376" s="118"/>
      <c r="K376" s="118"/>
    </row>
    <row r="377" spans="1:11" ht="12.75">
      <c r="A377" s="118"/>
      <c r="B377" s="118"/>
      <c r="C377" s="118"/>
      <c r="D377" s="118"/>
      <c r="E377" s="118"/>
      <c r="F377" s="118"/>
      <c r="G377" s="118"/>
      <c r="H377" s="118"/>
      <c r="I377" s="118"/>
      <c r="J377" s="118"/>
      <c r="K377" s="118"/>
    </row>
    <row r="378" spans="1:11" ht="12.75">
      <c r="A378" s="118"/>
      <c r="B378" s="118"/>
      <c r="C378" s="118"/>
      <c r="D378" s="118"/>
      <c r="E378" s="118"/>
      <c r="F378" s="118"/>
      <c r="G378" s="118"/>
      <c r="H378" s="118"/>
      <c r="I378" s="118"/>
      <c r="J378" s="118"/>
      <c r="K378" s="118"/>
    </row>
    <row r="379" spans="1:11" ht="12.75">
      <c r="A379" s="118"/>
      <c r="B379" s="118"/>
      <c r="C379" s="118"/>
      <c r="D379" s="118"/>
      <c r="E379" s="118"/>
      <c r="F379" s="118"/>
      <c r="G379" s="118"/>
      <c r="H379" s="118"/>
      <c r="I379" s="118"/>
      <c r="J379" s="118"/>
      <c r="K379" s="118"/>
    </row>
    <row r="380" spans="1:11" ht="12.75">
      <c r="A380" s="118"/>
      <c r="B380" s="118"/>
      <c r="C380" s="118"/>
      <c r="D380" s="118"/>
      <c r="E380" s="118"/>
      <c r="F380" s="118"/>
      <c r="G380" s="118"/>
      <c r="H380" s="118"/>
      <c r="I380" s="118"/>
      <c r="J380" s="118"/>
      <c r="K380" s="118"/>
    </row>
    <row r="381" spans="1:11" ht="12.75">
      <c r="A381" s="118"/>
      <c r="B381" s="118"/>
      <c r="C381" s="118"/>
      <c r="D381" s="118"/>
      <c r="E381" s="118"/>
      <c r="F381" s="118"/>
      <c r="G381" s="118"/>
      <c r="H381" s="118"/>
      <c r="I381" s="118"/>
      <c r="J381" s="118"/>
      <c r="K381" s="118"/>
    </row>
    <row r="382" spans="1:11" ht="12.75">
      <c r="A382" s="118"/>
      <c r="B382" s="118"/>
      <c r="C382" s="118"/>
      <c r="D382" s="118"/>
      <c r="E382" s="118"/>
      <c r="F382" s="118"/>
      <c r="G382" s="118"/>
      <c r="H382" s="118"/>
      <c r="I382" s="118"/>
      <c r="J382" s="118"/>
      <c r="K382" s="118"/>
    </row>
    <row r="383" spans="1:11" ht="12.75">
      <c r="A383" s="118"/>
      <c r="B383" s="118"/>
      <c r="C383" s="118"/>
      <c r="D383" s="118"/>
      <c r="E383" s="118"/>
      <c r="F383" s="118"/>
      <c r="G383" s="118"/>
      <c r="H383" s="118"/>
      <c r="I383" s="118"/>
      <c r="J383" s="118"/>
      <c r="K383" s="118"/>
    </row>
    <row r="384" spans="1:11" ht="12.75">
      <c r="A384" s="118"/>
      <c r="B384" s="118"/>
      <c r="C384" s="118"/>
      <c r="D384" s="118"/>
      <c r="E384" s="118"/>
      <c r="F384" s="118"/>
      <c r="G384" s="118"/>
      <c r="H384" s="118"/>
      <c r="I384" s="118"/>
      <c r="J384" s="118"/>
      <c r="K384" s="118"/>
    </row>
    <row r="385" spans="1:11" ht="12.75">
      <c r="A385" s="118"/>
      <c r="B385" s="118"/>
      <c r="C385" s="118"/>
      <c r="D385" s="118"/>
      <c r="E385" s="118"/>
      <c r="F385" s="118"/>
      <c r="G385" s="118"/>
      <c r="H385" s="118"/>
      <c r="I385" s="118"/>
      <c r="J385" s="118"/>
      <c r="K385" s="118"/>
    </row>
    <row r="386" spans="1:11" ht="12.75">
      <c r="A386" s="118"/>
      <c r="B386" s="118"/>
      <c r="C386" s="118"/>
      <c r="D386" s="118"/>
      <c r="E386" s="118"/>
      <c r="F386" s="118"/>
      <c r="G386" s="118"/>
      <c r="H386" s="118"/>
      <c r="I386" s="118"/>
      <c r="J386" s="118"/>
      <c r="K386" s="118"/>
    </row>
    <row r="387" spans="1:11" ht="12.75">
      <c r="A387" s="118"/>
      <c r="B387" s="118"/>
      <c r="C387" s="118"/>
      <c r="D387" s="118"/>
      <c r="E387" s="118"/>
      <c r="F387" s="118"/>
      <c r="G387" s="118"/>
      <c r="H387" s="118"/>
      <c r="I387" s="118"/>
      <c r="J387" s="118"/>
      <c r="K387" s="118"/>
    </row>
    <row r="388" spans="1:11" ht="12.75">
      <c r="A388" s="118"/>
      <c r="B388" s="118"/>
      <c r="C388" s="118"/>
      <c r="D388" s="118"/>
      <c r="E388" s="118"/>
      <c r="F388" s="118"/>
      <c r="G388" s="118"/>
      <c r="H388" s="118"/>
      <c r="I388" s="118"/>
      <c r="J388" s="118"/>
      <c r="K388" s="118"/>
    </row>
    <row r="389" spans="1:11" ht="12.75">
      <c r="A389" s="118"/>
      <c r="B389" s="118"/>
      <c r="C389" s="118"/>
      <c r="D389" s="118"/>
      <c r="E389" s="118"/>
      <c r="F389" s="118"/>
      <c r="G389" s="118"/>
      <c r="H389" s="118"/>
      <c r="I389" s="118"/>
      <c r="J389" s="118"/>
      <c r="K389" s="118"/>
    </row>
    <row r="390" spans="1:11" ht="12.75">
      <c r="A390" s="118"/>
      <c r="B390" s="118"/>
      <c r="C390" s="118"/>
      <c r="D390" s="118"/>
      <c r="E390" s="118"/>
      <c r="F390" s="118"/>
      <c r="G390" s="118"/>
      <c r="H390" s="118"/>
      <c r="I390" s="118"/>
      <c r="J390" s="118"/>
      <c r="K390" s="118"/>
    </row>
    <row r="391" spans="1:11" ht="12.75">
      <c r="A391" s="118"/>
      <c r="B391" s="118"/>
      <c r="C391" s="118"/>
      <c r="D391" s="118"/>
      <c r="E391" s="118"/>
      <c r="F391" s="118"/>
      <c r="G391" s="118"/>
      <c r="H391" s="118"/>
      <c r="I391" s="118"/>
      <c r="J391" s="118"/>
      <c r="K391" s="118"/>
    </row>
    <row r="392" spans="1:11" ht="12.75">
      <c r="A392" s="118"/>
      <c r="B392" s="118"/>
      <c r="C392" s="118"/>
      <c r="D392" s="118"/>
      <c r="E392" s="118"/>
      <c r="F392" s="118"/>
      <c r="G392" s="118"/>
      <c r="H392" s="118"/>
      <c r="I392" s="118"/>
      <c r="J392" s="118"/>
      <c r="K392" s="118"/>
    </row>
    <row r="393" spans="1:11" ht="12.75">
      <c r="A393" s="118"/>
      <c r="B393" s="118"/>
      <c r="C393" s="118"/>
      <c r="D393" s="118"/>
      <c r="E393" s="118"/>
      <c r="F393" s="118"/>
      <c r="G393" s="118"/>
      <c r="H393" s="118"/>
      <c r="I393" s="118"/>
      <c r="J393" s="118"/>
      <c r="K393" s="118"/>
    </row>
    <row r="394" spans="1:11" ht="12.75">
      <c r="A394" s="118"/>
      <c r="B394" s="118"/>
      <c r="C394" s="118"/>
      <c r="D394" s="118"/>
      <c r="E394" s="118"/>
      <c r="F394" s="118"/>
      <c r="G394" s="118"/>
      <c r="H394" s="118"/>
      <c r="I394" s="118"/>
      <c r="J394" s="118"/>
      <c r="K394" s="118"/>
    </row>
    <row r="395" spans="1:11" ht="12.75">
      <c r="A395" s="118"/>
      <c r="B395" s="118"/>
      <c r="C395" s="118"/>
      <c r="D395" s="118"/>
      <c r="E395" s="118"/>
      <c r="F395" s="118"/>
      <c r="G395" s="118"/>
      <c r="H395" s="118"/>
      <c r="I395" s="118"/>
      <c r="J395" s="118"/>
      <c r="K395" s="118"/>
    </row>
    <row r="396" spans="1:11" ht="12.75">
      <c r="A396" s="118"/>
      <c r="B396" s="118"/>
      <c r="C396" s="118"/>
      <c r="D396" s="118"/>
      <c r="E396" s="118"/>
      <c r="F396" s="118"/>
      <c r="G396" s="118"/>
      <c r="H396" s="118"/>
      <c r="I396" s="118"/>
      <c r="J396" s="118"/>
      <c r="K396" s="118"/>
    </row>
    <row r="397" spans="1:11" ht="12.75">
      <c r="A397" s="118"/>
      <c r="B397" s="118"/>
      <c r="C397" s="118"/>
      <c r="D397" s="118"/>
      <c r="E397" s="118"/>
      <c r="F397" s="118"/>
      <c r="G397" s="118"/>
      <c r="H397" s="118"/>
      <c r="I397" s="118"/>
      <c r="J397" s="118"/>
      <c r="K397" s="118"/>
    </row>
    <row r="398" spans="1:11" ht="12.75">
      <c r="A398" s="118"/>
      <c r="B398" s="118"/>
      <c r="C398" s="118"/>
      <c r="D398" s="118"/>
      <c r="E398" s="118"/>
      <c r="F398" s="118"/>
      <c r="G398" s="118"/>
      <c r="H398" s="118"/>
      <c r="I398" s="118"/>
      <c r="J398" s="118"/>
      <c r="K398" s="118"/>
    </row>
    <row r="399" spans="1:11" ht="12.75">
      <c r="A399" s="118"/>
      <c r="B399" s="118"/>
      <c r="C399" s="118"/>
      <c r="D399" s="118"/>
      <c r="E399" s="118"/>
      <c r="F399" s="118"/>
      <c r="G399" s="118"/>
      <c r="H399" s="118"/>
      <c r="I399" s="118"/>
      <c r="J399" s="118"/>
      <c r="K399" s="118"/>
    </row>
    <row r="400" spans="1:11" ht="12.75">
      <c r="A400" s="118"/>
      <c r="B400" s="118"/>
      <c r="C400" s="118"/>
      <c r="D400" s="118"/>
      <c r="E400" s="118"/>
      <c r="F400" s="118"/>
      <c r="G400" s="118"/>
      <c r="H400" s="118"/>
      <c r="I400" s="118"/>
      <c r="J400" s="118"/>
      <c r="K400" s="118"/>
    </row>
    <row r="401" spans="1:11" ht="12.75">
      <c r="A401" s="118"/>
      <c r="B401" s="118"/>
      <c r="C401" s="118"/>
      <c r="D401" s="118"/>
      <c r="E401" s="118"/>
      <c r="F401" s="118"/>
      <c r="G401" s="118"/>
      <c r="H401" s="118"/>
      <c r="I401" s="118"/>
      <c r="J401" s="118"/>
      <c r="K401" s="118"/>
    </row>
    <row r="402" spans="1:11" ht="12.75">
      <c r="A402" s="118"/>
      <c r="B402" s="118"/>
      <c r="C402" s="118"/>
      <c r="D402" s="118"/>
      <c r="E402" s="118"/>
      <c r="F402" s="118"/>
      <c r="G402" s="118"/>
      <c r="H402" s="118"/>
      <c r="I402" s="118"/>
      <c r="J402" s="118"/>
      <c r="K402" s="118"/>
    </row>
    <row r="403" spans="1:11" ht="12.75">
      <c r="A403" s="118"/>
      <c r="B403" s="118"/>
      <c r="C403" s="118"/>
      <c r="D403" s="118"/>
      <c r="E403" s="118"/>
      <c r="F403" s="118"/>
      <c r="G403" s="118"/>
      <c r="H403" s="118"/>
      <c r="I403" s="118"/>
      <c r="J403" s="118"/>
      <c r="K403" s="118"/>
    </row>
    <row r="404" spans="1:11" ht="12.75">
      <c r="A404" s="118"/>
      <c r="B404" s="118"/>
      <c r="C404" s="118"/>
      <c r="D404" s="118"/>
      <c r="E404" s="118"/>
      <c r="F404" s="118"/>
      <c r="G404" s="118"/>
      <c r="H404" s="118"/>
      <c r="I404" s="118"/>
      <c r="J404" s="118"/>
      <c r="K404" s="118"/>
    </row>
    <row r="405" spans="1:11" ht="12.75">
      <c r="A405" s="118"/>
      <c r="B405" s="118"/>
      <c r="C405" s="118"/>
      <c r="D405" s="118"/>
      <c r="E405" s="118"/>
      <c r="F405" s="118"/>
      <c r="G405" s="118"/>
      <c r="H405" s="118"/>
      <c r="I405" s="118"/>
      <c r="J405" s="118"/>
      <c r="K405" s="118"/>
    </row>
    <row r="406" spans="1:11" ht="12.75">
      <c r="A406" s="118"/>
      <c r="B406" s="118"/>
      <c r="C406" s="118"/>
      <c r="D406" s="118"/>
      <c r="E406" s="118"/>
      <c r="F406" s="118"/>
      <c r="G406" s="118"/>
      <c r="H406" s="118"/>
      <c r="I406" s="118"/>
      <c r="J406" s="118"/>
      <c r="K406" s="118"/>
    </row>
    <row r="407" spans="1:11" ht="12.75">
      <c r="A407" s="118"/>
      <c r="B407" s="118"/>
      <c r="C407" s="118"/>
      <c r="D407" s="118"/>
      <c r="E407" s="118"/>
      <c r="F407" s="118"/>
      <c r="G407" s="118"/>
      <c r="H407" s="118"/>
      <c r="I407" s="118"/>
      <c r="J407" s="118"/>
      <c r="K407" s="118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56" r:id="rId1"/>
  <headerFooter alignWithMargins="0">
    <oddFooter>&amp;C&amp;16page 9</oddFooter>
  </headerFooter>
  <rowBreaks count="1" manualBreakCount="1">
    <brk id="42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68"/>
  <sheetViews>
    <sheetView view="pageBreakPreview" zoomScale="85" zoomScaleNormal="75" zoomScaleSheetLayoutView="85" workbookViewId="0" topLeftCell="B1">
      <selection activeCell="B5" sqref="B5"/>
    </sheetView>
  </sheetViews>
  <sheetFormatPr defaultColWidth="11.00390625" defaultRowHeight="12.75"/>
  <cols>
    <col min="1" max="1" width="18.125" style="68" customWidth="1"/>
    <col min="2" max="3" width="9.875" style="68" customWidth="1"/>
    <col min="4" max="4" width="10.625" style="68" customWidth="1"/>
    <col min="5" max="8" width="12.625" style="68" customWidth="1"/>
    <col min="9" max="9" width="10.625" style="68" customWidth="1"/>
    <col min="10" max="10" width="11.75390625" style="68" customWidth="1"/>
    <col min="11" max="11" width="12.25390625" style="68" customWidth="1"/>
    <col min="12" max="16384" width="10.875" style="68" customWidth="1"/>
  </cols>
  <sheetData>
    <row r="1" spans="1:22" ht="20.25">
      <c r="A1" s="176" t="s">
        <v>93</v>
      </c>
      <c r="B1" s="177" t="s">
        <v>266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20.25">
      <c r="A2" s="249"/>
      <c r="B2" s="177" t="s">
        <v>270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ht="12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2" ht="67.5" customHeight="1">
      <c r="A4" s="116"/>
      <c r="B4" s="180" t="s">
        <v>55</v>
      </c>
      <c r="C4" s="180" t="s">
        <v>12</v>
      </c>
      <c r="D4" s="180" t="s">
        <v>13</v>
      </c>
      <c r="E4" s="180" t="s">
        <v>14</v>
      </c>
      <c r="F4" s="180" t="s">
        <v>15</v>
      </c>
      <c r="G4" s="180" t="s">
        <v>16</v>
      </c>
      <c r="H4" s="180" t="s">
        <v>17</v>
      </c>
      <c r="I4" s="180" t="s">
        <v>18</v>
      </c>
      <c r="J4" s="180" t="s">
        <v>19</v>
      </c>
      <c r="K4" s="250" t="s">
        <v>28</v>
      </c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2" ht="24.75" customHeight="1">
      <c r="A5" s="453" t="s">
        <v>306</v>
      </c>
      <c r="B5" s="256">
        <f>'[11]femmes'!$B$45</f>
        <v>3</v>
      </c>
      <c r="C5" s="256">
        <f>'[11]femmes'!$C$45</f>
        <v>14</v>
      </c>
      <c r="D5" s="256">
        <f>'[11]femmes'!$D$45</f>
        <v>108</v>
      </c>
      <c r="E5" s="256">
        <f>'[11]femmes'!$E$45</f>
        <v>289</v>
      </c>
      <c r="F5" s="256">
        <f>'[11]femmes'!$F$45</f>
        <v>395</v>
      </c>
      <c r="G5" s="256">
        <f>'[11]femmes'!$G$45</f>
        <v>649</v>
      </c>
      <c r="H5" s="256">
        <f>'[11]femmes'!$H$45</f>
        <v>485</v>
      </c>
      <c r="I5" s="256">
        <f>'[11]femmes'!$I$45</f>
        <v>255</v>
      </c>
      <c r="J5" s="256">
        <f>'[11]femmes'!$J$45</f>
        <v>65</v>
      </c>
      <c r="K5" s="256">
        <f>SUM(B5:J5)</f>
        <v>2263</v>
      </c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</row>
    <row r="6" spans="1:22" ht="24.75" customHeight="1">
      <c r="A6" s="478" t="s">
        <v>276</v>
      </c>
      <c r="B6" s="252">
        <f aca="true" t="shared" si="0" ref="B6:J6">(B5/$K$5)*100</f>
        <v>0.13256738842244808</v>
      </c>
      <c r="C6" s="252">
        <f t="shared" si="0"/>
        <v>0.6186478126380911</v>
      </c>
      <c r="D6" s="252">
        <f t="shared" si="0"/>
        <v>4.77242598320813</v>
      </c>
      <c r="E6" s="252">
        <f t="shared" si="0"/>
        <v>12.770658418029166</v>
      </c>
      <c r="F6" s="252">
        <f t="shared" si="0"/>
        <v>17.454706142288998</v>
      </c>
      <c r="G6" s="252">
        <f t="shared" si="0"/>
        <v>28.678745028722936</v>
      </c>
      <c r="H6" s="252">
        <f t="shared" si="0"/>
        <v>21.431727794962438</v>
      </c>
      <c r="I6" s="252">
        <f t="shared" si="0"/>
        <v>11.268228015908086</v>
      </c>
      <c r="J6" s="252">
        <f t="shared" si="0"/>
        <v>2.8722934158197084</v>
      </c>
      <c r="K6" s="252">
        <f>SUM(B6:J6)</f>
        <v>100</v>
      </c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2" ht="24.75" customHeight="1">
      <c r="A7" s="275" t="s">
        <v>295</v>
      </c>
      <c r="B7" s="281">
        <v>4</v>
      </c>
      <c r="C7" s="281">
        <v>28</v>
      </c>
      <c r="D7" s="281">
        <v>113</v>
      </c>
      <c r="E7" s="281">
        <v>280</v>
      </c>
      <c r="F7" s="281">
        <v>411</v>
      </c>
      <c r="G7" s="281">
        <v>641</v>
      </c>
      <c r="H7" s="281">
        <v>531</v>
      </c>
      <c r="I7" s="281">
        <v>262</v>
      </c>
      <c r="J7" s="281">
        <v>66</v>
      </c>
      <c r="K7" s="281">
        <v>2336</v>
      </c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</row>
    <row r="8" spans="1:22" ht="24.75" customHeight="1">
      <c r="A8" s="458" t="s">
        <v>276</v>
      </c>
      <c r="B8" s="280">
        <v>0.17123287671232876</v>
      </c>
      <c r="C8" s="280">
        <v>1.1986301369863013</v>
      </c>
      <c r="D8" s="280">
        <v>4.837328767123288</v>
      </c>
      <c r="E8" s="280">
        <v>11.986301369863012</v>
      </c>
      <c r="F8" s="280">
        <v>17.59417808219178</v>
      </c>
      <c r="G8" s="280">
        <v>27.440068493150683</v>
      </c>
      <c r="H8" s="280">
        <v>22.731164383561644</v>
      </c>
      <c r="I8" s="280">
        <v>11.215753424657535</v>
      </c>
      <c r="J8" s="280">
        <v>2.8253424657534243</v>
      </c>
      <c r="K8" s="280">
        <v>100</v>
      </c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</row>
    <row r="9" spans="1:22" ht="24.75" customHeight="1">
      <c r="A9" s="454" t="s">
        <v>293</v>
      </c>
      <c r="B9" s="281">
        <v>10</v>
      </c>
      <c r="C9" s="281">
        <v>24</v>
      </c>
      <c r="D9" s="281">
        <v>94</v>
      </c>
      <c r="E9" s="281">
        <v>284</v>
      </c>
      <c r="F9" s="281">
        <v>442</v>
      </c>
      <c r="G9" s="281">
        <v>627</v>
      </c>
      <c r="H9" s="281">
        <v>535</v>
      </c>
      <c r="I9" s="281">
        <v>243</v>
      </c>
      <c r="J9" s="281">
        <v>72</v>
      </c>
      <c r="K9" s="281">
        <v>2331</v>
      </c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1:22" ht="24.75" customHeight="1">
      <c r="A10" s="458" t="s">
        <v>276</v>
      </c>
      <c r="B10" s="280">
        <v>0.42900042900042895</v>
      </c>
      <c r="C10" s="280">
        <v>1.0296010296010296</v>
      </c>
      <c r="D10" s="280">
        <v>4.032604032604032</v>
      </c>
      <c r="E10" s="280">
        <v>12.183612183612183</v>
      </c>
      <c r="F10" s="280">
        <v>18.961818961818963</v>
      </c>
      <c r="G10" s="280">
        <v>26.898326898326896</v>
      </c>
      <c r="H10" s="280">
        <v>22.95152295152295</v>
      </c>
      <c r="I10" s="280">
        <v>10.424710424710424</v>
      </c>
      <c r="J10" s="280">
        <v>3.088803088803089</v>
      </c>
      <c r="K10" s="280">
        <v>100</v>
      </c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</row>
    <row r="11" spans="1:22" ht="24.75" customHeight="1">
      <c r="A11" s="454" t="s">
        <v>291</v>
      </c>
      <c r="B11" s="281">
        <v>10</v>
      </c>
      <c r="C11" s="281">
        <v>21</v>
      </c>
      <c r="D11" s="281">
        <v>99</v>
      </c>
      <c r="E11" s="281">
        <v>284</v>
      </c>
      <c r="F11" s="281">
        <v>411</v>
      </c>
      <c r="G11" s="281">
        <v>666</v>
      </c>
      <c r="H11" s="281">
        <v>523</v>
      </c>
      <c r="I11" s="281">
        <v>236</v>
      </c>
      <c r="J11" s="281">
        <v>76</v>
      </c>
      <c r="K11" s="281">
        <v>2326</v>
      </c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</row>
    <row r="12" spans="1:22" ht="24.75" customHeight="1">
      <c r="A12" s="458" t="s">
        <v>276</v>
      </c>
      <c r="B12" s="280">
        <v>0.4299226139294927</v>
      </c>
      <c r="C12" s="280">
        <v>0.9028374892519347</v>
      </c>
      <c r="D12" s="280">
        <v>4.256233877901978</v>
      </c>
      <c r="E12" s="280">
        <v>12.209802235597593</v>
      </c>
      <c r="F12" s="280">
        <v>17.66981943250215</v>
      </c>
      <c r="G12" s="280">
        <v>28.632846087704213</v>
      </c>
      <c r="H12" s="280">
        <v>22.484952708512466</v>
      </c>
      <c r="I12" s="280">
        <v>10.146173688736027</v>
      </c>
      <c r="J12" s="280">
        <v>3.267411865864144</v>
      </c>
      <c r="K12" s="280">
        <v>100</v>
      </c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</row>
    <row r="13" spans="1:22" ht="24.75" customHeight="1">
      <c r="A13" s="457" t="s">
        <v>289</v>
      </c>
      <c r="B13" s="412">
        <v>5</v>
      </c>
      <c r="C13" s="412">
        <v>19</v>
      </c>
      <c r="D13" s="412">
        <v>108</v>
      </c>
      <c r="E13" s="412">
        <v>289</v>
      </c>
      <c r="F13" s="412">
        <v>385</v>
      </c>
      <c r="G13" s="412">
        <v>677</v>
      </c>
      <c r="H13" s="412">
        <v>493</v>
      </c>
      <c r="I13" s="412">
        <v>234</v>
      </c>
      <c r="J13" s="412">
        <v>65</v>
      </c>
      <c r="K13" s="412">
        <v>2275</v>
      </c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</row>
    <row r="14" spans="1:22" ht="24.75" customHeight="1">
      <c r="A14" s="458" t="s">
        <v>276</v>
      </c>
      <c r="B14" s="280">
        <v>0.21978021978021978</v>
      </c>
      <c r="C14" s="280">
        <v>0.8351648351648353</v>
      </c>
      <c r="D14" s="280">
        <v>4.747252747252747</v>
      </c>
      <c r="E14" s="280">
        <v>12.703296703296704</v>
      </c>
      <c r="F14" s="280">
        <v>16.923076923076923</v>
      </c>
      <c r="G14" s="280">
        <v>29.75824175824176</v>
      </c>
      <c r="H14" s="280">
        <v>21.67032967032967</v>
      </c>
      <c r="I14" s="280">
        <v>10.285714285714285</v>
      </c>
      <c r="J14" s="280">
        <v>2.857142857142857</v>
      </c>
      <c r="K14" s="280">
        <v>100</v>
      </c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</row>
    <row r="15" spans="1:22" ht="24.75" customHeight="1">
      <c r="A15" s="481" t="s">
        <v>286</v>
      </c>
      <c r="B15" s="440">
        <v>2</v>
      </c>
      <c r="C15" s="440">
        <v>18</v>
      </c>
      <c r="D15" s="440">
        <v>112</v>
      </c>
      <c r="E15" s="440">
        <v>279</v>
      </c>
      <c r="F15" s="440">
        <v>401</v>
      </c>
      <c r="G15" s="440">
        <v>695</v>
      </c>
      <c r="H15" s="440">
        <v>502</v>
      </c>
      <c r="I15" s="440">
        <v>250</v>
      </c>
      <c r="J15" s="440">
        <v>62</v>
      </c>
      <c r="K15" s="440">
        <v>2321</v>
      </c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</row>
    <row r="16" spans="1:22" ht="24.75" customHeight="1">
      <c r="A16" s="478" t="s">
        <v>276</v>
      </c>
      <c r="B16" s="437">
        <v>0.08616975441619991</v>
      </c>
      <c r="C16" s="437">
        <v>0.7755277897457992</v>
      </c>
      <c r="D16" s="437">
        <v>4.825506247307195</v>
      </c>
      <c r="E16" s="437">
        <v>12.020680741059888</v>
      </c>
      <c r="F16" s="437">
        <v>17.277035760448083</v>
      </c>
      <c r="G16" s="437">
        <v>29.943989659629473</v>
      </c>
      <c r="H16" s="437">
        <v>21.628608358466177</v>
      </c>
      <c r="I16" s="437">
        <v>10.77121930202499</v>
      </c>
      <c r="J16" s="437">
        <v>2.6712623869021974</v>
      </c>
      <c r="K16" s="437">
        <v>100</v>
      </c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22" ht="24.75" customHeight="1">
      <c r="A17" s="454" t="s">
        <v>275</v>
      </c>
      <c r="B17" s="439">
        <v>6</v>
      </c>
      <c r="C17" s="439">
        <v>18</v>
      </c>
      <c r="D17" s="439">
        <v>127</v>
      </c>
      <c r="E17" s="439">
        <v>308</v>
      </c>
      <c r="F17" s="439">
        <v>400</v>
      </c>
      <c r="G17" s="439">
        <v>725</v>
      </c>
      <c r="H17" s="439">
        <v>523</v>
      </c>
      <c r="I17" s="439">
        <v>263</v>
      </c>
      <c r="J17" s="439">
        <v>63</v>
      </c>
      <c r="K17" s="439">
        <v>2433</v>
      </c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</row>
    <row r="18" spans="1:22" ht="24.75" customHeight="1">
      <c r="A18" s="458" t="s">
        <v>276</v>
      </c>
      <c r="B18" s="280">
        <v>0.2466091245376079</v>
      </c>
      <c r="C18" s="280">
        <v>0.7398273736128237</v>
      </c>
      <c r="D18" s="280">
        <v>5.219893136046034</v>
      </c>
      <c r="E18" s="280">
        <v>12.659268392930539</v>
      </c>
      <c r="F18" s="280">
        <v>16.440608302507194</v>
      </c>
      <c r="G18" s="280">
        <v>29.79860254829429</v>
      </c>
      <c r="H18" s="280">
        <v>21.496095355528155</v>
      </c>
      <c r="I18" s="280">
        <v>10.809699958898479</v>
      </c>
      <c r="J18" s="280">
        <v>2.5893958076448826</v>
      </c>
      <c r="K18" s="280">
        <v>100</v>
      </c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</row>
    <row r="19" spans="1:22" ht="24.75" customHeight="1">
      <c r="A19" s="454" t="s">
        <v>261</v>
      </c>
      <c r="B19" s="281">
        <v>3</v>
      </c>
      <c r="C19" s="281">
        <v>19</v>
      </c>
      <c r="D19" s="281">
        <v>110</v>
      </c>
      <c r="E19" s="281">
        <v>299</v>
      </c>
      <c r="F19" s="281">
        <v>393</v>
      </c>
      <c r="G19" s="281">
        <v>727</v>
      </c>
      <c r="H19" s="281">
        <v>524</v>
      </c>
      <c r="I19" s="281">
        <v>244</v>
      </c>
      <c r="J19" s="281">
        <v>67</v>
      </c>
      <c r="K19" s="281">
        <v>2386</v>
      </c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</row>
    <row r="20" spans="1:22" ht="24.75" customHeight="1">
      <c r="A20" s="458" t="s">
        <v>276</v>
      </c>
      <c r="B20" s="280">
        <v>0.12573344509639564</v>
      </c>
      <c r="C20" s="280">
        <v>0.7963118189438391</v>
      </c>
      <c r="D20" s="280">
        <v>4.610226320201174</v>
      </c>
      <c r="E20" s="280">
        <v>12.5314333612741</v>
      </c>
      <c r="F20" s="280">
        <v>16.47108130762783</v>
      </c>
      <c r="G20" s="280">
        <v>30.46940486169321</v>
      </c>
      <c r="H20" s="280">
        <v>21.96144174350377</v>
      </c>
      <c r="I20" s="280">
        <v>10.226320201173513</v>
      </c>
      <c r="J20" s="280">
        <v>2.8080469404861694</v>
      </c>
      <c r="K20" s="280">
        <v>100</v>
      </c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</row>
    <row r="21" spans="1:22" ht="24.75" customHeight="1">
      <c r="A21" s="454" t="s">
        <v>258</v>
      </c>
      <c r="B21" s="281">
        <v>3</v>
      </c>
      <c r="C21" s="281">
        <v>22</v>
      </c>
      <c r="D21" s="281">
        <v>111</v>
      </c>
      <c r="E21" s="281">
        <v>277</v>
      </c>
      <c r="F21" s="281">
        <v>362</v>
      </c>
      <c r="G21" s="281">
        <v>686</v>
      </c>
      <c r="H21" s="281">
        <v>512</v>
      </c>
      <c r="I21" s="281">
        <v>241</v>
      </c>
      <c r="J21" s="281">
        <v>62</v>
      </c>
      <c r="K21" s="281">
        <v>2276</v>
      </c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  <row r="22" spans="1:22" ht="24.75" customHeight="1">
      <c r="A22" s="458" t="s">
        <v>276</v>
      </c>
      <c r="B22" s="280">
        <v>0.13181019332161686</v>
      </c>
      <c r="C22" s="280">
        <v>0.9666080843585236</v>
      </c>
      <c r="D22" s="280">
        <v>4.8769771528998245</v>
      </c>
      <c r="E22" s="280">
        <v>12.170474516695958</v>
      </c>
      <c r="F22" s="280">
        <v>15.905096660808434</v>
      </c>
      <c r="G22" s="280">
        <v>30.14059753954306</v>
      </c>
      <c r="H22" s="280">
        <v>22.495606326889277</v>
      </c>
      <c r="I22" s="280">
        <v>10.588752196836555</v>
      </c>
      <c r="J22" s="280">
        <v>2.724077328646749</v>
      </c>
      <c r="K22" s="280">
        <v>100</v>
      </c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</row>
    <row r="23" spans="1:22" ht="24.75" customHeight="1">
      <c r="A23" s="456" t="s">
        <v>256</v>
      </c>
      <c r="B23" s="256">
        <v>3</v>
      </c>
      <c r="C23" s="256">
        <v>24</v>
      </c>
      <c r="D23" s="256">
        <v>122</v>
      </c>
      <c r="E23" s="256">
        <v>287</v>
      </c>
      <c r="F23" s="256">
        <v>377</v>
      </c>
      <c r="G23" s="256">
        <v>701</v>
      </c>
      <c r="H23" s="256">
        <v>538</v>
      </c>
      <c r="I23" s="256">
        <v>260</v>
      </c>
      <c r="J23" s="256">
        <v>74</v>
      </c>
      <c r="K23" s="256">
        <v>2386</v>
      </c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</row>
    <row r="24" spans="1:22" ht="24.75" customHeight="1">
      <c r="A24" s="478" t="s">
        <v>276</v>
      </c>
      <c r="B24" s="252">
        <v>0.12573344509639564</v>
      </c>
      <c r="C24" s="252">
        <v>1.0058675607711651</v>
      </c>
      <c r="D24" s="252">
        <v>5.113160100586756</v>
      </c>
      <c r="E24" s="252">
        <v>12.028499580888516</v>
      </c>
      <c r="F24" s="252">
        <v>15.800502933780386</v>
      </c>
      <c r="G24" s="252">
        <v>29.379715004191116</v>
      </c>
      <c r="H24" s="252">
        <v>22.548197820620285</v>
      </c>
      <c r="I24" s="252">
        <v>10.896898575020955</v>
      </c>
      <c r="J24" s="252">
        <v>3.1014249790444257</v>
      </c>
      <c r="K24" s="252">
        <v>100</v>
      </c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22" ht="24.75" customHeight="1">
      <c r="A25" s="454" t="s">
        <v>254</v>
      </c>
      <c r="B25" s="281">
        <v>1</v>
      </c>
      <c r="C25" s="281">
        <v>21</v>
      </c>
      <c r="D25" s="281">
        <v>155</v>
      </c>
      <c r="E25" s="281">
        <v>276</v>
      </c>
      <c r="F25" s="281">
        <v>381</v>
      </c>
      <c r="G25" s="281">
        <v>742</v>
      </c>
      <c r="H25" s="281">
        <v>564</v>
      </c>
      <c r="I25" s="281">
        <v>272</v>
      </c>
      <c r="J25" s="281">
        <v>77</v>
      </c>
      <c r="K25" s="281">
        <v>2489</v>
      </c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</row>
    <row r="26" spans="1:22" ht="24.75" customHeight="1">
      <c r="A26" s="458" t="s">
        <v>276</v>
      </c>
      <c r="B26" s="280">
        <v>0.040176777822418644</v>
      </c>
      <c r="C26" s="280">
        <v>0.8437123342707915</v>
      </c>
      <c r="D26" s="280">
        <v>6.227400562474889</v>
      </c>
      <c r="E26" s="280">
        <v>11.088790678987545</v>
      </c>
      <c r="F26" s="280">
        <v>15.307352350341501</v>
      </c>
      <c r="G26" s="280">
        <v>29.811169144234633</v>
      </c>
      <c r="H26" s="280">
        <v>22.659702691844114</v>
      </c>
      <c r="I26" s="280">
        <v>10.92808356769787</v>
      </c>
      <c r="J26" s="280">
        <v>3.0936118923262352</v>
      </c>
      <c r="K26" s="280">
        <v>100</v>
      </c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22" ht="24.75" customHeight="1">
      <c r="A27" s="454" t="s">
        <v>253</v>
      </c>
      <c r="B27" s="281">
        <v>6</v>
      </c>
      <c r="C27" s="281">
        <v>27</v>
      </c>
      <c r="D27" s="281">
        <v>163</v>
      </c>
      <c r="E27" s="281">
        <v>252</v>
      </c>
      <c r="F27" s="281">
        <v>379</v>
      </c>
      <c r="G27" s="281">
        <v>745</v>
      </c>
      <c r="H27" s="281">
        <v>554</v>
      </c>
      <c r="I27" s="281">
        <v>261</v>
      </c>
      <c r="J27" s="281">
        <v>74</v>
      </c>
      <c r="K27" s="281">
        <v>2461</v>
      </c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</row>
    <row r="28" spans="1:22" ht="24.75" customHeight="1">
      <c r="A28" s="458" t="s">
        <v>276</v>
      </c>
      <c r="B28" s="280">
        <v>0.24380333197887039</v>
      </c>
      <c r="C28" s="280">
        <v>1.0971149939049167</v>
      </c>
      <c r="D28" s="280">
        <v>6.623323852092645</v>
      </c>
      <c r="E28" s="280">
        <v>10.239739943112555</v>
      </c>
      <c r="F28" s="280">
        <v>15.400243803331978</v>
      </c>
      <c r="G28" s="280">
        <v>30.27224705404307</v>
      </c>
      <c r="H28" s="280">
        <v>22.511174319382366</v>
      </c>
      <c r="I28" s="280">
        <v>10.605444941080862</v>
      </c>
      <c r="J28" s="280">
        <v>3.0069077610727346</v>
      </c>
      <c r="K28" s="280">
        <v>100</v>
      </c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</row>
    <row r="29" spans="1:22" ht="24.75" customHeight="1">
      <c r="A29" s="454" t="s">
        <v>100</v>
      </c>
      <c r="B29" s="281">
        <v>8</v>
      </c>
      <c r="C29" s="281">
        <v>17</v>
      </c>
      <c r="D29" s="281">
        <v>137</v>
      </c>
      <c r="E29" s="281">
        <v>275</v>
      </c>
      <c r="F29" s="281">
        <v>394</v>
      </c>
      <c r="G29" s="281">
        <v>703</v>
      </c>
      <c r="H29" s="281">
        <v>539</v>
      </c>
      <c r="I29" s="281">
        <v>243</v>
      </c>
      <c r="J29" s="281">
        <v>63</v>
      </c>
      <c r="K29" s="281">
        <v>2379</v>
      </c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</row>
    <row r="30" spans="1:22" ht="24.75" customHeight="1">
      <c r="A30" s="458" t="s">
        <v>276</v>
      </c>
      <c r="B30" s="280">
        <v>0.3250711093051605</v>
      </c>
      <c r="C30" s="280">
        <v>0.6907761072734661</v>
      </c>
      <c r="D30" s="280">
        <v>5.566842746850874</v>
      </c>
      <c r="E30" s="280">
        <v>11.174319382364892</v>
      </c>
      <c r="F30" s="280">
        <v>16.009752133279154</v>
      </c>
      <c r="G30" s="280">
        <v>28.565623730190982</v>
      </c>
      <c r="H30" s="280">
        <v>21.90166598943519</v>
      </c>
      <c r="I30" s="280">
        <v>9.874034945144249</v>
      </c>
      <c r="J30" s="280">
        <v>2.559934985778139</v>
      </c>
      <c r="K30" s="280">
        <v>96.6680211296221</v>
      </c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</row>
    <row r="31" spans="1:22" ht="24.75" customHeight="1">
      <c r="A31" s="456" t="s">
        <v>75</v>
      </c>
      <c r="B31" s="256">
        <v>4</v>
      </c>
      <c r="C31" s="256">
        <v>13</v>
      </c>
      <c r="D31" s="256">
        <v>131</v>
      </c>
      <c r="E31" s="256">
        <v>282</v>
      </c>
      <c r="F31" s="256">
        <v>407</v>
      </c>
      <c r="G31" s="256">
        <v>721</v>
      </c>
      <c r="H31" s="256">
        <v>544</v>
      </c>
      <c r="I31" s="256">
        <v>247</v>
      </c>
      <c r="J31" s="256">
        <v>66</v>
      </c>
      <c r="K31" s="256">
        <v>2415</v>
      </c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</row>
    <row r="32" spans="1:22" ht="24.75" customHeight="1">
      <c r="A32" s="478" t="s">
        <v>276</v>
      </c>
      <c r="B32" s="252">
        <v>0.16813787305590583</v>
      </c>
      <c r="C32" s="252">
        <v>0.546448087431694</v>
      </c>
      <c r="D32" s="252">
        <v>5.506515342580917</v>
      </c>
      <c r="E32" s="252">
        <v>11.853720050441362</v>
      </c>
      <c r="F32" s="252">
        <v>17.10802858343842</v>
      </c>
      <c r="G32" s="252">
        <v>30.30685161832703</v>
      </c>
      <c r="H32" s="252">
        <v>22.866750735603194</v>
      </c>
      <c r="I32" s="252">
        <v>10.382513661202186</v>
      </c>
      <c r="J32" s="252">
        <v>2.7742749054224465</v>
      </c>
      <c r="K32" s="252">
        <v>101.51324085750315</v>
      </c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3" spans="1:22" ht="24.75" customHeight="1">
      <c r="A33" s="454" t="s">
        <v>72</v>
      </c>
      <c r="B33" s="281">
        <v>8</v>
      </c>
      <c r="C33" s="281">
        <v>20</v>
      </c>
      <c r="D33" s="281">
        <v>136</v>
      </c>
      <c r="E33" s="281">
        <v>274</v>
      </c>
      <c r="F33" s="281">
        <v>423</v>
      </c>
      <c r="G33" s="281">
        <v>696</v>
      </c>
      <c r="H33" s="281">
        <v>565</v>
      </c>
      <c r="I33" s="281">
        <v>251</v>
      </c>
      <c r="J33" s="281">
        <v>61</v>
      </c>
      <c r="K33" s="281">
        <v>2434</v>
      </c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</row>
    <row r="34" spans="1:22" ht="24.75" customHeight="1">
      <c r="A34" s="458" t="s">
        <v>276</v>
      </c>
      <c r="B34" s="280">
        <v>0.33126293995859213</v>
      </c>
      <c r="C34" s="280">
        <v>0.8281573498964804</v>
      </c>
      <c r="D34" s="280">
        <v>5.6314699792960665</v>
      </c>
      <c r="E34" s="280">
        <v>11.34575569358178</v>
      </c>
      <c r="F34" s="280">
        <v>17.51552795031056</v>
      </c>
      <c r="G34" s="280">
        <v>28.819875776397513</v>
      </c>
      <c r="H34" s="280">
        <v>23.395445134575567</v>
      </c>
      <c r="I34" s="280">
        <v>10.393374741200828</v>
      </c>
      <c r="J34" s="280">
        <v>2.525879917184265</v>
      </c>
      <c r="K34" s="280">
        <v>100.78674948240165</v>
      </c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</row>
    <row r="35" spans="1:22" ht="24.75" customHeight="1">
      <c r="A35" s="454" t="s">
        <v>73</v>
      </c>
      <c r="B35" s="279">
        <v>3</v>
      </c>
      <c r="C35" s="279">
        <v>21</v>
      </c>
      <c r="D35" s="279">
        <v>135</v>
      </c>
      <c r="E35" s="279">
        <v>261</v>
      </c>
      <c r="F35" s="279">
        <v>385</v>
      </c>
      <c r="G35" s="279">
        <v>697</v>
      </c>
      <c r="H35" s="279">
        <v>554</v>
      </c>
      <c r="I35" s="279">
        <v>246</v>
      </c>
      <c r="J35" s="279">
        <v>52</v>
      </c>
      <c r="K35" s="279">
        <v>2354</v>
      </c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</row>
    <row r="36" spans="1:22" ht="24.75" customHeight="1">
      <c r="A36" s="458" t="s">
        <v>276</v>
      </c>
      <c r="B36" s="280">
        <v>0.12325390304026293</v>
      </c>
      <c r="C36" s="280">
        <v>0.8627773212818405</v>
      </c>
      <c r="D36" s="280">
        <v>5.546425636811833</v>
      </c>
      <c r="E36" s="280">
        <v>10.723089564502876</v>
      </c>
      <c r="F36" s="280">
        <v>15.817584223500411</v>
      </c>
      <c r="G36" s="280">
        <v>28.635990139687756</v>
      </c>
      <c r="H36" s="280">
        <v>22.76088742810189</v>
      </c>
      <c r="I36" s="280">
        <v>10.106820049301561</v>
      </c>
      <c r="J36" s="280">
        <v>2.1364009860312243</v>
      </c>
      <c r="K36" s="280">
        <v>96.71322925225965</v>
      </c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</row>
    <row r="37" spans="1:22" ht="24.75" customHeight="1">
      <c r="A37" s="456" t="s">
        <v>74</v>
      </c>
      <c r="B37" s="251">
        <v>11</v>
      </c>
      <c r="C37" s="251">
        <v>28</v>
      </c>
      <c r="D37" s="251">
        <v>135</v>
      </c>
      <c r="E37" s="251">
        <v>238</v>
      </c>
      <c r="F37" s="251">
        <v>362</v>
      </c>
      <c r="G37" s="251">
        <v>646</v>
      </c>
      <c r="H37" s="251">
        <v>536</v>
      </c>
      <c r="I37" s="251">
        <v>234</v>
      </c>
      <c r="J37" s="251">
        <v>50</v>
      </c>
      <c r="K37" s="251">
        <v>2240</v>
      </c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</row>
    <row r="38" spans="1:22" ht="24.75" customHeight="1">
      <c r="A38" s="478" t="s">
        <v>276</v>
      </c>
      <c r="B38" s="252">
        <v>0.46728971962616817</v>
      </c>
      <c r="C38" s="252">
        <v>1.1894647408666101</v>
      </c>
      <c r="D38" s="252">
        <v>5.734919286321156</v>
      </c>
      <c r="E38" s="252">
        <v>10.110450297366185</v>
      </c>
      <c r="F38" s="252">
        <v>15.378079864061172</v>
      </c>
      <c r="G38" s="252">
        <v>27.442650807136786</v>
      </c>
      <c r="H38" s="252">
        <v>22.769753610875107</v>
      </c>
      <c r="I38" s="252">
        <v>9.940526762956669</v>
      </c>
      <c r="J38" s="252">
        <v>2.1240441801189465</v>
      </c>
      <c r="K38" s="252">
        <v>95.15717926932881</v>
      </c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</row>
    <row r="39" ht="18.75" customHeight="1"/>
    <row r="40" spans="1:22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22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</row>
    <row r="42" spans="1:22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</row>
    <row r="43" spans="1:22" ht="12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</row>
    <row r="44" spans="1:22" ht="12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</row>
    <row r="45" spans="1:22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</row>
    <row r="46" spans="1:22" ht="18" customHeight="1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</row>
    <row r="47" spans="1:22" ht="18" customHeight="1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</row>
    <row r="48" spans="1:22" ht="18" customHeight="1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</row>
    <row r="49" spans="1:22" ht="18" customHeight="1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</row>
    <row r="50" spans="1:22" ht="18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</row>
    <row r="51" spans="1:22" ht="18" customHeigh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:22" ht="18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1:22" ht="18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</row>
    <row r="54" spans="1:22" ht="18" customHeight="1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</row>
    <row r="55" spans="1:22" ht="18" customHeight="1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</row>
    <row r="56" spans="1:22" ht="18" customHeight="1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</row>
    <row r="57" spans="1:22" ht="18" customHeight="1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</row>
    <row r="58" spans="1:22" ht="18" customHeight="1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</row>
    <row r="59" spans="1:22" ht="18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</row>
    <row r="60" spans="1:22" ht="18" customHeight="1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</row>
    <row r="61" spans="1:22" ht="18" customHeight="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</row>
    <row r="62" spans="1:22" ht="18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</row>
    <row r="63" spans="1:22" ht="12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</row>
    <row r="64" spans="1:22" ht="12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</row>
    <row r="65" spans="1:22" ht="12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115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</row>
    <row r="66" spans="1:22" ht="12.7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</row>
    <row r="67" spans="1:22" ht="12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</row>
    <row r="68" spans="1:22" ht="12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56" r:id="rId1"/>
  <headerFooter alignWithMargins="0">
    <oddFooter>&amp;C&amp;16page 10</oddFooter>
  </headerFooter>
  <rowBreaks count="1" manualBreakCount="1">
    <brk id="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Falconi</dc:creator>
  <cp:keywords/>
  <dc:description/>
  <cp:lastModifiedBy>angelique.hazard</cp:lastModifiedBy>
  <cp:lastPrinted>2011-03-21T09:11:33Z</cp:lastPrinted>
  <dcterms:created xsi:type="dcterms:W3CDTF">2007-10-03T07:50:09Z</dcterms:created>
  <dcterms:modified xsi:type="dcterms:W3CDTF">2011-05-13T10:39:07Z</dcterms:modified>
  <cp:category/>
  <cp:version/>
  <cp:contentType/>
  <cp:contentStatus/>
</cp:coreProperties>
</file>