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450" windowHeight="8730" tabRatio="634" firstSheet="35" activeTab="35"/>
  </bookViews>
  <sheets>
    <sheet name="couverture" sheetId="1" r:id="rId1"/>
    <sheet name="sommaire" sheetId="2" r:id="rId2"/>
    <sheet name="sommaire suite" sheetId="3" r:id="rId3"/>
    <sheet name="Les chiffres du mois" sheetId="4" r:id="rId4"/>
    <sheet name="tab1écrouées" sheetId="5" r:id="rId5"/>
    <sheet name="tab2évol" sheetId="6" r:id="rId6"/>
    <sheet name="tab3 courbeA" sheetId="7" r:id="rId7"/>
    <sheet name="tab3 courbeB" sheetId="8" r:id="rId8"/>
    <sheet name="tab3 courbeC" sheetId="9" r:id="rId9"/>
    <sheet name="tab4évolnheb" sheetId="10" r:id="rId10"/>
    <sheet name="tab5 courbévol" sheetId="11" r:id="rId11"/>
    <sheet name="tab6 densité" sheetId="12" r:id="rId12"/>
    <sheet name="tab7écrouées DR" sheetId="13" r:id="rId13"/>
    <sheet name="tab8densité DR" sheetId="14" r:id="rId14"/>
    <sheet name="tab9non hébergées DR" sheetId="15" r:id="rId15"/>
    <sheet name="tab10densité.DR.ets" sheetId="16" r:id="rId16"/>
    <sheet name="tab11typed'ets" sheetId="17" r:id="rId17"/>
    <sheet name="tab12 catpénale" sheetId="18" r:id="rId18"/>
    <sheet name="tab13répart.cat.pén." sheetId="19" r:id="rId19"/>
    <sheet name="tab14 Bordeaux" sheetId="20" r:id="rId20"/>
    <sheet name="tab15 Dijon" sheetId="21" r:id="rId21"/>
    <sheet name="tab16 Lille" sheetId="22" r:id="rId22"/>
    <sheet name="tab17 Lyon" sheetId="23" r:id="rId23"/>
    <sheet name="tab18 marseille" sheetId="24" r:id="rId24"/>
    <sheet name="tab19 paris" sheetId="25" r:id="rId25"/>
    <sheet name="tab20 Rennes" sheetId="26" r:id="rId26"/>
    <sheet name="tab21 Strasbourg" sheetId="27" r:id="rId27"/>
    <sheet name="tab22 Toulouse" sheetId="28" r:id="rId28"/>
    <sheet name="tab23 DOM" sheetId="29" r:id="rId29"/>
    <sheet name="tab26 DRsexe" sheetId="30" r:id="rId30"/>
    <sheet name="tab27 mineurs" sheetId="31" r:id="rId31"/>
    <sheet name="tab28 mineurs.cat.pén" sheetId="32" r:id="rId32"/>
    <sheet name="tab29mineurs.évol" sheetId="33" r:id="rId33"/>
    <sheet name="tab30 courbe" sheetId="34" r:id="rId34"/>
    <sheet name="tab31 mineurs.étab" sheetId="35" r:id="rId35"/>
    <sheet name="tab32 mineurs.étab2" sheetId="36" r:id="rId36"/>
    <sheet name="tab33femmes" sheetId="37" r:id="rId37"/>
    <sheet name="tab34femcapén" sheetId="38" r:id="rId38"/>
    <sheet name="tab35évolfem" sheetId="39" r:id="rId39"/>
    <sheet name="tab36courbévolfem" sheetId="40" r:id="rId40"/>
    <sheet name="tab37stock-AmPeine" sheetId="41" r:id="rId41"/>
    <sheet name="tab38courbe-AmPeine" sheetId="42" r:id="rId42"/>
    <sheet name="tab39heb-nheb_catpen" sheetId="43" r:id="rId43"/>
    <sheet name="tab40densité.120" sheetId="44" r:id="rId44"/>
  </sheets>
  <externalReferences>
    <externalReference r:id="rId45"/>
  </externalReferences>
  <definedNames>
    <definedName name="_xlnm._FilterDatabase" localSheetId="43" hidden="1">tab40densité.120!$C$10:$J$275</definedName>
    <definedName name="_xlnm.Print_Titles" localSheetId="43">tab40densité.120!$10:$10</definedName>
    <definedName name="_xlnm.Print_Area" localSheetId="0">couverture!$A$1:$Q$29</definedName>
    <definedName name="_xlnm.Print_Area" localSheetId="3">'Les chiffres du mois'!$A$1:$K$29</definedName>
    <definedName name="_xlnm.Print_Area" localSheetId="1">sommaire!$A$1:$I$29</definedName>
    <definedName name="_xlnm.Print_Area" localSheetId="2">'sommaire suite'!$A$1:$N$15</definedName>
    <definedName name="_xlnm.Print_Area" localSheetId="16">'tab11typed''ets'!$A$1:$F$23</definedName>
    <definedName name="_xlnm.Print_Area" localSheetId="18">tab13répart.cat.pén.!$A$1:$G$27</definedName>
    <definedName name="_xlnm.Print_Area" localSheetId="19">'tab14 Bordeaux'!$A$1:$G$39</definedName>
    <definedName name="_xlnm.Print_Area" localSheetId="20">'tab15 Dijon'!$A$1:$H$36</definedName>
    <definedName name="_xlnm.Print_Area" localSheetId="21">'tab16 Lille'!$A$1:$G$49</definedName>
    <definedName name="_xlnm.Print_Area" localSheetId="23">'tab18 marseille'!$A$1:$H$37</definedName>
    <definedName name="_xlnm.Print_Area" localSheetId="24">'tab19 paris'!$A$1:$H$37</definedName>
    <definedName name="_xlnm.Print_Area" localSheetId="25">'tab20 Rennes'!$A$1:$H$42</definedName>
    <definedName name="_xlnm.Print_Area" localSheetId="26">'tab21 Strasbourg'!$A$1:$H$39</definedName>
    <definedName name="_xlnm.Print_Area" localSheetId="27">'tab22 Toulouse'!$A$1:$H$35</definedName>
    <definedName name="_xlnm.Print_Area" localSheetId="6">'tab3 courbeA'!$A$1:$I$40</definedName>
    <definedName name="_xlnm.Print_Area" localSheetId="7">'tab3 courbeB'!$A$1:$K$40</definedName>
    <definedName name="_xlnm.Print_Area" localSheetId="8">'tab3 courbeC'!$A$1:$J$42</definedName>
    <definedName name="_xlnm.Print_Area" localSheetId="33">'tab30 courbe'!$A$1:$H$41</definedName>
    <definedName name="_xlnm.Print_Area" localSheetId="34">'tab31 mineurs.étab'!$A$1:$G$81</definedName>
    <definedName name="_xlnm.Print_Area" localSheetId="35">'tab32 mineurs.étab2'!$A$1:$H$81</definedName>
    <definedName name="_xlnm.Print_Area" localSheetId="40">'tab37stock-AmPeine'!$A$1:$J$35</definedName>
    <definedName name="_xlnm.Print_Area" localSheetId="41">'tab38courbe-AmPeine'!$A$1:$K$40</definedName>
    <definedName name="_xlnm.Print_Area" localSheetId="43">tab40densité.120!$A$1:$I$99</definedName>
    <definedName name="_xlnm.Print_Area" localSheetId="9">tab4évolnheb!$A$1:$G$34</definedName>
    <definedName name="_xlnm.Print_Area" localSheetId="10">'tab5 courbévol'!$A$1:$J$39</definedName>
    <definedName name="_xlnm.Print_Area" localSheetId="11">'tab6 densité'!$A$1:$H$21</definedName>
  </definedNames>
  <calcPr calcId="145621"/>
</workbook>
</file>

<file path=xl/calcChain.xml><?xml version="1.0" encoding="utf-8"?>
<calcChain xmlns="http://schemas.openxmlformats.org/spreadsheetml/2006/main">
  <c r="I106" i="44" l="1"/>
  <c r="I105" i="44"/>
  <c r="I104" i="4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J35" i="41"/>
  <c r="F35" i="41"/>
  <c r="J34" i="41"/>
  <c r="F34" i="41"/>
  <c r="J33" i="41"/>
  <c r="F33" i="41"/>
  <c r="J32" i="41"/>
  <c r="F32" i="41"/>
  <c r="J31" i="41"/>
  <c r="F31" i="41"/>
  <c r="J30" i="41"/>
  <c r="F30" i="41"/>
  <c r="J29" i="41"/>
  <c r="F29" i="41"/>
  <c r="J28" i="41"/>
  <c r="F28" i="41"/>
  <c r="J27" i="41"/>
  <c r="F27" i="41"/>
  <c r="J26" i="41"/>
  <c r="F26" i="41"/>
  <c r="J25" i="41"/>
  <c r="F25" i="41"/>
  <c r="J24" i="41"/>
  <c r="F24" i="41"/>
  <c r="J23" i="41"/>
  <c r="F23" i="41"/>
  <c r="J22" i="41"/>
  <c r="F22" i="41"/>
  <c r="J21" i="41"/>
  <c r="F21" i="41"/>
  <c r="J20" i="41"/>
  <c r="F20" i="41"/>
  <c r="J19" i="41"/>
  <c r="F19" i="41"/>
  <c r="J18" i="41"/>
  <c r="F18" i="41"/>
  <c r="J17" i="41"/>
  <c r="F17" i="41"/>
  <c r="J16" i="41"/>
  <c r="F16" i="41"/>
  <c r="J15" i="41"/>
  <c r="F15" i="41"/>
  <c r="J14" i="41"/>
  <c r="F14" i="41"/>
  <c r="J13" i="41"/>
  <c r="F13" i="41"/>
  <c r="J12" i="41"/>
  <c r="F12" i="41"/>
  <c r="J11" i="41"/>
  <c r="F11" i="41"/>
  <c r="G32" i="29" l="1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F33" i="10"/>
  <c r="F31" i="10"/>
  <c r="F30" i="10"/>
  <c r="F28" i="10"/>
  <c r="F27" i="10"/>
  <c r="F25" i="10"/>
  <c r="F24" i="10"/>
  <c r="F22" i="10"/>
  <c r="F21" i="10"/>
  <c r="F20" i="10"/>
  <c r="F18" i="10"/>
  <c r="F17" i="10"/>
  <c r="F16" i="10"/>
  <c r="F15" i="10"/>
  <c r="F14" i="10"/>
  <c r="F13" i="10"/>
  <c r="F12" i="10"/>
  <c r="F10" i="10"/>
  <c r="F9" i="10"/>
  <c r="G9" i="36"/>
  <c r="C16" i="38"/>
  <c r="D14" i="38" s="1"/>
  <c r="D15" i="37"/>
  <c r="C15" i="37"/>
  <c r="E15" i="37" s="1"/>
  <c r="G14" i="32"/>
  <c r="C16" i="32"/>
  <c r="E12" i="31"/>
  <c r="D16" i="5"/>
  <c r="C16" i="5"/>
  <c r="G9" i="29"/>
  <c r="G9" i="26"/>
  <c r="G9" i="22"/>
  <c r="G9" i="20"/>
  <c r="F19" i="17"/>
  <c r="F16" i="17"/>
  <c r="F15" i="17"/>
  <c r="C21" i="17"/>
  <c r="E24" i="30"/>
  <c r="F24" i="30" s="1"/>
  <c r="E20" i="30"/>
  <c r="E14" i="30"/>
  <c r="F14" i="30" s="1"/>
  <c r="E12" i="19"/>
  <c r="I19" i="18"/>
  <c r="D19" i="18"/>
  <c r="E22" i="18"/>
  <c r="I14" i="18"/>
  <c r="F27" i="15"/>
  <c r="E27" i="15"/>
  <c r="D27" i="15"/>
  <c r="C27" i="15"/>
  <c r="E26" i="14"/>
  <c r="C26" i="14"/>
  <c r="F20" i="14"/>
  <c r="F18" i="14"/>
  <c r="F17" i="14"/>
  <c r="F16" i="14"/>
  <c r="F14" i="14"/>
  <c r="F13" i="14"/>
  <c r="F12" i="14"/>
  <c r="E17" i="4"/>
  <c r="J9" i="4"/>
  <c r="E15" i="4"/>
  <c r="I11" i="4"/>
  <c r="E11" i="4"/>
  <c r="J10" i="4"/>
  <c r="I10" i="4"/>
  <c r="E7" i="4"/>
  <c r="B5" i="39"/>
  <c r="F32" i="10"/>
  <c r="C18" i="4"/>
  <c r="F23" i="10"/>
  <c r="F19" i="10"/>
  <c r="F11" i="10"/>
  <c r="C22" i="30"/>
  <c r="C27" i="30" s="1"/>
  <c r="B9" i="16"/>
  <c r="C15" i="31"/>
  <c r="E16" i="32"/>
  <c r="F13" i="32" s="1"/>
  <c r="F29" i="10"/>
  <c r="F26" i="10"/>
  <c r="B9" i="14"/>
  <c r="F17" i="17"/>
  <c r="F22" i="18"/>
  <c r="F12" i="19"/>
  <c r="B4" i="22"/>
  <c r="B6" i="27"/>
  <c r="B5" i="6"/>
  <c r="B5" i="36"/>
  <c r="B6" i="14"/>
  <c r="B6" i="22"/>
  <c r="B6" i="16"/>
  <c r="B6" i="23"/>
  <c r="B4" i="21"/>
  <c r="B4" i="24"/>
  <c r="B6" i="29"/>
  <c r="B5" i="34"/>
  <c r="B5" i="10"/>
  <c r="B6" i="20"/>
  <c r="K1" i="4"/>
  <c r="B6" i="28"/>
  <c r="B4" i="28"/>
  <c r="C22" i="18"/>
  <c r="B6" i="32"/>
  <c r="B5" i="33" s="1"/>
  <c r="B6" i="21"/>
  <c r="B6" i="24"/>
  <c r="B4" i="27"/>
  <c r="B4" i="29"/>
  <c r="B6" i="31"/>
  <c r="C5" i="8"/>
  <c r="B5" i="35"/>
  <c r="B5" i="40"/>
  <c r="B6" i="12"/>
  <c r="B8" i="12" s="1"/>
  <c r="B8" i="14"/>
  <c r="B4" i="20"/>
  <c r="B8" i="17"/>
  <c r="B8" i="16"/>
  <c r="B6" i="18"/>
  <c r="B6" i="5"/>
  <c r="B6" i="15" s="1"/>
  <c r="B6" i="25"/>
  <c r="E9" i="4"/>
  <c r="E14" i="4"/>
  <c r="E16" i="4"/>
  <c r="F15" i="14"/>
  <c r="F19" i="14"/>
  <c r="G14" i="18"/>
  <c r="D22" i="19"/>
  <c r="D27" i="19" s="1"/>
  <c r="E14" i="19"/>
  <c r="E16" i="19"/>
  <c r="E18" i="19"/>
  <c r="E20" i="19"/>
  <c r="E24" i="19"/>
  <c r="E19" i="30"/>
  <c r="F20" i="30"/>
  <c r="D21" i="17"/>
  <c r="F18" i="17"/>
  <c r="F20" i="17"/>
  <c r="G9" i="21"/>
  <c r="G9" i="25"/>
  <c r="G9" i="27"/>
  <c r="C16" i="12"/>
  <c r="G9" i="35"/>
  <c r="D26" i="14"/>
  <c r="F12" i="12"/>
  <c r="E16" i="12"/>
  <c r="G9" i="23"/>
  <c r="G9" i="24"/>
  <c r="G9" i="28"/>
  <c r="E14" i="5"/>
  <c r="D16" i="12"/>
  <c r="D29" i="4" s="1"/>
  <c r="F14" i="12"/>
  <c r="E11" i="37"/>
  <c r="E12" i="37"/>
  <c r="I9" i="4"/>
  <c r="K9" i="4" s="1"/>
  <c r="I22" i="18"/>
  <c r="H14" i="18"/>
  <c r="J14" i="18" s="1"/>
  <c r="D14" i="18"/>
  <c r="B22" i="18"/>
  <c r="G19" i="18"/>
  <c r="G22" i="18"/>
  <c r="C22" i="19"/>
  <c r="E22" i="19" s="1"/>
  <c r="E13" i="19"/>
  <c r="F13" i="19" s="1"/>
  <c r="E15" i="19"/>
  <c r="F15" i="19" s="1"/>
  <c r="E17" i="19"/>
  <c r="F17" i="19" s="1"/>
  <c r="E19" i="19"/>
  <c r="F19" i="19" s="1"/>
  <c r="D22" i="30"/>
  <c r="E12" i="30"/>
  <c r="E13" i="30"/>
  <c r="F13" i="30" s="1"/>
  <c r="E15" i="30"/>
  <c r="F15" i="30" s="1"/>
  <c r="E16" i="30"/>
  <c r="F16" i="30" s="1"/>
  <c r="E18" i="30"/>
  <c r="F18" i="30" s="1"/>
  <c r="F19" i="30"/>
  <c r="F14" i="17"/>
  <c r="E21" i="17"/>
  <c r="F21" i="17" s="1"/>
  <c r="E11" i="31"/>
  <c r="D15" i="31"/>
  <c r="E15" i="31" s="1"/>
  <c r="G13" i="32"/>
  <c r="F14" i="32"/>
  <c r="E12" i="4"/>
  <c r="F22" i="14"/>
  <c r="E17" i="30"/>
  <c r="F17" i="30" s="1"/>
  <c r="G13" i="38"/>
  <c r="E16" i="38"/>
  <c r="F14" i="38" s="1"/>
  <c r="B6" i="17"/>
  <c r="B6" i="37"/>
  <c r="B6" i="38" s="1"/>
  <c r="B5" i="9"/>
  <c r="B5" i="11"/>
  <c r="B5" i="7"/>
  <c r="B6" i="30"/>
  <c r="B6" i="26"/>
  <c r="B4" i="23"/>
  <c r="B4" i="26"/>
  <c r="B4" i="25"/>
  <c r="B6" i="19"/>
  <c r="D14" i="32"/>
  <c r="B6" i="13"/>
  <c r="D22" i="18"/>
  <c r="D27" i="30"/>
  <c r="C27" i="19"/>
  <c r="F13" i="38" l="1"/>
  <c r="F16" i="38" s="1"/>
  <c r="E22" i="30"/>
  <c r="K10" i="4"/>
  <c r="E16" i="5"/>
  <c r="F16" i="32"/>
  <c r="F26" i="14"/>
  <c r="G16" i="32"/>
  <c r="H13" i="32" s="1"/>
  <c r="F22" i="30"/>
  <c r="E27" i="30"/>
  <c r="F27" i="30" s="1"/>
  <c r="E27" i="19"/>
  <c r="F27" i="19" s="1"/>
  <c r="F22" i="19"/>
  <c r="F16" i="12"/>
  <c r="F12" i="30"/>
  <c r="I7" i="4"/>
  <c r="D13" i="32"/>
  <c r="D16" i="32" s="1"/>
  <c r="E12" i="5"/>
  <c r="H19" i="18"/>
  <c r="G14" i="38"/>
  <c r="D13" i="38"/>
  <c r="D16" i="38" s="1"/>
  <c r="F24" i="14"/>
  <c r="E10" i="4"/>
  <c r="J11" i="4"/>
  <c r="J7" i="4" s="1"/>
  <c r="J13" i="4" s="1"/>
  <c r="D18" i="4"/>
  <c r="E18" i="4" s="1"/>
  <c r="F14" i="19"/>
  <c r="F16" i="19"/>
  <c r="F18" i="19"/>
  <c r="F20" i="19"/>
  <c r="F24" i="19"/>
  <c r="H16" i="32" l="1"/>
  <c r="H14" i="32"/>
  <c r="H14" i="38"/>
  <c r="I13" i="4"/>
  <c r="K7" i="4"/>
  <c r="G16" i="38"/>
  <c r="H13" i="38" s="1"/>
  <c r="J19" i="18"/>
  <c r="J22" i="18" s="1"/>
  <c r="H22" i="18"/>
  <c r="K11" i="4"/>
  <c r="H16" i="38" l="1"/>
</calcChain>
</file>

<file path=xl/sharedStrings.xml><?xml version="1.0" encoding="utf-8"?>
<sst xmlns="http://schemas.openxmlformats.org/spreadsheetml/2006/main" count="2137" uniqueCount="631">
  <si>
    <t>Statistique mensuelle</t>
  </si>
  <si>
    <t>de la population écrouée et détenue en France</t>
  </si>
  <si>
    <t xml:space="preserve">situation au </t>
  </si>
  <si>
    <t>Direction de l'Administration Pénitentiaire</t>
  </si>
  <si>
    <t>Bureau des études et de la prospective (PMJ5).</t>
  </si>
  <si>
    <t>Sommaire</t>
  </si>
  <si>
    <t xml:space="preserve"> Page 2 </t>
  </si>
  <si>
    <t>Page 3</t>
  </si>
  <si>
    <t>Sommaire (suite)</t>
  </si>
  <si>
    <t>Page 4</t>
  </si>
  <si>
    <t>Les chiffres du mois</t>
  </si>
  <si>
    <t>Page 5</t>
  </si>
  <si>
    <t>Tableau 1</t>
  </si>
  <si>
    <t>Nombre de personnes écrouées</t>
  </si>
  <si>
    <t>Page 6</t>
  </si>
  <si>
    <t>Tableau 2</t>
  </si>
  <si>
    <t>Evolution mensuelle de la population écrouée depuis deux années</t>
  </si>
  <si>
    <t>Page 7</t>
  </si>
  <si>
    <t>Tableau 3 A, B et C</t>
  </si>
  <si>
    <t xml:space="preserve">Courbes d'évolutions mensuelles </t>
  </si>
  <si>
    <t>Page 8</t>
  </si>
  <si>
    <t>Tableau 4</t>
  </si>
  <si>
    <t>Page 9</t>
  </si>
  <si>
    <t>Tableau 5</t>
  </si>
  <si>
    <t>Page 10</t>
  </si>
  <si>
    <t>Tableau 6</t>
  </si>
  <si>
    <t>Nombre de personnes écrouées détenues et densité de population</t>
  </si>
  <si>
    <t>Page 11</t>
  </si>
  <si>
    <t>Tableau 7</t>
  </si>
  <si>
    <t>Nombre de personnes écrouées par direction interrégionale</t>
  </si>
  <si>
    <t>Page 12</t>
  </si>
  <si>
    <t>Tableau 8</t>
  </si>
  <si>
    <t>Nombre de personnes écrouées détenues et densité de population par direction interrégionale</t>
  </si>
  <si>
    <t>Page 13</t>
  </si>
  <si>
    <t>Tableau 9</t>
  </si>
  <si>
    <t>Nombre de personnes écrouées non hébergées par direction interrégionale</t>
  </si>
  <si>
    <t>Page 14</t>
  </si>
  <si>
    <t>Tableau 10</t>
  </si>
  <si>
    <t>Densité de population selon le type d'établissement par direction interrégionale</t>
  </si>
  <si>
    <t>Page 15</t>
  </si>
  <si>
    <t>Tableau 11</t>
  </si>
  <si>
    <t>Densité de population selon le type d'établissement</t>
  </si>
  <si>
    <t>Page 16</t>
  </si>
  <si>
    <t>Tableau 12</t>
  </si>
  <si>
    <t>Répartition de la population écrouée détenue selon la catégorie pénale</t>
  </si>
  <si>
    <t>Page 17</t>
  </si>
  <si>
    <t>Tableau 13</t>
  </si>
  <si>
    <t>Répartition de la population écrouée détenue selon la catégorie pénale, par direction interrégionale</t>
  </si>
  <si>
    <t>Page 18</t>
  </si>
  <si>
    <t>Tableau 14</t>
  </si>
  <si>
    <t>Population écrouée détenue par établissement, DI de Bordeaux</t>
  </si>
  <si>
    <t>Page 19</t>
  </si>
  <si>
    <t>Tableau 15</t>
  </si>
  <si>
    <t>Population écrouée détenue par établissement, DI de Dijon</t>
  </si>
  <si>
    <t>Page 20</t>
  </si>
  <si>
    <t>Tableau 16</t>
  </si>
  <si>
    <t>Population écrouée détenue par établissement, DI de Lille</t>
  </si>
  <si>
    <t>Page 21</t>
  </si>
  <si>
    <t>Tableau 17</t>
  </si>
  <si>
    <t>Population écrouée détenue par établissement, DI de Lyon</t>
  </si>
  <si>
    <t>Page 22</t>
  </si>
  <si>
    <t>Tableau 18</t>
  </si>
  <si>
    <t>Population écrouée détenue par établissement, DI de Marseille</t>
  </si>
  <si>
    <t>Page 23</t>
  </si>
  <si>
    <t>Tableau 19</t>
  </si>
  <si>
    <t>Population écrouée détenue par établissement, DI de Paris</t>
  </si>
  <si>
    <t>Page 24</t>
  </si>
  <si>
    <t>Tableau 20</t>
  </si>
  <si>
    <t>Population écrouée détenue par établissement, DI de Rennes</t>
  </si>
  <si>
    <t>Page 25</t>
  </si>
  <si>
    <t>Tableau 21</t>
  </si>
  <si>
    <t>Population écrouée détenue par établissement, DI de Strasbourg</t>
  </si>
  <si>
    <t>Page 26</t>
  </si>
  <si>
    <t>Tableau 22</t>
  </si>
  <si>
    <t>Population écrouée détenue par établissement, DI de Toulouse</t>
  </si>
  <si>
    <t>Page 27</t>
  </si>
  <si>
    <t>Tableau 23</t>
  </si>
  <si>
    <t>Population écrouée détenue par établissement, Outre-Mer</t>
  </si>
  <si>
    <t>Page 30</t>
  </si>
  <si>
    <t>Tableau 26</t>
  </si>
  <si>
    <t>Nombre de personnes écrouées détenues par sexe et par direction interrégionale</t>
  </si>
  <si>
    <t>Page 31</t>
  </si>
  <si>
    <t>Tableau 27</t>
  </si>
  <si>
    <t>Nombre et pourcentage de mineurs écroués détenus</t>
  </si>
  <si>
    <t>Page 32</t>
  </si>
  <si>
    <t>Tableau 28</t>
  </si>
  <si>
    <t>Nombre et pourcentage de mineurs écroués détenus selon la catégorie pénale</t>
  </si>
  <si>
    <t>Page 33</t>
  </si>
  <si>
    <t>Tableau 29</t>
  </si>
  <si>
    <t>Évolution mensuelle du nombre de mineurs écroués, sur deux années</t>
  </si>
  <si>
    <t>Page 34</t>
  </si>
  <si>
    <t>Tableau 30</t>
  </si>
  <si>
    <t>Courbe d'évolution mensuelle du nombre de mineurs écroués, sur deux années</t>
  </si>
  <si>
    <t>Page 35</t>
  </si>
  <si>
    <t>Tableau 31</t>
  </si>
  <si>
    <t>Nombre de mineurs écroués détenus par établissement et direction interrégionale, métropole et outre-mer</t>
  </si>
  <si>
    <t>Page 36</t>
  </si>
  <si>
    <t>Tableau 32</t>
  </si>
  <si>
    <t>Nombre de mineurs écroués détenus par quartier d'établissement et direction interrégionale, métropole et outre-mer</t>
  </si>
  <si>
    <t>Page 37</t>
  </si>
  <si>
    <t>Tableau 33</t>
  </si>
  <si>
    <t>Nombre de femmes écrouées</t>
  </si>
  <si>
    <t>Page 38</t>
  </si>
  <si>
    <t>Tableau 34</t>
  </si>
  <si>
    <t>Femmes écrouées selon la catégorie pénale</t>
  </si>
  <si>
    <t>Page 39</t>
  </si>
  <si>
    <t>Tableau 35</t>
  </si>
  <si>
    <t>Evolution mensuelle du nombre de femmes écrouées depuis deux années</t>
  </si>
  <si>
    <t>Page 40</t>
  </si>
  <si>
    <t>Tableau 36</t>
  </si>
  <si>
    <t>Courbe d' évolution mensuelle du nombre de femmes écrouées depuis deux années</t>
  </si>
  <si>
    <t>Ensemble des personnes sous écrou</t>
  </si>
  <si>
    <t>Ensemble des personnes écrouées en aménagement de peine</t>
  </si>
  <si>
    <t>Evolution annuelle (%)</t>
  </si>
  <si>
    <t>Total</t>
  </si>
  <si>
    <t>écroués non détenus</t>
  </si>
  <si>
    <t>dont condamnés en semi-liberté</t>
  </si>
  <si>
    <t>dont condamnés en placement extérieur non hébergés</t>
  </si>
  <si>
    <t>dont condamnés en placement extérieur</t>
  </si>
  <si>
    <t>écroués détenus</t>
  </si>
  <si>
    <t>Part des aménagés sur l'ensemble des condamnés écroués (%)</t>
  </si>
  <si>
    <t>dont prévenus</t>
  </si>
  <si>
    <t>dont condamnés en placement extérieur hébergés</t>
  </si>
  <si>
    <t>dont condamnés non aménagés</t>
  </si>
  <si>
    <t>Densité carcérale</t>
  </si>
  <si>
    <t xml:space="preserve">nombre de places opérationnelles : </t>
  </si>
  <si>
    <t xml:space="preserve">Nombre de personnes écrouées </t>
  </si>
  <si>
    <t>(détenues ou non hébergées)</t>
  </si>
  <si>
    <t>Champ :</t>
  </si>
  <si>
    <t>Métropole et Outre-Mer</t>
  </si>
  <si>
    <t>Effectif au :</t>
  </si>
  <si>
    <t>Source :</t>
  </si>
  <si>
    <t>DAP - PMJ5</t>
  </si>
  <si>
    <t>Nombre de personnes écrouées détenues</t>
  </si>
  <si>
    <t>Nombre de personnes écrouées non hébergées</t>
  </si>
  <si>
    <t>Métropole</t>
  </si>
  <si>
    <t>Outre Mer</t>
  </si>
  <si>
    <t>Ensemble des établissements pénitentiaires</t>
  </si>
  <si>
    <t>Evolution mensuelle de la population écrouée détenue sur deux années</t>
  </si>
  <si>
    <t>Situation au 1er du mois</t>
  </si>
  <si>
    <t>Prévenus</t>
  </si>
  <si>
    <t>Condamnés</t>
  </si>
  <si>
    <t>Ensemble</t>
  </si>
  <si>
    <t>Variation mensuelle (%)</t>
  </si>
  <si>
    <t>Tableau 3-A</t>
  </si>
  <si>
    <t>Courbe d'évolution mensuelle de la population écrouée détenue depuis 20 ans</t>
  </si>
  <si>
    <t>Tableau 3-B</t>
  </si>
  <si>
    <t>Tableau 3-C</t>
  </si>
  <si>
    <t>Evolution mensuelle de la population écrouée non hébergée depuis 2ans</t>
  </si>
  <si>
    <t>Nombre de personnes placées à l'extérieur, sans hébergement</t>
  </si>
  <si>
    <t>Capacités au :</t>
  </si>
  <si>
    <t>(source DAP - EMS1)</t>
  </si>
  <si>
    <t>Capacité norme circulaire</t>
  </si>
  <si>
    <t>Capacité opérationnelle</t>
  </si>
  <si>
    <t>Nombre de personnes écrouées  détenues</t>
  </si>
  <si>
    <t>Densité (%)</t>
  </si>
  <si>
    <t>Nombre de personnes écrouées par Direction interrégionale</t>
  </si>
  <si>
    <t>Ensemble de la métropole</t>
  </si>
  <si>
    <t>Nombre de personnes écrouées détenues et densité de population par Direction Interrégionale</t>
  </si>
  <si>
    <t>Capacité norme circulaire (*)</t>
  </si>
  <si>
    <t>Capacité opérationnelle (*)</t>
  </si>
  <si>
    <t>Densité (%) (*)</t>
  </si>
  <si>
    <t>(*) voir page 10</t>
  </si>
  <si>
    <t>Nombre de personnes écrouées non hébergées par Direction Interrégionale</t>
  </si>
  <si>
    <t>Densité de population selon le type d'établissement par Direction Interrégionale</t>
  </si>
  <si>
    <t>Densité Maisons d'Arrêt et Etablissement pour Mineurs (%)</t>
  </si>
  <si>
    <t>Densité établissements pour peine (%) (**)</t>
  </si>
  <si>
    <t>Densité totale (%) (*)</t>
  </si>
  <si>
    <t>Outre mer</t>
  </si>
  <si>
    <t xml:space="preserve">Densité de population selon le type d'établissement </t>
  </si>
  <si>
    <t>(source DAP - EMS1 )</t>
  </si>
  <si>
    <t>Type d'établissement</t>
  </si>
  <si>
    <t>Nombre de personnes détenues</t>
  </si>
  <si>
    <t>MA et qMA</t>
  </si>
  <si>
    <t>CD et qCD</t>
  </si>
  <si>
    <t>MC et qMC</t>
  </si>
  <si>
    <t>CPA et qCPA</t>
  </si>
  <si>
    <t>CSL et qCSL (**)</t>
  </si>
  <si>
    <t>EPM</t>
  </si>
  <si>
    <t>q = quartier</t>
  </si>
  <si>
    <t>(**) hors places de SL disponibles dans d'autres établissements (MA, qMA, qCD, MC)</t>
  </si>
  <si>
    <t>Catégorie pénale actuelle</t>
  </si>
  <si>
    <t>Outre-Mer</t>
  </si>
  <si>
    <t>Ensemble de la population écrouée détenue</t>
  </si>
  <si>
    <t>Hommes</t>
  </si>
  <si>
    <t>Femmes</t>
  </si>
  <si>
    <t>Répartition de la population écrouée détenue selon la catégorie pénale et par Direction Interrégionale</t>
  </si>
  <si>
    <t>Taux de prévenus (%)</t>
  </si>
  <si>
    <t>Population écrouée détenue par établissement</t>
  </si>
  <si>
    <t>*article D70 du code de procédure pénale</t>
  </si>
  <si>
    <t>Mission Outre-Mer</t>
  </si>
  <si>
    <t>ANTILLES ET GUYANE</t>
  </si>
  <si>
    <t>OCEANS INDIEN ET</t>
  </si>
  <si>
    <t>PACIFIQUE</t>
  </si>
  <si>
    <t xml:space="preserve"> et Saint Pierre et Miquelon</t>
  </si>
  <si>
    <t>Etablissements</t>
  </si>
  <si>
    <t>et quartiers pour peine</t>
  </si>
  <si>
    <t>et Saint Pierre et Miquelon</t>
  </si>
  <si>
    <t>Nombre de personnes écrouées détenues par sexe et par Direction Interrégionale</t>
  </si>
  <si>
    <t>Taux de féminité (%)</t>
  </si>
  <si>
    <t>Bordeaux</t>
  </si>
  <si>
    <t>Dijon</t>
  </si>
  <si>
    <t>Lille</t>
  </si>
  <si>
    <t>Lyon</t>
  </si>
  <si>
    <t>Marseille</t>
  </si>
  <si>
    <t>Paris</t>
  </si>
  <si>
    <t>Rennes</t>
  </si>
  <si>
    <t>Strasbourg</t>
  </si>
  <si>
    <t>Toulouse</t>
  </si>
  <si>
    <t>Nombre de mineurs écroués détenus</t>
  </si>
  <si>
    <t>Proportion de  mineurs écroués détenus (%)</t>
  </si>
  <si>
    <t>Effectifs</t>
  </si>
  <si>
    <t>%</t>
  </si>
  <si>
    <t>Evolution mensuelle du nombre de mineurs écroués détenus sur deux années</t>
  </si>
  <si>
    <t>Evolution mensuelle du nombre de mineurs écroués détenus</t>
  </si>
  <si>
    <t>Nombre de mineurs écroués détenus par établissement</t>
  </si>
  <si>
    <t>Etablissement</t>
  </si>
  <si>
    <t>Nombre de jeunes majeurs occupant des places mineurs</t>
  </si>
  <si>
    <t>Nombre de places mineurs (source EMS1)</t>
  </si>
  <si>
    <t>Taux d'occupation des places mineurs</t>
  </si>
  <si>
    <t>** : disposant d'un quartier femmes, ces établissements sont autorisés à accueillir des détenues mineures</t>
  </si>
  <si>
    <t>Nombre de mineurs écroués détenus par quartier d'établissement</t>
  </si>
  <si>
    <t>Femmes écrouées</t>
  </si>
  <si>
    <t>Proportion de femmes (%)</t>
  </si>
  <si>
    <t>Ensemble *</t>
  </si>
  <si>
    <t xml:space="preserve">* Dont non hébergées : </t>
  </si>
  <si>
    <t>Prévenues</t>
  </si>
  <si>
    <t>Condamnées</t>
  </si>
  <si>
    <r>
      <t>Capacité norme circulaire</t>
    </r>
    <r>
      <rPr>
        <i/>
        <sz val="10"/>
        <rFont val="Times New Roman"/>
        <family val="1"/>
      </rPr>
      <t xml:space="preserve"> : la circulaire A.P. 88.05G du 17 mai 1998 définit le mode de calcul de la capacité des établissements pénitentiaires.</t>
    </r>
  </si>
  <si>
    <r>
      <t>Capacité opérationnelle</t>
    </r>
    <r>
      <rPr>
        <i/>
        <sz val="10"/>
        <rFont val="Times New Roman"/>
        <family val="1"/>
      </rPr>
      <t xml:space="preserve"> : correspond au nombre de places effectivement disponibles dans les établissements pénitentiaires.</t>
    </r>
  </si>
  <si>
    <r>
      <t>Densité de population</t>
    </r>
    <r>
      <rPr>
        <i/>
        <sz val="10"/>
        <rFont val="Times New Roman"/>
        <family val="1"/>
      </rPr>
      <t xml:space="preserve"> : ce ratio s'obtient en rapportant le nombre de détenus présents à la capacité opérationnelle.</t>
    </r>
  </si>
  <si>
    <t>(**) MC, CD, CPA, qMC, qCD, qCPA et CSL autonomes.</t>
  </si>
  <si>
    <t>** y compris l'E.P.S.N</t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</si>
  <si>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(aménagement de peine)</t>
    </r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</si>
  <si>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de fin de peine</t>
    </r>
  </si>
  <si>
    <t>Nombre de personnes placées sous surveillance électronique*</t>
  </si>
  <si>
    <t>* y compris sous surveillance électronique de fin de peine</t>
  </si>
  <si>
    <t>Nombre de personnes placées sous surveillance électronique de fin de peine</t>
  </si>
  <si>
    <t>Nombre de personnes placées sous surveillance électronique  en aménagement de peine</t>
  </si>
  <si>
    <t>Dont: surveillance électronique de fin de peine</t>
  </si>
  <si>
    <t>CNE et qCNE</t>
  </si>
  <si>
    <t xml:space="preserve">1er décembre 2013 </t>
  </si>
  <si>
    <t>Evolution mensuelle du nombre de femmes écrouées depuis le 1er janvier 2011</t>
  </si>
  <si>
    <t>Evolution mensuelle de la population écrouée détenue mineure depuis le 1er janvier  2011</t>
  </si>
  <si>
    <t>Courbe d'évolution mensuelle de la population écrouée non hébergée depuis le 1er janvier 2011</t>
  </si>
  <si>
    <t>Evolution mensuelle du nombre de personnes écrouées non hébergées depuis janvier 2011</t>
  </si>
  <si>
    <t>Courbe d'évolution mensuelle de la population écrouée détenue depuis le 1er janvier 2011</t>
  </si>
  <si>
    <t>Evolution mensuelle de la population écrouée détenue depuis le 1er janvier 2010</t>
  </si>
  <si>
    <t xml:space="preserve"> Courbe d'évolution mensuelle de la population écrouée détenue selon la catégorie pénale depuis le 1er janvier 2011</t>
  </si>
  <si>
    <t xml:space="preserve"> Evolution mensuelle du nombre de prévenus
 depuis le 1er janvier 2010</t>
  </si>
  <si>
    <t xml:space="preserve"> Evolution mensuelle du nombre de condamnés,
 depuis le 1er janvier 2010</t>
  </si>
  <si>
    <t>Direction Interrégionale de Bordeaux</t>
  </si>
  <si>
    <t>MA</t>
  </si>
  <si>
    <t>qMA</t>
  </si>
  <si>
    <t>Ensemble des Maisons d'Arrêt et qMA</t>
  </si>
  <si>
    <t>CD</t>
  </si>
  <si>
    <t>qCD</t>
  </si>
  <si>
    <t>MC</t>
  </si>
  <si>
    <t>qCPA</t>
  </si>
  <si>
    <t>qCSL</t>
  </si>
  <si>
    <t>Ensemble des établissements pour peine*</t>
  </si>
  <si>
    <t>Ensemble de la Direction Régionale</t>
  </si>
  <si>
    <t>Agen</t>
  </si>
  <si>
    <t>Angoulême</t>
  </si>
  <si>
    <t>Bayonne</t>
  </si>
  <si>
    <t>Guéret</t>
  </si>
  <si>
    <t>Limoges</t>
  </si>
  <si>
    <t>Niort</t>
  </si>
  <si>
    <t>Pau</t>
  </si>
  <si>
    <t>Périgueux</t>
  </si>
  <si>
    <t>Rochefort</t>
  </si>
  <si>
    <t>Saintes</t>
  </si>
  <si>
    <t>Tulle</t>
  </si>
  <si>
    <t>Bordeaux Gradignan</t>
  </si>
  <si>
    <t>Mont-de-Marsan</t>
  </si>
  <si>
    <t>Poitiers-Vivonne</t>
  </si>
  <si>
    <t>Bédenac</t>
  </si>
  <si>
    <t>Eysses</t>
  </si>
  <si>
    <t>Mauzac</t>
  </si>
  <si>
    <t>Neuvic</t>
  </si>
  <si>
    <t>Uzerche</t>
  </si>
  <si>
    <t>Saint-Martin-de-Ré</t>
  </si>
  <si>
    <t>Direction Interrégionale de Dijon</t>
  </si>
  <si>
    <t>CSL</t>
  </si>
  <si>
    <t>Auxerre</t>
  </si>
  <si>
    <t>Blois</t>
  </si>
  <si>
    <t>Bourges</t>
  </si>
  <si>
    <t>Châlons-en-Champagne</t>
  </si>
  <si>
    <t>Charleville-Mézières</t>
  </si>
  <si>
    <t>Chartres</t>
  </si>
  <si>
    <t>Chaumont</t>
  </si>
  <si>
    <t>Nevers</t>
  </si>
  <si>
    <t>Orléans</t>
  </si>
  <si>
    <t>Reims</t>
  </si>
  <si>
    <t>Tours</t>
  </si>
  <si>
    <t>Troyes</t>
  </si>
  <si>
    <t>Châteauroux</t>
  </si>
  <si>
    <t>Varennes-le-Grand</t>
  </si>
  <si>
    <t>Châteaudun</t>
  </si>
  <si>
    <t>Joux-la-Ville</t>
  </si>
  <si>
    <t>Villenauxe-la-Grande</t>
  </si>
  <si>
    <t>Clairvaux</t>
  </si>
  <si>
    <t>Saint Maur</t>
  </si>
  <si>
    <t>Montargis</t>
  </si>
  <si>
    <t>Direction Interrégionale de Lille</t>
  </si>
  <si>
    <t>qMC</t>
  </si>
  <si>
    <t>qCNE</t>
  </si>
  <si>
    <t>Amiens</t>
  </si>
  <si>
    <t>Arras</t>
  </si>
  <si>
    <t>Beauvais</t>
  </si>
  <si>
    <t>Béthune</t>
  </si>
  <si>
    <t>Compiègne</t>
  </si>
  <si>
    <t>Douai</t>
  </si>
  <si>
    <t>Dunkerque</t>
  </si>
  <si>
    <t>Evreux</t>
  </si>
  <si>
    <t>Rouen</t>
  </si>
  <si>
    <t>Valenciennes</t>
  </si>
  <si>
    <t>Laon</t>
  </si>
  <si>
    <t>Le Havre</t>
  </si>
  <si>
    <t>Liancourt</t>
  </si>
  <si>
    <t>Lille-Annoeullin</t>
  </si>
  <si>
    <t>Longuenesse</t>
  </si>
  <si>
    <t>Maubeuge</t>
  </si>
  <si>
    <t>Lille-Loos-Séquedin (Lille-Séquedin)</t>
  </si>
  <si>
    <t>Bapaume</t>
  </si>
  <si>
    <t>Val-de-Reuil</t>
  </si>
  <si>
    <t>Château-Thierry</t>
  </si>
  <si>
    <t>Lille-Loos-Séquedin (Haubourdin)</t>
  </si>
  <si>
    <t>Quiévrechain</t>
  </si>
  <si>
    <t>Lille-Loos-Séquedin</t>
  </si>
  <si>
    <t>Direction Interrégionale de Lyon</t>
  </si>
  <si>
    <t>Aurillac</t>
  </si>
  <si>
    <t>Bonneville</t>
  </si>
  <si>
    <t>Chambéry</t>
  </si>
  <si>
    <t>Clermont-Ferrand</t>
  </si>
  <si>
    <t>Grenoble</t>
  </si>
  <si>
    <t>Le-Puy-en-Velay</t>
  </si>
  <si>
    <t>Lyon Corbas</t>
  </si>
  <si>
    <t>Montluçon</t>
  </si>
  <si>
    <t>Privas</t>
  </si>
  <si>
    <t>Riom</t>
  </si>
  <si>
    <t>Saint Etienne-la-Talaudière</t>
  </si>
  <si>
    <t>Valence</t>
  </si>
  <si>
    <t>Villefranche-sur-Saône</t>
  </si>
  <si>
    <t>Aiton</t>
  </si>
  <si>
    <t>Bourg-en-Bresse</t>
  </si>
  <si>
    <t>Moulins Yzeure</t>
  </si>
  <si>
    <t>Saint-Quentin-Fallavier</t>
  </si>
  <si>
    <t>Roanne</t>
  </si>
  <si>
    <t>Rhône</t>
  </si>
  <si>
    <t>Direction Interrégionale de Marseille</t>
  </si>
  <si>
    <t>Ajaccio</t>
  </si>
  <si>
    <t>Digne</t>
  </si>
  <si>
    <t>Gap</t>
  </si>
  <si>
    <t>Grasse</t>
  </si>
  <si>
    <t>Nice</t>
  </si>
  <si>
    <t>Aix-Luynes</t>
  </si>
  <si>
    <t>Avignon le Pontet</t>
  </si>
  <si>
    <t>Borgo</t>
  </si>
  <si>
    <t>Marseille-Les-Baumettes</t>
  </si>
  <si>
    <t>Toulon-la-Farlède</t>
  </si>
  <si>
    <t>Casabianda</t>
  </si>
  <si>
    <t>Salon-de-Provence</t>
  </si>
  <si>
    <t>Tarascon</t>
  </si>
  <si>
    <t>Arles</t>
  </si>
  <si>
    <t>Direction Interrégionale de Paris</t>
  </si>
  <si>
    <t>Bois d'Arcy</t>
  </si>
  <si>
    <t>Fleury-Mérogis</t>
  </si>
  <si>
    <t>Nanterre</t>
  </si>
  <si>
    <t>Osny-Pontoise</t>
  </si>
  <si>
    <t>Paris-La-Santé</t>
  </si>
  <si>
    <t>Versailles</t>
  </si>
  <si>
    <t>Villepinte</t>
  </si>
  <si>
    <t>Fresnes (**)</t>
  </si>
  <si>
    <t>Meaux-Chauconin</t>
  </si>
  <si>
    <t>Melun</t>
  </si>
  <si>
    <t>Sud Francilien</t>
  </si>
  <si>
    <t>Poissy</t>
  </si>
  <si>
    <t>Fresnes (Villejuif)</t>
  </si>
  <si>
    <t>Corbeil</t>
  </si>
  <si>
    <t>Gagny</t>
  </si>
  <si>
    <t>Porcheville</t>
  </si>
  <si>
    <t>Direction Interrégionale de Rennes</t>
  </si>
  <si>
    <t>Angers</t>
  </si>
  <si>
    <t>Brest</t>
  </si>
  <si>
    <t>Caen</t>
  </si>
  <si>
    <t>Cherbourg</t>
  </si>
  <si>
    <t>Coutances</t>
  </si>
  <si>
    <t>Fontenay-le-Comte</t>
  </si>
  <si>
    <t>La Roche-sur-Yon</t>
  </si>
  <si>
    <t>Laval</t>
  </si>
  <si>
    <t>Le Mans-Croisettes</t>
  </si>
  <si>
    <t>Saint Malo</t>
  </si>
  <si>
    <t>Saint-Brieuc</t>
  </si>
  <si>
    <t>Vannes</t>
  </si>
  <si>
    <t>Lorient-Ploemeur</t>
  </si>
  <si>
    <t>Nantes</t>
  </si>
  <si>
    <t>Rennes-Vezin</t>
  </si>
  <si>
    <t>Argentan</t>
  </si>
  <si>
    <t>Alençon-Condé-sur-Sarthe</t>
  </si>
  <si>
    <t>Orvault</t>
  </si>
  <si>
    <t>Direction Interrégionale de Strasbourg</t>
  </si>
  <si>
    <t>Bar-le-Duc</t>
  </si>
  <si>
    <t>Belfort</t>
  </si>
  <si>
    <t>Besançon</t>
  </si>
  <si>
    <t>Colmar</t>
  </si>
  <si>
    <t>Epinal</t>
  </si>
  <si>
    <t>Lons-le-Saunier</t>
  </si>
  <si>
    <t>Lure</t>
  </si>
  <si>
    <t>Montbéliard</t>
  </si>
  <si>
    <t>Mulhouse</t>
  </si>
  <si>
    <t>Sarreguemines</t>
  </si>
  <si>
    <t>Vesoul</t>
  </si>
  <si>
    <t>Metz-Queuleu</t>
  </si>
  <si>
    <t>Nancy Maxéville</t>
  </si>
  <si>
    <t>Ecrouves</t>
  </si>
  <si>
    <t>Montmédy</t>
  </si>
  <si>
    <t>Oermingen</t>
  </si>
  <si>
    <t>Saint-Mihiel</t>
  </si>
  <si>
    <t>Toul</t>
  </si>
  <si>
    <t>Ensisheim</t>
  </si>
  <si>
    <t>Briey</t>
  </si>
  <si>
    <t>Maxéville</t>
  </si>
  <si>
    <t>Souffelweyersheim</t>
  </si>
  <si>
    <t>Direction Interrégionale de Toulouse</t>
  </si>
  <si>
    <t>Albi</t>
  </si>
  <si>
    <t>Carcassonne</t>
  </si>
  <si>
    <t>Foix</t>
  </si>
  <si>
    <t>Mende</t>
  </si>
  <si>
    <t>Montauban</t>
  </si>
  <si>
    <t>Nîmes</t>
  </si>
  <si>
    <t>Rodez</t>
  </si>
  <si>
    <t>Tarbes</t>
  </si>
  <si>
    <t>Villeneuve-lès-Maguelone</t>
  </si>
  <si>
    <t>Béziers</t>
  </si>
  <si>
    <t>Perpignan</t>
  </si>
  <si>
    <t>Toulouse-Seysses</t>
  </si>
  <si>
    <t>Muret</t>
  </si>
  <si>
    <t>Saint-Sulpice-la-Pointe</t>
  </si>
  <si>
    <t>Lannemezan</t>
  </si>
  <si>
    <t>Montpellier</t>
  </si>
  <si>
    <t>Lavaur</t>
  </si>
  <si>
    <t>Basse-Terre</t>
  </si>
  <si>
    <t>Baie-Mahault</t>
  </si>
  <si>
    <t>Ducos</t>
  </si>
  <si>
    <t>Guyane (Remiré Montjoly)</t>
  </si>
  <si>
    <t>Saint-Pierre</t>
  </si>
  <si>
    <t>Saint-Denis</t>
  </si>
  <si>
    <t>Saint-Pierre-et-Miquelon</t>
  </si>
  <si>
    <t>Majicavo</t>
  </si>
  <si>
    <t>Mata Utu</t>
  </si>
  <si>
    <t>Taiohae</t>
  </si>
  <si>
    <t>Uturoa-Raiatea</t>
  </si>
  <si>
    <t>Faa'a Nuutania</t>
  </si>
  <si>
    <t>Nouméa</t>
  </si>
  <si>
    <t>Le Port (Plaine les Galets)</t>
  </si>
  <si>
    <t>- 7 établissements ou quartiers ont une densité supérieure ou égale à 200 %,</t>
  </si>
  <si>
    <t>- 36 établissements ou quartiers ont une densité supérieure ou égale à 150 et inférieure à 200 %,</t>
  </si>
  <si>
    <t>- 54 établissements ou quartiers ont une densité supérieure ou égale à 120 et inférieure à 150 %,</t>
  </si>
  <si>
    <t>- 30 établissements ou quartiers ont une densité supérieure ou égale à 100 et inférieure à 120 %,</t>
  </si>
  <si>
    <t>- 121 établissements ou quartiers ont une densité inférieure à 100 %</t>
  </si>
  <si>
    <t>décembre 2011</t>
  </si>
  <si>
    <t>janvier 2012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</si>
  <si>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</si>
  <si>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</si>
  <si>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</si>
  <si>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</si>
  <si>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</si>
  <si>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</si>
  <si>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</si>
  <si>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</si>
  <si>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</si>
  <si>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</si>
  <si>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</si>
  <si>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</si>
  <si>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</si>
  <si>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</si>
  <si>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</si>
  <si>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</si>
  <si>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</si>
  <si>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</si>
  <si>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</si>
  <si>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</si>
  <si>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</si>
  <si>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</si>
  <si>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</si>
  <si>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CP</t>
  </si>
  <si>
    <t>Ensemble de la DI de Bordeaux</t>
  </si>
  <si>
    <t>Ensemble de la DI de Dijon</t>
  </si>
  <si>
    <t>Ensemble de la DI de Lille</t>
  </si>
  <si>
    <t>Ensemble de la DI de Lyon</t>
  </si>
  <si>
    <t>Ensemble de la DI de Marseille</t>
  </si>
  <si>
    <t>Ensemble de la DI de Paris</t>
  </si>
  <si>
    <t>Ensemble de la DI de Rennes</t>
  </si>
  <si>
    <t>Ensemble de la DI de Strasbourg</t>
  </si>
  <si>
    <t>Ensemble de la DI de Toulouse</t>
  </si>
  <si>
    <t>Ensemble de la DI de Outre-mer</t>
  </si>
  <si>
    <t>ENSEMBLE</t>
  </si>
  <si>
    <t>Marseille-Les-Baumettes **</t>
  </si>
  <si>
    <t>Fresnes **</t>
  </si>
  <si>
    <t>Versailles **</t>
  </si>
  <si>
    <t>Remire-Montjoly</t>
  </si>
  <si>
    <t>Nombre de matelas au sol</t>
  </si>
  <si>
    <t>Evolution mensuelle de la population écrouée non hébergée depuis 2 ans</t>
  </si>
  <si>
    <t>Courbe d'évolution mensuelle de la population écrouée non hébergée depuis janvier 2011</t>
  </si>
  <si>
    <t>DATE</t>
  </si>
  <si>
    <t>PSE</t>
  </si>
  <si>
    <t>PE</t>
  </si>
  <si>
    <t>Semi-Liberté</t>
  </si>
  <si>
    <t>Total aménagés</t>
  </si>
  <si>
    <t>Total condamnés</t>
  </si>
  <si>
    <t>Hébergés</t>
  </si>
  <si>
    <t>Non hébergés</t>
  </si>
  <si>
    <t>Courbe d'évolution mensuelle de la population bénéficiant d'un aménagement de peine depuis 2 ans</t>
  </si>
  <si>
    <t>France entière</t>
  </si>
  <si>
    <t>Evolution mensuelle par catégorie pénale des populations hébergées et non hébergées</t>
  </si>
  <si>
    <t>Condamnés hébergés</t>
  </si>
  <si>
    <t>dont SL</t>
  </si>
  <si>
    <t>dont PE hébergés</t>
  </si>
  <si>
    <t>Ensemble des hébergés</t>
  </si>
  <si>
    <t>Variation des hébergés (%)</t>
  </si>
  <si>
    <t>Condamnés non hébergés</t>
  </si>
  <si>
    <t>dont PSE</t>
  </si>
  <si>
    <t>dont PE non hébergés</t>
  </si>
  <si>
    <t>Variation des condamnés non hébergés (%)</t>
  </si>
  <si>
    <t>Ensemble des écroués</t>
  </si>
  <si>
    <t>Etablissements dont la densité carcérale est supérieure à 120%</t>
  </si>
  <si>
    <t>DISP</t>
  </si>
  <si>
    <t>type</t>
  </si>
  <si>
    <t>nom établissement</t>
  </si>
  <si>
    <t>places circulaires</t>
  </si>
  <si>
    <t>places opérationnelles</t>
  </si>
  <si>
    <t>Total des personnes détenues</t>
  </si>
  <si>
    <t>taux d'occupation</t>
  </si>
  <si>
    <t>75</t>
  </si>
  <si>
    <t>366</t>
  </si>
  <si>
    <t>85</t>
  </si>
  <si>
    <t>66</t>
  </si>
  <si>
    <t>91</t>
  </si>
  <si>
    <t>51</t>
  </si>
  <si>
    <t>83</t>
  </si>
  <si>
    <t>49</t>
  </si>
  <si>
    <t>89</t>
  </si>
  <si>
    <t>116</t>
  </si>
  <si>
    <t>78</t>
  </si>
  <si>
    <t>185</t>
  </si>
  <si>
    <t>105</t>
  </si>
  <si>
    <t>145</t>
  </si>
  <si>
    <t>193</t>
  </si>
  <si>
    <t>307</t>
  </si>
  <si>
    <t>202</t>
  </si>
  <si>
    <t>117</t>
  </si>
  <si>
    <t>180</t>
  </si>
  <si>
    <t>385</t>
  </si>
  <si>
    <t>162</t>
  </si>
  <si>
    <t>195</t>
  </si>
  <si>
    <t>232</t>
  </si>
  <si>
    <t>449</t>
  </si>
  <si>
    <t>586</t>
  </si>
  <si>
    <t>196</t>
  </si>
  <si>
    <t>222</t>
  </si>
  <si>
    <t>187</t>
  </si>
  <si>
    <t>388</t>
  </si>
  <si>
    <t>93</t>
  </si>
  <si>
    <t>36</t>
  </si>
  <si>
    <t>688</t>
  </si>
  <si>
    <t>21</t>
  </si>
  <si>
    <t>137</t>
  </si>
  <si>
    <t>612</t>
  </si>
  <si>
    <t>420</t>
  </si>
  <si>
    <t>183</t>
  </si>
  <si>
    <t>573</t>
  </si>
  <si>
    <t>1197</t>
  </si>
  <si>
    <t>363</t>
  </si>
  <si>
    <t>395</t>
  </si>
  <si>
    <t>500</t>
  </si>
  <si>
    <t>2857</t>
  </si>
  <si>
    <t>1404</t>
  </si>
  <si>
    <t>48</t>
  </si>
  <si>
    <t>593</t>
  </si>
  <si>
    <t>579</t>
  </si>
  <si>
    <t>483</t>
  </si>
  <si>
    <t>587</t>
  </si>
  <si>
    <t>266</t>
  </si>
  <si>
    <t>239</t>
  </si>
  <si>
    <t>254</t>
  </si>
  <si>
    <t>269</t>
  </si>
  <si>
    <t>46</t>
  </si>
  <si>
    <t>39</t>
  </si>
  <si>
    <t>40</t>
  </si>
  <si>
    <t>71</t>
  </si>
  <si>
    <t>401</t>
  </si>
  <si>
    <t>198</t>
  </si>
  <si>
    <t>480</t>
  </si>
  <si>
    <t>92</t>
  </si>
  <si>
    <t>52</t>
  </si>
  <si>
    <t>120</t>
  </si>
  <si>
    <t>404</t>
  </si>
  <si>
    <t>41</t>
  </si>
  <si>
    <t>283</t>
  </si>
  <si>
    <t>452</t>
  </si>
  <si>
    <t>445</t>
  </si>
  <si>
    <t>416</t>
  </si>
  <si>
    <t>64</t>
  </si>
  <si>
    <t>144</t>
  </si>
  <si>
    <t>192</t>
  </si>
  <si>
    <t>204</t>
  </si>
  <si>
    <t>69</t>
  </si>
  <si>
    <t>653</t>
  </si>
  <si>
    <t>543</t>
  </si>
  <si>
    <t>Outre-mer</t>
  </si>
  <si>
    <t>130</t>
  </si>
  <si>
    <t>358</t>
  </si>
  <si>
    <t>211</t>
  </si>
  <si>
    <t>111</t>
  </si>
  <si>
    <t>54</t>
  </si>
  <si>
    <t>310</t>
  </si>
  <si>
    <t>3</t>
  </si>
  <si>
    <t>178</t>
  </si>
  <si>
    <t>103</t>
  </si>
  <si>
    <t>Soit 96 établissements ou quartiers d'établissement et 39 162 détenus concernés</t>
  </si>
  <si>
    <t>(**) y compris l'E.P.S.N</t>
  </si>
  <si>
    <t>Page 41</t>
  </si>
  <si>
    <t>Page 42</t>
  </si>
  <si>
    <t>Page 43</t>
  </si>
  <si>
    <t>Page 44</t>
  </si>
  <si>
    <t>Tableau 37</t>
  </si>
  <si>
    <t xml:space="preserve">Evolution du nombre de condamnés bénéficiant d'un aménagement de peine au 1er de chaque mois </t>
  </si>
  <si>
    <t>Tableau 38</t>
  </si>
  <si>
    <t>Tableau 39</t>
  </si>
  <si>
    <t>Tableau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</si>
</sst>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F_-;\-* #,##0.00\ _F_-;_-* &quot;-&quot;??\ _F_-;_-@_-"/>
    <numFmt numFmtId="165" formatCode="_-* #,##0\ _F_-;\-* #,##0\ _F_-;_-* &quot;-&quot;??\ _F_-;_-@_-"/>
    <numFmt numFmtId="166" formatCode="_-* #,##0.0\ _F_-;\-* #,##0.0\ _F_-;_-* &quot;-&quot;??\ _F_-;_-@_-"/>
    <numFmt numFmtId="167" formatCode="0.0%"/>
    <numFmt numFmtId="168" formatCode="0.0"/>
    <numFmt numFmtId="169" formatCode="&quot;&quot;;General"/>
    <numFmt numFmtId="170" formatCode="0;0;&quot;-&quot;"/>
    <numFmt numFmtId="171" formatCode="0_)"/>
  </numFmts>
  <fonts count="4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b/>
      <sz val="3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8"/>
      <color indexed="9"/>
      <name val="Times New Roman"/>
      <family val="1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8"/>
      <name val="Times New Roman"/>
      <family val="1"/>
    </font>
    <font>
      <sz val="11"/>
      <color indexed="9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b/>
      <i/>
      <sz val="9"/>
      <name val="Times New Roman"/>
      <family val="1"/>
    </font>
    <font>
      <i/>
      <sz val="9"/>
      <name val="Arial"/>
      <family val="2"/>
    </font>
    <font>
      <i/>
      <sz val="9"/>
      <color indexed="8"/>
      <name val="Times New Roman"/>
      <family val="1"/>
    </font>
    <font>
      <sz val="10"/>
      <color indexed="12"/>
      <name val="Arial"/>
      <family val="2"/>
    </font>
    <font>
      <sz val="7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60">
    <xf numFmtId="0" fontId="0" fillId="0" borderId="0" xfId="0"/>
    <xf numFmtId="0" fontId="2" fillId="0" borderId="0" xfId="2" applyFont="1" applyFill="1"/>
    <xf numFmtId="0" fontId="2" fillId="0" borderId="0" xfId="0" applyFont="1" applyFill="1"/>
    <xf numFmtId="0" fontId="3" fillId="0" borderId="0" xfId="2" applyFont="1" applyFill="1"/>
    <xf numFmtId="49" fontId="4" fillId="0" borderId="0" xfId="2" applyNumberFormat="1" applyFont="1" applyFill="1" applyBorder="1" applyAlignment="1">
      <alignment horizontal="centerContinuous"/>
    </xf>
    <xf numFmtId="0" fontId="5" fillId="0" borderId="1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centerContinuous"/>
    </xf>
    <xf numFmtId="0" fontId="2" fillId="0" borderId="0" xfId="2" applyFont="1" applyFill="1" applyAlignment="1">
      <alignment horizontal="centerContinuous"/>
    </xf>
    <xf numFmtId="0" fontId="6" fillId="0" borderId="0" xfId="2" applyFont="1" applyFill="1"/>
    <xf numFmtId="0" fontId="7" fillId="0" borderId="0" xfId="2" applyFont="1" applyFill="1"/>
    <xf numFmtId="0" fontId="7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8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167" fontId="15" fillId="0" borderId="3" xfId="3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14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67" fontId="15" fillId="0" borderId="4" xfId="3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167" fontId="15" fillId="0" borderId="5" xfId="3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167" fontId="15" fillId="0" borderId="6" xfId="3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2" quotePrefix="1" applyFont="1" applyFill="1" applyBorder="1"/>
    <xf numFmtId="0" fontId="2" fillId="0" borderId="0" xfId="0" quotePrefix="1" applyFont="1" applyFill="1"/>
    <xf numFmtId="0" fontId="18" fillId="0" borderId="0" xfId="0" applyFont="1"/>
    <xf numFmtId="3" fontId="20" fillId="0" borderId="0" xfId="0" applyNumberFormat="1" applyFont="1" applyFill="1" applyAlignment="1">
      <alignment horizontal="left"/>
    </xf>
    <xf numFmtId="3" fontId="18" fillId="0" borderId="0" xfId="0" applyNumberFormat="1" applyFont="1"/>
    <xf numFmtId="0" fontId="1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3" fillId="0" borderId="9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/>
    </xf>
    <xf numFmtId="165" fontId="24" fillId="0" borderId="16" xfId="1" applyNumberFormat="1" applyFont="1" applyFill="1" applyBorder="1" applyAlignment="1">
      <alignment vertical="center"/>
    </xf>
    <xf numFmtId="165" fontId="24" fillId="0" borderId="17" xfId="1" applyNumberFormat="1" applyFont="1" applyFill="1" applyBorder="1" applyAlignment="1">
      <alignment vertical="center"/>
    </xf>
    <xf numFmtId="165" fontId="24" fillId="0" borderId="18" xfId="1" applyNumberFormat="1" applyFont="1" applyFill="1" applyBorder="1" applyAlignment="1">
      <alignment vertical="center"/>
    </xf>
    <xf numFmtId="0" fontId="27" fillId="0" borderId="19" xfId="0" applyFont="1" applyFill="1" applyBorder="1" applyAlignment="1">
      <alignment horizontal="left" vertical="center"/>
    </xf>
    <xf numFmtId="165" fontId="2" fillId="0" borderId="19" xfId="1" applyNumberFormat="1" applyFont="1" applyFill="1" applyBorder="1" applyAlignment="1">
      <alignment vertical="center"/>
    </xf>
    <xf numFmtId="165" fontId="2" fillId="0" borderId="20" xfId="1" applyNumberFormat="1" applyFont="1" applyFill="1" applyBorder="1" applyAlignment="1">
      <alignment vertical="center"/>
    </xf>
    <xf numFmtId="165" fontId="2" fillId="0" borderId="21" xfId="1" applyNumberFormat="1" applyFont="1" applyFill="1" applyBorder="1" applyAlignment="1">
      <alignment vertical="center"/>
    </xf>
    <xf numFmtId="0" fontId="27" fillId="0" borderId="20" xfId="0" applyFont="1" applyFill="1" applyBorder="1" applyAlignment="1">
      <alignment horizontal="left" vertical="center"/>
    </xf>
    <xf numFmtId="165" fontId="24" fillId="0" borderId="20" xfId="1" applyNumberFormat="1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165" fontId="23" fillId="0" borderId="22" xfId="1" applyNumberFormat="1" applyFont="1" applyFill="1" applyBorder="1" applyAlignment="1">
      <alignment vertical="center"/>
    </xf>
    <xf numFmtId="165" fontId="23" fillId="0" borderId="10" xfId="1" applyNumberFormat="1" applyFont="1" applyFill="1" applyBorder="1" applyAlignment="1">
      <alignment vertical="center"/>
    </xf>
    <xf numFmtId="165" fontId="23" fillId="0" borderId="23" xfId="1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165" fontId="25" fillId="0" borderId="0" xfId="1" applyNumberFormat="1" applyFont="1" applyFill="1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/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8" fillId="0" borderId="0" xfId="0" applyFont="1" applyFill="1" applyAlignment="1"/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/>
    <xf numFmtId="3" fontId="26" fillId="0" borderId="20" xfId="1" applyNumberFormat="1" applyFont="1" applyFill="1" applyBorder="1" applyAlignment="1">
      <alignment horizontal="left"/>
    </xf>
    <xf numFmtId="3" fontId="2" fillId="0" borderId="20" xfId="1" applyNumberFormat="1" applyFont="1" applyFill="1" applyBorder="1" applyAlignment="1">
      <alignment horizontal="center"/>
    </xf>
    <xf numFmtId="168" fontId="2" fillId="0" borderId="19" xfId="0" applyNumberFormat="1" applyFont="1" applyFill="1" applyBorder="1" applyAlignment="1">
      <alignment horizontal="center"/>
    </xf>
    <xf numFmtId="3" fontId="26" fillId="0" borderId="22" xfId="1" applyNumberFormat="1" applyFont="1" applyFill="1" applyBorder="1" applyAlignment="1">
      <alignment horizontal="left"/>
    </xf>
    <xf numFmtId="3" fontId="2" fillId="0" borderId="10" xfId="1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center"/>
    </xf>
    <xf numFmtId="168" fontId="2" fillId="0" borderId="22" xfId="0" applyNumberFormat="1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0" fontId="2" fillId="0" borderId="0" xfId="0" applyFont="1" applyFill="1" applyAlignment="1"/>
    <xf numFmtId="0" fontId="29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left"/>
    </xf>
    <xf numFmtId="0" fontId="24" fillId="0" borderId="0" xfId="0" applyFont="1" applyFill="1" applyBorder="1" applyAlignment="1"/>
    <xf numFmtId="167" fontId="24" fillId="0" borderId="0" xfId="3" applyNumberFormat="1" applyFont="1" applyFill="1" applyAlignment="1"/>
    <xf numFmtId="0" fontId="0" fillId="0" borderId="1" xfId="0" applyBorder="1"/>
    <xf numFmtId="0" fontId="0" fillId="0" borderId="13" xfId="0" applyBorder="1"/>
    <xf numFmtId="0" fontId="30" fillId="0" borderId="0" xfId="0" applyFont="1" applyFill="1" applyAlignment="1" applyProtection="1">
      <alignment horizontal="left" vertical="center" wrapText="1"/>
    </xf>
    <xf numFmtId="0" fontId="31" fillId="0" borderId="0" xfId="0" applyFont="1"/>
    <xf numFmtId="0" fontId="25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3" fontId="2" fillId="0" borderId="20" xfId="1" applyNumberFormat="1" applyFont="1" applyFill="1" applyBorder="1" applyAlignment="1">
      <alignment horizontal="left"/>
    </xf>
    <xf numFmtId="0" fontId="24" fillId="0" borderId="20" xfId="0" applyFont="1" applyFill="1" applyBorder="1" applyAlignment="1"/>
    <xf numFmtId="0" fontId="24" fillId="0" borderId="20" xfId="0" applyFont="1" applyBorder="1" applyAlignment="1">
      <alignment horizontal="right"/>
    </xf>
    <xf numFmtId="0" fontId="24" fillId="0" borderId="19" xfId="0" applyFont="1" applyFill="1" applyBorder="1" applyAlignment="1"/>
    <xf numFmtId="168" fontId="24" fillId="0" borderId="19" xfId="0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left"/>
    </xf>
    <xf numFmtId="0" fontId="24" fillId="0" borderId="22" xfId="0" applyFont="1" applyFill="1" applyBorder="1" applyAlignment="1"/>
    <xf numFmtId="168" fontId="24" fillId="0" borderId="22" xfId="0" applyNumberFormat="1" applyFont="1" applyFill="1" applyBorder="1" applyAlignment="1">
      <alignment horizontal="center"/>
    </xf>
    <xf numFmtId="0" fontId="29" fillId="0" borderId="20" xfId="0" applyFont="1" applyFill="1" applyBorder="1" applyAlignment="1">
      <alignment horizontal="left"/>
    </xf>
    <xf numFmtId="0" fontId="24" fillId="0" borderId="0" xfId="0" applyFont="1" applyBorder="1" applyAlignment="1">
      <alignment horizontal="right"/>
    </xf>
    <xf numFmtId="168" fontId="24" fillId="0" borderId="0" xfId="0" applyNumberFormat="1" applyFont="1" applyFill="1" applyBorder="1" applyAlignment="1">
      <alignment horizontal="center"/>
    </xf>
    <xf numFmtId="17" fontId="24" fillId="0" borderId="0" xfId="0" applyNumberFormat="1" applyFont="1" applyFill="1" applyAlignment="1"/>
    <xf numFmtId="0" fontId="32" fillId="0" borderId="0" xfId="0" applyFont="1"/>
    <xf numFmtId="0" fontId="33" fillId="0" borderId="0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horizontal="left" vertical="center"/>
    </xf>
    <xf numFmtId="166" fontId="24" fillId="0" borderId="16" xfId="0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/>
    </xf>
    <xf numFmtId="165" fontId="24" fillId="0" borderId="19" xfId="1" applyNumberFormat="1" applyFont="1" applyFill="1" applyBorder="1" applyAlignment="1">
      <alignment vertical="center"/>
    </xf>
    <xf numFmtId="166" fontId="24" fillId="0" borderId="19" xfId="1" applyNumberFormat="1" applyFont="1" applyFill="1" applyBorder="1" applyAlignment="1">
      <alignment vertical="center"/>
    </xf>
    <xf numFmtId="0" fontId="25" fillId="0" borderId="20" xfId="0" applyFont="1" applyFill="1" applyBorder="1" applyAlignment="1">
      <alignment horizontal="left" vertical="center"/>
    </xf>
    <xf numFmtId="166" fontId="2" fillId="0" borderId="19" xfId="0" applyNumberFormat="1" applyFont="1" applyFill="1" applyBorder="1" applyAlignment="1">
      <alignment vertical="center"/>
    </xf>
    <xf numFmtId="0" fontId="25" fillId="0" borderId="22" xfId="0" applyFont="1" applyFill="1" applyBorder="1" applyAlignment="1">
      <alignment horizontal="left" vertical="center" wrapText="1"/>
    </xf>
    <xf numFmtId="166" fontId="23" fillId="0" borderId="22" xfId="0" applyNumberFormat="1" applyFont="1" applyFill="1" applyBorder="1" applyAlignment="1">
      <alignment vertical="center"/>
    </xf>
    <xf numFmtId="166" fontId="25" fillId="0" borderId="0" xfId="0" applyNumberFormat="1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165" fontId="27" fillId="0" borderId="25" xfId="1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4" fillId="0" borderId="25" xfId="1" applyNumberFormat="1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24" fillId="0" borderId="1" xfId="0" applyFont="1" applyFill="1" applyBorder="1" applyAlignment="1"/>
    <xf numFmtId="0" fontId="24" fillId="0" borderId="13" xfId="0" applyFont="1" applyFill="1" applyBorder="1" applyAlignment="1"/>
    <xf numFmtId="0" fontId="33" fillId="0" borderId="0" xfId="0" applyFont="1" applyFill="1" applyAlignment="1"/>
    <xf numFmtId="14" fontId="26" fillId="0" borderId="17" xfId="0" applyNumberFormat="1" applyFont="1" applyFill="1" applyBorder="1" applyAlignment="1">
      <alignment vertical="center"/>
    </xf>
    <xf numFmtId="165" fontId="24" fillId="0" borderId="19" xfId="1" applyNumberFormat="1" applyFont="1" applyFill="1" applyBorder="1" applyAlignment="1"/>
    <xf numFmtId="167" fontId="24" fillId="0" borderId="19" xfId="3" applyNumberFormat="1" applyFont="1" applyFill="1" applyBorder="1" applyAlignment="1"/>
    <xf numFmtId="166" fontId="24" fillId="0" borderId="19" xfId="0" applyNumberFormat="1" applyFont="1" applyFill="1" applyBorder="1" applyAlignment="1"/>
    <xf numFmtId="165" fontId="27" fillId="0" borderId="25" xfId="1" applyNumberFormat="1" applyFont="1" applyFill="1" applyBorder="1" applyAlignment="1"/>
    <xf numFmtId="167" fontId="27" fillId="0" borderId="25" xfId="3" applyNumberFormat="1" applyFont="1" applyFill="1" applyBorder="1" applyAlignment="1"/>
    <xf numFmtId="165" fontId="24" fillId="0" borderId="25" xfId="1" applyNumberFormat="1" applyFont="1" applyFill="1" applyBorder="1" applyAlignment="1"/>
    <xf numFmtId="166" fontId="24" fillId="0" borderId="25" xfId="0" applyNumberFormat="1" applyFont="1" applyFill="1" applyBorder="1" applyAlignment="1"/>
    <xf numFmtId="165" fontId="23" fillId="0" borderId="22" xfId="1" applyNumberFormat="1" applyFont="1" applyFill="1" applyBorder="1" applyAlignment="1"/>
    <xf numFmtId="166" fontId="23" fillId="0" borderId="27" xfId="0" applyNumberFormat="1" applyFont="1" applyFill="1" applyBorder="1" applyAlignment="1"/>
    <xf numFmtId="0" fontId="29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167" fontId="24" fillId="0" borderId="19" xfId="3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167" fontId="27" fillId="0" borderId="25" xfId="3" applyNumberFormat="1" applyFont="1" applyFill="1" applyBorder="1" applyAlignment="1">
      <alignment vertical="center"/>
    </xf>
    <xf numFmtId="166" fontId="24" fillId="0" borderId="19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167" fontId="23" fillId="0" borderId="27" xfId="3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0" fontId="34" fillId="0" borderId="0" xfId="0" applyFont="1" applyFill="1" applyAlignment="1"/>
    <xf numFmtId="0" fontId="26" fillId="0" borderId="17" xfId="0" applyFont="1" applyFill="1" applyBorder="1" applyAlignment="1"/>
    <xf numFmtId="165" fontId="24" fillId="0" borderId="20" xfId="1" applyNumberFormat="1" applyFont="1" applyFill="1" applyBorder="1" applyAlignment="1"/>
    <xf numFmtId="166" fontId="24" fillId="0" borderId="16" xfId="1" applyNumberFormat="1" applyFont="1" applyFill="1" applyBorder="1" applyAlignment="1"/>
    <xf numFmtId="168" fontId="34" fillId="0" borderId="0" xfId="0" applyNumberFormat="1" applyFont="1" applyFill="1" applyAlignment="1">
      <alignment horizontal="right"/>
    </xf>
    <xf numFmtId="0" fontId="26" fillId="0" borderId="20" xfId="0" applyFont="1" applyFill="1" applyBorder="1" applyAlignment="1"/>
    <xf numFmtId="166" fontId="24" fillId="0" borderId="19" xfId="1" applyNumberFormat="1" applyFont="1" applyFill="1" applyBorder="1" applyAlignment="1"/>
    <xf numFmtId="0" fontId="26" fillId="0" borderId="19" xfId="0" applyFont="1" applyFill="1" applyBorder="1" applyAlignment="1"/>
    <xf numFmtId="0" fontId="23" fillId="0" borderId="27" xfId="0" applyFont="1" applyFill="1" applyBorder="1" applyAlignment="1"/>
    <xf numFmtId="165" fontId="23" fillId="0" borderId="27" xfId="1" applyNumberFormat="1" applyFont="1" applyFill="1" applyBorder="1" applyAlignment="1"/>
    <xf numFmtId="166" fontId="23" fillId="0" borderId="27" xfId="1" applyNumberFormat="1" applyFont="1" applyFill="1" applyBorder="1" applyAlignment="1"/>
    <xf numFmtId="0" fontId="29" fillId="0" borderId="0" xfId="0" applyFont="1" applyFill="1" applyAlignment="1"/>
    <xf numFmtId="168" fontId="24" fillId="0" borderId="0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3" fontId="35" fillId="0" borderId="19" xfId="1" applyNumberFormat="1" applyFont="1" applyFill="1" applyBorder="1" applyAlignment="1" applyProtection="1">
      <alignment horizontal="center" vertical="center"/>
    </xf>
    <xf numFmtId="3" fontId="35" fillId="0" borderId="19" xfId="1" applyNumberFormat="1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 applyProtection="1">
      <alignment horizontal="center" vertical="center"/>
      <protection locked="0"/>
    </xf>
    <xf numFmtId="3" fontId="23" fillId="0" borderId="19" xfId="1" applyNumberFormat="1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3" fontId="35" fillId="0" borderId="29" xfId="1" applyNumberFormat="1" applyFont="1" applyFill="1" applyBorder="1" applyAlignment="1" applyProtection="1">
      <alignment horizontal="center" vertical="center"/>
    </xf>
    <xf numFmtId="3" fontId="35" fillId="0" borderId="29" xfId="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3" fontId="23" fillId="0" borderId="2" xfId="1" applyNumberFormat="1" applyFont="1" applyFill="1" applyBorder="1" applyAlignment="1">
      <alignment horizontal="center" vertical="center"/>
    </xf>
    <xf numFmtId="168" fontId="24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5" fontId="24" fillId="0" borderId="19" xfId="0" applyNumberFormat="1" applyFont="1" applyFill="1" applyBorder="1" applyAlignment="1">
      <alignment vertical="center"/>
    </xf>
    <xf numFmtId="165" fontId="27" fillId="0" borderId="19" xfId="0" applyNumberFormat="1" applyFont="1" applyFill="1" applyBorder="1" applyAlignment="1">
      <alignment vertical="center"/>
    </xf>
    <xf numFmtId="166" fontId="27" fillId="0" borderId="25" xfId="1" applyNumberFormat="1" applyFont="1" applyFill="1" applyBorder="1" applyAlignment="1">
      <alignment vertical="center"/>
    </xf>
    <xf numFmtId="165" fontId="24" fillId="0" borderId="29" xfId="0" applyNumberFormat="1" applyFont="1" applyFill="1" applyBorder="1" applyAlignment="1">
      <alignment vertical="center"/>
    </xf>
    <xf numFmtId="166" fontId="24" fillId="0" borderId="25" xfId="1" applyNumberFormat="1" applyFont="1" applyFill="1" applyBorder="1" applyAlignment="1">
      <alignment vertical="center"/>
    </xf>
    <xf numFmtId="165" fontId="23" fillId="0" borderId="27" xfId="0" applyNumberFormat="1" applyFont="1" applyFill="1" applyBorder="1" applyAlignment="1">
      <alignment vertical="center"/>
    </xf>
    <xf numFmtId="166" fontId="23" fillId="0" borderId="27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65" fontId="2" fillId="0" borderId="19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6" fontId="2" fillId="0" borderId="1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165" fontId="2" fillId="0" borderId="29" xfId="0" applyNumberFormat="1" applyFont="1" applyFill="1" applyBorder="1" applyAlignment="1">
      <alignment vertical="center"/>
    </xf>
    <xf numFmtId="166" fontId="2" fillId="0" borderId="29" xfId="0" applyNumberFormat="1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165" fontId="25" fillId="0" borderId="29" xfId="0" applyNumberFormat="1" applyFont="1" applyFill="1" applyBorder="1" applyAlignment="1">
      <alignment vertical="center"/>
    </xf>
    <xf numFmtId="166" fontId="25" fillId="0" borderId="29" xfId="0" applyNumberFormat="1" applyFont="1" applyFill="1" applyBorder="1" applyAlignment="1">
      <alignment vertical="center"/>
    </xf>
    <xf numFmtId="0" fontId="37" fillId="0" borderId="14" xfId="0" applyFont="1" applyBorder="1"/>
    <xf numFmtId="0" fontId="0" fillId="0" borderId="14" xfId="0" applyBorder="1"/>
    <xf numFmtId="0" fontId="37" fillId="0" borderId="0" xfId="0" applyFont="1"/>
    <xf numFmtId="0" fontId="10" fillId="0" borderId="0" xfId="0" applyFont="1" applyFill="1" applyBorder="1" applyAlignment="1">
      <alignment horizontal="left" vertical="center"/>
    </xf>
    <xf numFmtId="0" fontId="21" fillId="0" borderId="16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vertical="center"/>
    </xf>
    <xf numFmtId="0" fontId="2" fillId="0" borderId="34" xfId="0" applyNumberFormat="1" applyFont="1" applyFill="1" applyBorder="1" applyAlignment="1">
      <alignment vertical="center"/>
    </xf>
    <xf numFmtId="165" fontId="2" fillId="0" borderId="33" xfId="0" applyNumberFormat="1" applyFont="1" applyFill="1" applyBorder="1" applyAlignment="1">
      <alignment vertical="center"/>
    </xf>
    <xf numFmtId="166" fontId="2" fillId="0" borderId="33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66" fontId="27" fillId="0" borderId="25" xfId="0" applyNumberFormat="1" applyFont="1" applyFill="1" applyBorder="1" applyAlignment="1">
      <alignment vertical="center"/>
    </xf>
    <xf numFmtId="166" fontId="24" fillId="0" borderId="25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165" fontId="23" fillId="0" borderId="22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17" fontId="26" fillId="0" borderId="16" xfId="0" quotePrefix="1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center" vertical="center"/>
    </xf>
    <xf numFmtId="167" fontId="2" fillId="0" borderId="19" xfId="3" applyNumberFormat="1" applyFont="1" applyFill="1" applyBorder="1" applyAlignment="1">
      <alignment horizontal="center" vertical="center"/>
    </xf>
    <xf numFmtId="17" fontId="26" fillId="0" borderId="19" xfId="0" quotePrefix="1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17" fontId="26" fillId="0" borderId="22" xfId="0" quotePrefix="1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 vertical="center"/>
    </xf>
    <xf numFmtId="167" fontId="2" fillId="0" borderId="22" xfId="3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/>
    <xf numFmtId="0" fontId="34" fillId="0" borderId="0" xfId="0" applyFont="1" applyFill="1" applyAlignment="1">
      <alignment vertical="center"/>
    </xf>
    <xf numFmtId="0" fontId="2" fillId="0" borderId="1" xfId="0" applyFont="1" applyBorder="1"/>
    <xf numFmtId="0" fontId="2" fillId="0" borderId="13" xfId="0" applyFont="1" applyBorder="1"/>
    <xf numFmtId="0" fontId="38" fillId="0" borderId="9" xfId="0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vertical="center" wrapText="1"/>
    </xf>
    <xf numFmtId="169" fontId="28" fillId="0" borderId="31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horizontal="center" vertical="center"/>
    </xf>
    <xf numFmtId="9" fontId="28" fillId="0" borderId="19" xfId="3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vertical="center"/>
    </xf>
    <xf numFmtId="169" fontId="28" fillId="0" borderId="30" xfId="0" applyNumberFormat="1" applyFont="1" applyFill="1" applyBorder="1" applyAlignment="1">
      <alignment vertical="center"/>
    </xf>
    <xf numFmtId="3" fontId="28" fillId="0" borderId="16" xfId="0" applyNumberFormat="1" applyFont="1" applyFill="1" applyBorder="1" applyAlignment="1">
      <alignment horizontal="center" vertical="center"/>
    </xf>
    <xf numFmtId="9" fontId="28" fillId="0" borderId="16" xfId="3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169" fontId="28" fillId="0" borderId="32" xfId="0" applyNumberFormat="1" applyFont="1" applyFill="1" applyBorder="1" applyAlignment="1">
      <alignment vertical="center"/>
    </xf>
    <xf numFmtId="3" fontId="28" fillId="0" borderId="29" xfId="0" applyNumberFormat="1" applyFont="1" applyFill="1" applyBorder="1" applyAlignment="1">
      <alignment horizontal="center" vertical="center"/>
    </xf>
    <xf numFmtId="9" fontId="28" fillId="0" borderId="29" xfId="3" applyNumberFormat="1" applyFont="1" applyFill="1" applyBorder="1" applyAlignment="1">
      <alignment horizontal="center" vertical="center"/>
    </xf>
    <xf numFmtId="169" fontId="25" fillId="0" borderId="32" xfId="0" applyNumberFormat="1" applyFont="1" applyFill="1" applyBorder="1" applyAlignment="1">
      <alignment vertical="center"/>
    </xf>
    <xf numFmtId="3" fontId="25" fillId="0" borderId="29" xfId="0" applyNumberFormat="1" applyFont="1" applyFill="1" applyBorder="1" applyAlignment="1">
      <alignment horizontal="center" vertical="center"/>
    </xf>
    <xf numFmtId="9" fontId="25" fillId="0" borderId="29" xfId="3" applyNumberFormat="1" applyFont="1" applyFill="1" applyBorder="1" applyAlignment="1">
      <alignment horizontal="center" vertical="center"/>
    </xf>
    <xf numFmtId="0" fontId="39" fillId="0" borderId="14" xfId="0" applyFont="1" applyBorder="1"/>
    <xf numFmtId="0" fontId="23" fillId="0" borderId="0" xfId="0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167" fontId="2" fillId="0" borderId="20" xfId="3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 vertical="center"/>
    </xf>
    <xf numFmtId="0" fontId="2" fillId="0" borderId="28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165" fontId="25" fillId="0" borderId="19" xfId="0" applyNumberFormat="1" applyFont="1" applyFill="1" applyBorder="1" applyAlignment="1">
      <alignment vertical="center"/>
    </xf>
    <xf numFmtId="166" fontId="25" fillId="0" borderId="19" xfId="0" applyNumberFormat="1" applyFont="1" applyFill="1" applyBorder="1" applyAlignment="1">
      <alignment vertical="center"/>
    </xf>
    <xf numFmtId="0" fontId="25" fillId="0" borderId="20" xfId="0" applyNumberFormat="1" applyFont="1" applyFill="1" applyBorder="1" applyAlignment="1">
      <alignment vertical="center"/>
    </xf>
    <xf numFmtId="0" fontId="25" fillId="0" borderId="19" xfId="0" applyNumberFormat="1" applyFont="1" applyFill="1" applyBorder="1" applyAlignment="1">
      <alignment vertical="center"/>
    </xf>
    <xf numFmtId="0" fontId="25" fillId="0" borderId="35" xfId="0" applyNumberFormat="1" applyFont="1" applyFill="1" applyBorder="1" applyAlignment="1">
      <alignment vertical="center"/>
    </xf>
    <xf numFmtId="0" fontId="25" fillId="0" borderId="36" xfId="0" applyNumberFormat="1" applyFont="1" applyFill="1" applyBorder="1" applyAlignment="1">
      <alignment vertical="center"/>
    </xf>
    <xf numFmtId="165" fontId="25" fillId="0" borderId="36" xfId="0" applyNumberFormat="1" applyFont="1" applyFill="1" applyBorder="1" applyAlignment="1">
      <alignment vertical="center"/>
    </xf>
    <xf numFmtId="166" fontId="25" fillId="0" borderId="36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4" fillId="0" borderId="22" xfId="0" applyFont="1" applyBorder="1" applyAlignment="1">
      <alignment horizontal="right"/>
    </xf>
    <xf numFmtId="170" fontId="24" fillId="0" borderId="20" xfId="0" applyNumberFormat="1" applyFont="1" applyFill="1" applyBorder="1" applyAlignment="1"/>
    <xf numFmtId="170" fontId="24" fillId="0" borderId="19" xfId="0" applyNumberFormat="1" applyFont="1" applyFill="1" applyBorder="1" applyAlignment="1"/>
    <xf numFmtId="170" fontId="24" fillId="0" borderId="22" xfId="0" applyNumberFormat="1" applyFont="1" applyFill="1" applyBorder="1" applyAlignment="1"/>
    <xf numFmtId="3" fontId="0" fillId="0" borderId="0" xfId="0" applyNumberFormat="1"/>
    <xf numFmtId="0" fontId="2" fillId="0" borderId="0" xfId="0" applyFont="1" applyFill="1" applyBorder="1" applyAlignment="1"/>
    <xf numFmtId="0" fontId="26" fillId="0" borderId="20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vertical="center"/>
    </xf>
    <xf numFmtId="0" fontId="21" fillId="0" borderId="20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/>
    </xf>
    <xf numFmtId="0" fontId="25" fillId="0" borderId="28" xfId="0" applyNumberFormat="1" applyFont="1" applyFill="1" applyBorder="1" applyAlignment="1">
      <alignment vertical="center"/>
    </xf>
    <xf numFmtId="0" fontId="25" fillId="0" borderId="29" xfId="0" applyNumberFormat="1" applyFont="1" applyFill="1" applyBorder="1" applyAlignment="1">
      <alignment vertical="center"/>
    </xf>
    <xf numFmtId="0" fontId="26" fillId="0" borderId="34" xfId="0" applyNumberFormat="1" applyFont="1" applyFill="1" applyBorder="1" applyAlignment="1">
      <alignment horizontal="center" vertical="center"/>
    </xf>
    <xf numFmtId="0" fontId="28" fillId="3" borderId="0" xfId="0" applyFont="1" applyFill="1" applyAlignment="1" applyProtection="1">
      <alignment horizontal="left" vertical="center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16" xfId="0" applyFont="1" applyBorder="1" applyAlignment="1">
      <alignment horizontal="center" wrapText="1"/>
    </xf>
    <xf numFmtId="9" fontId="8" fillId="0" borderId="16" xfId="3" applyFont="1" applyBorder="1" applyAlignment="1">
      <alignment horizontal="center"/>
    </xf>
    <xf numFmtId="0" fontId="2" fillId="0" borderId="22" xfId="0" applyFont="1" applyBorder="1"/>
    <xf numFmtId="0" fontId="33" fillId="0" borderId="2" xfId="0" applyFont="1" applyBorder="1" applyAlignment="1">
      <alignment horizontal="center"/>
    </xf>
    <xf numFmtId="0" fontId="2" fillId="0" borderId="10" xfId="0" applyFont="1" applyBorder="1"/>
    <xf numFmtId="9" fontId="2" fillId="0" borderId="22" xfId="3" applyFont="1" applyBorder="1" applyAlignment="1">
      <alignment horizontal="center"/>
    </xf>
    <xf numFmtId="14" fontId="24" fillId="0" borderId="19" xfId="0" applyNumberFormat="1" applyFont="1" applyBorder="1" applyAlignment="1">
      <alignment horizontal="right"/>
    </xf>
    <xf numFmtId="0" fontId="24" fillId="0" borderId="19" xfId="0" applyFont="1" applyBorder="1"/>
    <xf numFmtId="0" fontId="24" fillId="0" borderId="19" xfId="0" applyFont="1" applyFill="1" applyBorder="1" applyAlignment="1">
      <alignment horizontal="right"/>
    </xf>
    <xf numFmtId="3" fontId="24" fillId="0" borderId="19" xfId="0" applyNumberFormat="1" applyFont="1" applyBorder="1" applyAlignment="1">
      <alignment horizontal="right"/>
    </xf>
    <xf numFmtId="3" fontId="24" fillId="0" borderId="20" xfId="0" applyNumberFormat="1" applyFont="1" applyBorder="1" applyAlignment="1">
      <alignment horizontal="right"/>
    </xf>
    <xf numFmtId="168" fontId="2" fillId="0" borderId="16" xfId="0" applyNumberFormat="1" applyFont="1" applyBorder="1" applyAlignment="1">
      <alignment horizontal="right"/>
    </xf>
    <xf numFmtId="168" fontId="2" fillId="0" borderId="19" xfId="0" applyNumberFormat="1" applyFont="1" applyBorder="1" applyAlignment="1">
      <alignment horizontal="right"/>
    </xf>
    <xf numFmtId="0" fontId="24" fillId="0" borderId="19" xfId="0" applyFont="1" applyBorder="1" applyAlignment="1">
      <alignment horizontal="right"/>
    </xf>
    <xf numFmtId="14" fontId="24" fillId="0" borderId="22" xfId="0" applyNumberFormat="1" applyFont="1" applyBorder="1"/>
    <xf numFmtId="0" fontId="24" fillId="0" borderId="22" xfId="0" applyFont="1" applyBorder="1"/>
    <xf numFmtId="3" fontId="24" fillId="0" borderId="22" xfId="0" applyNumberFormat="1" applyFont="1" applyBorder="1" applyAlignment="1">
      <alignment horizontal="right"/>
    </xf>
    <xf numFmtId="3" fontId="24" fillId="0" borderId="10" xfId="0" applyNumberFormat="1" applyFont="1" applyBorder="1" applyAlignment="1">
      <alignment horizontal="right"/>
    </xf>
    <xf numFmtId="168" fontId="2" fillId="0" borderId="22" xfId="0" applyNumberFormat="1" applyFont="1" applyBorder="1" applyAlignment="1">
      <alignment horizontal="right"/>
    </xf>
    <xf numFmtId="14" fontId="24" fillId="0" borderId="0" xfId="0" applyNumberFormat="1" applyFont="1" applyBorder="1"/>
    <xf numFmtId="0" fontId="24" fillId="0" borderId="0" xfId="0" applyFont="1" applyBorder="1"/>
    <xf numFmtId="3" fontId="24" fillId="0" borderId="0" xfId="0" applyNumberFormat="1" applyFont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0" fontId="0" fillId="0" borderId="0" xfId="0" applyBorder="1"/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1" fillId="4" borderId="44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5" borderId="44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17" fontId="2" fillId="0" borderId="45" xfId="0" applyNumberFormat="1" applyFont="1" applyBorder="1" applyAlignment="1">
      <alignment horizontal="right"/>
    </xf>
    <xf numFmtId="3" fontId="2" fillId="0" borderId="45" xfId="0" applyNumberFormat="1" applyFont="1" applyBorder="1" applyAlignment="1">
      <alignment horizontal="center"/>
    </xf>
    <xf numFmtId="3" fontId="2" fillId="0" borderId="46" xfId="0" applyNumberFormat="1" applyFont="1" applyBorder="1" applyAlignment="1">
      <alignment horizontal="center"/>
    </xf>
    <xf numFmtId="3" fontId="2" fillId="4" borderId="0" xfId="0" applyNumberFormat="1" applyFont="1" applyFill="1" applyAlignment="1">
      <alignment horizontal="center"/>
    </xf>
    <xf numFmtId="0" fontId="2" fillId="4" borderId="46" xfId="0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8" fontId="26" fillId="0" borderId="46" xfId="0" applyNumberFormat="1" applyFont="1" applyBorder="1" applyAlignment="1">
      <alignment horizontal="center"/>
    </xf>
    <xf numFmtId="0" fontId="26" fillId="5" borderId="0" xfId="0" applyFont="1" applyFill="1" applyAlignment="1">
      <alignment horizontal="center"/>
    </xf>
    <xf numFmtId="0" fontId="28" fillId="0" borderId="45" xfId="0" applyFont="1" applyBorder="1" applyAlignment="1">
      <alignment horizontal="center"/>
    </xf>
    <xf numFmtId="0" fontId="28" fillId="4" borderId="46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3" fontId="28" fillId="0" borderId="47" xfId="0" applyNumberFormat="1" applyFont="1" applyBorder="1" applyAlignment="1">
      <alignment horizontal="center"/>
    </xf>
    <xf numFmtId="3" fontId="2" fillId="0" borderId="47" xfId="0" applyNumberFormat="1" applyFont="1" applyBorder="1" applyAlignment="1">
      <alignment horizontal="center"/>
    </xf>
    <xf numFmtId="17" fontId="2" fillId="0" borderId="48" xfId="0" applyNumberFormat="1" applyFont="1" applyBorder="1" applyAlignment="1">
      <alignment horizontal="right"/>
    </xf>
    <xf numFmtId="3" fontId="2" fillId="0" borderId="49" xfId="0" applyNumberFormat="1" applyFont="1" applyBorder="1" applyAlignment="1">
      <alignment horizontal="center"/>
    </xf>
    <xf numFmtId="3" fontId="2" fillId="0" borderId="50" xfId="0" applyNumberFormat="1" applyFont="1" applyBorder="1" applyAlignment="1">
      <alignment horizontal="center"/>
    </xf>
    <xf numFmtId="3" fontId="2" fillId="4" borderId="51" xfId="0" applyNumberFormat="1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/>
    </xf>
    <xf numFmtId="3" fontId="2" fillId="0" borderId="51" xfId="0" applyNumberFormat="1" applyFont="1" applyBorder="1" applyAlignment="1">
      <alignment horizontal="center"/>
    </xf>
    <xf numFmtId="168" fontId="26" fillId="0" borderId="49" xfId="0" applyNumberFormat="1" applyFont="1" applyBorder="1" applyAlignment="1">
      <alignment horizontal="center"/>
    </xf>
    <xf numFmtId="0" fontId="26" fillId="5" borderId="51" xfId="0" applyFont="1" applyFill="1" applyBorder="1" applyAlignment="1">
      <alignment horizontal="center"/>
    </xf>
    <xf numFmtId="0" fontId="28" fillId="0" borderId="48" xfId="0" applyFont="1" applyBorder="1" applyAlignment="1">
      <alignment horizontal="center"/>
    </xf>
    <xf numFmtId="0" fontId="28" fillId="4" borderId="49" xfId="0" applyFont="1" applyFill="1" applyBorder="1" applyAlignment="1">
      <alignment horizontal="center"/>
    </xf>
    <xf numFmtId="0" fontId="28" fillId="4" borderId="51" xfId="0" applyFont="1" applyFill="1" applyBorder="1" applyAlignment="1">
      <alignment horizontal="center"/>
    </xf>
    <xf numFmtId="3" fontId="28" fillId="0" borderId="50" xfId="0" applyNumberFormat="1" applyFont="1" applyBorder="1" applyAlignment="1">
      <alignment horizontal="center"/>
    </xf>
    <xf numFmtId="0" fontId="23" fillId="0" borderId="11" xfId="0" quotePrefix="1" applyFont="1" applyFill="1" applyBorder="1" applyAlignment="1">
      <alignment horizontal="right" vertical="center"/>
    </xf>
    <xf numFmtId="0" fontId="42" fillId="0" borderId="2" xfId="0" applyFont="1" applyBorder="1" applyAlignment="1">
      <alignment horizontal="center" vertical="center" wrapText="1"/>
    </xf>
    <xf numFmtId="0" fontId="43" fillId="3" borderId="2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left" vertical="center"/>
    </xf>
    <xf numFmtId="171" fontId="28" fillId="0" borderId="0" xfId="2" applyNumberFormat="1" applyFont="1" applyFill="1" applyBorder="1" applyAlignment="1" applyProtection="1">
      <alignment horizontal="left" vertical="center"/>
      <protection hidden="1"/>
    </xf>
    <xf numFmtId="167" fontId="33" fillId="0" borderId="31" xfId="3" applyNumberFormat="1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left" vertical="center"/>
    </xf>
    <xf numFmtId="171" fontId="28" fillId="6" borderId="14" xfId="2" applyNumberFormat="1" applyFont="1" applyFill="1" applyBorder="1" applyAlignment="1" applyProtection="1">
      <alignment horizontal="left" vertical="center"/>
      <protection hidden="1"/>
    </xf>
    <xf numFmtId="0" fontId="33" fillId="6" borderId="14" xfId="0" applyFont="1" applyFill="1" applyBorder="1" applyAlignment="1">
      <alignment horizontal="center" vertical="center"/>
    </xf>
    <xf numFmtId="167" fontId="33" fillId="6" borderId="30" xfId="3" applyNumberFormat="1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left" vertical="center"/>
    </xf>
    <xf numFmtId="171" fontId="28" fillId="6" borderId="0" xfId="2" applyNumberFormat="1" applyFont="1" applyFill="1" applyBorder="1" applyAlignment="1" applyProtection="1">
      <alignment horizontal="left" vertical="center"/>
      <protection hidden="1"/>
    </xf>
    <xf numFmtId="0" fontId="33" fillId="6" borderId="0" xfId="0" applyFont="1" applyFill="1" applyBorder="1" applyAlignment="1">
      <alignment horizontal="center" vertical="center"/>
    </xf>
    <xf numFmtId="167" fontId="33" fillId="6" borderId="31" xfId="3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/>
    </xf>
    <xf numFmtId="0" fontId="16" fillId="0" borderId="14" xfId="0" applyFont="1" applyBorder="1"/>
    <xf numFmtId="0" fontId="45" fillId="0" borderId="0" xfId="0" applyFont="1"/>
    <xf numFmtId="0" fontId="7" fillId="0" borderId="52" xfId="2" applyFont="1" applyFill="1" applyBorder="1" applyAlignment="1">
      <alignment horizontal="center" vertical="center"/>
    </xf>
    <xf numFmtId="0" fontId="7" fillId="0" borderId="52" xfId="2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vertical="center"/>
    </xf>
    <xf numFmtId="0" fontId="0" fillId="0" borderId="52" xfId="0" applyFill="1" applyBorder="1"/>
    <xf numFmtId="0" fontId="0" fillId="0" borderId="52" xfId="0" applyBorder="1"/>
    <xf numFmtId="0" fontId="14" fillId="0" borderId="38" xfId="0" applyFont="1" applyBorder="1" applyAlignment="1">
      <alignment horizontal="left" vertical="center"/>
    </xf>
    <xf numFmtId="168" fontId="19" fillId="0" borderId="4" xfId="0" applyNumberFormat="1" applyFont="1" applyBorder="1" applyAlignment="1">
      <alignment horizontal="center" vertical="center"/>
    </xf>
    <xf numFmtId="168" fontId="19" fillId="0" borderId="5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0" fillId="0" borderId="39" xfId="0" applyBorder="1" applyAlignment="1">
      <alignment horizontal="righ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8" xfId="0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38" xfId="0" applyFont="1" applyBorder="1" applyAlignment="1">
      <alignment horizontal="right" vertical="center" wrapText="1"/>
    </xf>
    <xf numFmtId="0" fontId="16" fillId="0" borderId="38" xfId="0" applyFont="1" applyBorder="1" applyAlignment="1">
      <alignment horizontal="left" vertical="center" wrapText="1"/>
    </xf>
    <xf numFmtId="0" fontId="0" fillId="0" borderId="40" xfId="0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2" fontId="26" fillId="0" borderId="12" xfId="0" applyNumberFormat="1" applyFont="1" applyFill="1" applyBorder="1" applyAlignment="1">
      <alignment horizontal="center" vertical="center" wrapText="1"/>
    </xf>
    <xf numFmtId="2" fontId="26" fillId="0" borderId="13" xfId="0" applyNumberFormat="1" applyFont="1" applyFill="1" applyBorder="1" applyAlignment="1">
      <alignment horizontal="center" vertical="center" wrapText="1"/>
    </xf>
    <xf numFmtId="2" fontId="26" fillId="0" borderId="1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1" xfId="0" applyFont="1" applyBorder="1" applyAlignment="1">
      <alignment horizontal="center"/>
    </xf>
  </cellXfs>
  <cellStyles count="4">
    <cellStyle name="Milliers" xfId="1" builtinId="3"/>
    <cellStyle name="Normal" xfId="0" builtinId="0"/>
    <cellStyle name="Normal_Feuil1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Evolution mensuelle de la population écrouée puis écrouée détenue depuis le 1er janvier 1980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9984"/>
        <c:axId val="175531520"/>
      </c:lineChart>
      <c:catAx>
        <c:axId val="17552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553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531520"/>
        <c:scaling>
          <c:orientation val="minMax"/>
          <c:max val="6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Effectifs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5529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(puis écrouée détenue depuis 2004)
</a:t>
            </a:r>
          </a:p>
        </c:rich>
      </c:tx>
      <c:layout>
        <c:manualLayout>
          <c:xMode val="edge"/>
          <c:yMode val="edge"/>
          <c:x val="0.15121424391487487"/>
          <c:y val="2.7777777777777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77792233409471E-2"/>
          <c:y val="0.12847244003709588"/>
          <c:w val="0.87748438953460173"/>
          <c:h val="0.67534836722203107"/>
        </c:manualLayout>
      </c:layout>
      <c:lineChart>
        <c:grouping val="standard"/>
        <c:varyColors val="0"/>
        <c:ser>
          <c:idx val="0"/>
          <c:order val="0"/>
          <c:tx>
            <c:v>Prévenus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34304</c:v>
              </c:pt>
              <c:pt idx="1">
                <c:v>34335</c:v>
              </c:pt>
              <c:pt idx="2">
                <c:v>34366</c:v>
              </c:pt>
              <c:pt idx="3">
                <c:v>34394</c:v>
              </c:pt>
              <c:pt idx="4">
                <c:v>34425</c:v>
              </c:pt>
              <c:pt idx="5">
                <c:v>34455</c:v>
              </c:pt>
              <c:pt idx="6">
                <c:v>34486</c:v>
              </c:pt>
              <c:pt idx="7">
                <c:v>34516</c:v>
              </c:pt>
              <c:pt idx="8">
                <c:v>34547</c:v>
              </c:pt>
              <c:pt idx="9">
                <c:v>34578</c:v>
              </c:pt>
              <c:pt idx="10">
                <c:v>34608</c:v>
              </c:pt>
              <c:pt idx="11">
                <c:v>34639</c:v>
              </c:pt>
              <c:pt idx="12">
                <c:v>34669</c:v>
              </c:pt>
              <c:pt idx="13">
                <c:v>34700</c:v>
              </c:pt>
              <c:pt idx="14">
                <c:v>34731</c:v>
              </c:pt>
              <c:pt idx="15">
                <c:v>34759</c:v>
              </c:pt>
              <c:pt idx="16">
                <c:v>34790</c:v>
              </c:pt>
              <c:pt idx="17">
                <c:v>34820</c:v>
              </c:pt>
              <c:pt idx="18">
                <c:v>34851</c:v>
              </c:pt>
              <c:pt idx="19">
                <c:v>34881</c:v>
              </c:pt>
              <c:pt idx="20">
                <c:v>34912</c:v>
              </c:pt>
              <c:pt idx="21">
                <c:v>34943</c:v>
              </c:pt>
              <c:pt idx="22">
                <c:v>34973</c:v>
              </c:pt>
              <c:pt idx="23">
                <c:v>35004</c:v>
              </c:pt>
              <c:pt idx="24">
                <c:v>35034</c:v>
              </c:pt>
              <c:pt idx="25">
                <c:v>35065</c:v>
              </c:pt>
              <c:pt idx="26">
                <c:v>35096</c:v>
              </c:pt>
              <c:pt idx="27">
                <c:v>35125</c:v>
              </c:pt>
              <c:pt idx="28">
                <c:v>35156</c:v>
              </c:pt>
              <c:pt idx="29">
                <c:v>35186</c:v>
              </c:pt>
              <c:pt idx="30">
                <c:v>35217</c:v>
              </c:pt>
              <c:pt idx="31">
                <c:v>35247</c:v>
              </c:pt>
              <c:pt idx="32">
                <c:v>35278</c:v>
              </c:pt>
              <c:pt idx="33">
                <c:v>35309</c:v>
              </c:pt>
              <c:pt idx="34">
                <c:v>35339</c:v>
              </c:pt>
              <c:pt idx="35">
                <c:v>35370</c:v>
              </c:pt>
              <c:pt idx="36">
                <c:v>35400</c:v>
              </c:pt>
              <c:pt idx="37">
                <c:v>35431</c:v>
              </c:pt>
              <c:pt idx="38">
                <c:v>35462</c:v>
              </c:pt>
              <c:pt idx="39">
                <c:v>35490</c:v>
              </c:pt>
              <c:pt idx="40">
                <c:v>35521</c:v>
              </c:pt>
              <c:pt idx="41">
                <c:v>35551</c:v>
              </c:pt>
              <c:pt idx="42">
                <c:v>35582</c:v>
              </c:pt>
              <c:pt idx="43">
                <c:v>35612</c:v>
              </c:pt>
              <c:pt idx="44">
                <c:v>35643</c:v>
              </c:pt>
              <c:pt idx="45">
                <c:v>35674</c:v>
              </c:pt>
              <c:pt idx="46">
                <c:v>35704</c:v>
              </c:pt>
              <c:pt idx="47">
                <c:v>35735</c:v>
              </c:pt>
              <c:pt idx="48">
                <c:v>35765</c:v>
              </c:pt>
              <c:pt idx="49">
                <c:v>35796</c:v>
              </c:pt>
              <c:pt idx="50">
                <c:v>35827</c:v>
              </c:pt>
              <c:pt idx="51">
                <c:v>35855</c:v>
              </c:pt>
              <c:pt idx="52">
                <c:v>35886</c:v>
              </c:pt>
              <c:pt idx="53">
                <c:v>35916</c:v>
              </c:pt>
              <c:pt idx="54">
                <c:v>35947</c:v>
              </c:pt>
              <c:pt idx="55">
                <c:v>35977</c:v>
              </c:pt>
              <c:pt idx="56">
                <c:v>36008</c:v>
              </c:pt>
              <c:pt idx="57">
                <c:v>36039</c:v>
              </c:pt>
              <c:pt idx="58">
                <c:v>36069</c:v>
              </c:pt>
              <c:pt idx="59">
                <c:v>36100</c:v>
              </c:pt>
              <c:pt idx="60">
                <c:v>36130</c:v>
              </c:pt>
              <c:pt idx="61">
                <c:v>36161</c:v>
              </c:pt>
              <c:pt idx="62">
                <c:v>36192</c:v>
              </c:pt>
              <c:pt idx="63">
                <c:v>36220</c:v>
              </c:pt>
              <c:pt idx="64">
                <c:v>36251</c:v>
              </c:pt>
              <c:pt idx="65">
                <c:v>36281</c:v>
              </c:pt>
              <c:pt idx="66">
                <c:v>36312</c:v>
              </c:pt>
              <c:pt idx="67">
                <c:v>36342</c:v>
              </c:pt>
              <c:pt idx="68">
                <c:v>36373</c:v>
              </c:pt>
              <c:pt idx="69">
                <c:v>36404</c:v>
              </c:pt>
              <c:pt idx="70">
                <c:v>36434</c:v>
              </c:pt>
              <c:pt idx="71">
                <c:v>36465</c:v>
              </c:pt>
              <c:pt idx="72">
                <c:v>36495</c:v>
              </c:pt>
              <c:pt idx="73">
                <c:v>36526</c:v>
              </c:pt>
              <c:pt idx="74">
                <c:v>36557</c:v>
              </c:pt>
              <c:pt idx="75">
                <c:v>36586</c:v>
              </c:pt>
              <c:pt idx="76">
                <c:v>36617</c:v>
              </c:pt>
              <c:pt idx="77">
                <c:v>36647</c:v>
              </c:pt>
              <c:pt idx="78">
                <c:v>36678</c:v>
              </c:pt>
              <c:pt idx="79">
                <c:v>36708</c:v>
              </c:pt>
              <c:pt idx="80">
                <c:v>36739</c:v>
              </c:pt>
              <c:pt idx="81">
                <c:v>36770</c:v>
              </c:pt>
              <c:pt idx="82">
                <c:v>36800</c:v>
              </c:pt>
              <c:pt idx="83">
                <c:v>36831</c:v>
              </c:pt>
              <c:pt idx="84">
                <c:v>36861</c:v>
              </c:pt>
              <c:pt idx="85">
                <c:v>36892</c:v>
              </c:pt>
              <c:pt idx="86">
                <c:v>36923</c:v>
              </c:pt>
              <c:pt idx="87">
                <c:v>36951</c:v>
              </c:pt>
              <c:pt idx="88">
                <c:v>36982</c:v>
              </c:pt>
              <c:pt idx="89">
                <c:v>37012</c:v>
              </c:pt>
              <c:pt idx="90">
                <c:v>37043</c:v>
              </c:pt>
              <c:pt idx="91">
                <c:v>37073</c:v>
              </c:pt>
              <c:pt idx="92">
                <c:v>37104</c:v>
              </c:pt>
              <c:pt idx="93">
                <c:v>37135</c:v>
              </c:pt>
              <c:pt idx="94">
                <c:v>37165</c:v>
              </c:pt>
              <c:pt idx="95">
                <c:v>37196</c:v>
              </c:pt>
              <c:pt idx="96">
                <c:v>37226</c:v>
              </c:pt>
              <c:pt idx="97">
                <c:v>37257</c:v>
              </c:pt>
              <c:pt idx="98">
                <c:v>37288</c:v>
              </c:pt>
              <c:pt idx="99">
                <c:v>37316</c:v>
              </c:pt>
              <c:pt idx="100">
                <c:v>37347</c:v>
              </c:pt>
              <c:pt idx="101">
                <c:v>37377</c:v>
              </c:pt>
              <c:pt idx="102">
                <c:v>37408</c:v>
              </c:pt>
              <c:pt idx="103">
                <c:v>37438</c:v>
              </c:pt>
              <c:pt idx="104">
                <c:v>37469</c:v>
              </c:pt>
              <c:pt idx="105">
                <c:v>37500</c:v>
              </c:pt>
              <c:pt idx="106">
                <c:v>37530</c:v>
              </c:pt>
              <c:pt idx="107">
                <c:v>37561</c:v>
              </c:pt>
              <c:pt idx="108">
                <c:v>37591</c:v>
              </c:pt>
              <c:pt idx="109">
                <c:v>37622</c:v>
              </c:pt>
              <c:pt idx="110">
                <c:v>37653</c:v>
              </c:pt>
              <c:pt idx="111">
                <c:v>37681</c:v>
              </c:pt>
              <c:pt idx="112">
                <c:v>37712</c:v>
              </c:pt>
              <c:pt idx="113">
                <c:v>37742</c:v>
              </c:pt>
              <c:pt idx="114">
                <c:v>37773</c:v>
              </c:pt>
              <c:pt idx="115">
                <c:v>37803</c:v>
              </c:pt>
              <c:pt idx="116">
                <c:v>37834</c:v>
              </c:pt>
              <c:pt idx="117">
                <c:v>37865</c:v>
              </c:pt>
              <c:pt idx="118">
                <c:v>37895</c:v>
              </c:pt>
              <c:pt idx="119">
                <c:v>37926</c:v>
              </c:pt>
              <c:pt idx="120">
                <c:v>37956</c:v>
              </c:pt>
              <c:pt idx="121">
                <c:v>37987</c:v>
              </c:pt>
              <c:pt idx="122">
                <c:v>38018</c:v>
              </c:pt>
              <c:pt idx="123">
                <c:v>38047</c:v>
              </c:pt>
              <c:pt idx="124">
                <c:v>38078</c:v>
              </c:pt>
              <c:pt idx="125">
                <c:v>38108</c:v>
              </c:pt>
              <c:pt idx="126">
                <c:v>38139</c:v>
              </c:pt>
              <c:pt idx="127">
                <c:v>38169</c:v>
              </c:pt>
              <c:pt idx="128">
                <c:v>38200</c:v>
              </c:pt>
              <c:pt idx="129">
                <c:v>38231</c:v>
              </c:pt>
              <c:pt idx="130">
                <c:v>38261</c:v>
              </c:pt>
              <c:pt idx="131">
                <c:v>38292</c:v>
              </c:pt>
              <c:pt idx="132">
                <c:v>38322</c:v>
              </c:pt>
              <c:pt idx="133">
                <c:v>38353</c:v>
              </c:pt>
              <c:pt idx="134">
                <c:v>38384</c:v>
              </c:pt>
              <c:pt idx="135">
                <c:v>38412</c:v>
              </c:pt>
              <c:pt idx="136">
                <c:v>38443</c:v>
              </c:pt>
              <c:pt idx="137">
                <c:v>38473</c:v>
              </c:pt>
              <c:pt idx="138">
                <c:v>38504</c:v>
              </c:pt>
              <c:pt idx="139">
                <c:v>38534</c:v>
              </c:pt>
              <c:pt idx="140">
                <c:v>38565</c:v>
              </c:pt>
              <c:pt idx="141">
                <c:v>38596</c:v>
              </c:pt>
              <c:pt idx="142">
                <c:v>38626</c:v>
              </c:pt>
              <c:pt idx="143">
                <c:v>38657</c:v>
              </c:pt>
              <c:pt idx="144">
                <c:v>38687</c:v>
              </c:pt>
              <c:pt idx="145">
                <c:v>38718</c:v>
              </c:pt>
              <c:pt idx="146">
                <c:v>38749</c:v>
              </c:pt>
              <c:pt idx="147">
                <c:v>38777</c:v>
              </c:pt>
              <c:pt idx="148">
                <c:v>38808</c:v>
              </c:pt>
              <c:pt idx="149">
                <c:v>38838</c:v>
              </c:pt>
              <c:pt idx="150">
                <c:v>38869</c:v>
              </c:pt>
              <c:pt idx="151">
                <c:v>38899</c:v>
              </c:pt>
              <c:pt idx="152">
                <c:v>38930</c:v>
              </c:pt>
              <c:pt idx="153">
                <c:v>38961</c:v>
              </c:pt>
              <c:pt idx="154">
                <c:v>38991</c:v>
              </c:pt>
              <c:pt idx="155">
                <c:v>39022</c:v>
              </c:pt>
              <c:pt idx="156">
                <c:v>39052</c:v>
              </c:pt>
              <c:pt idx="157">
                <c:v>39083</c:v>
              </c:pt>
              <c:pt idx="158">
                <c:v>39114</c:v>
              </c:pt>
              <c:pt idx="159">
                <c:v>39142</c:v>
              </c:pt>
              <c:pt idx="160">
                <c:v>39173</c:v>
              </c:pt>
              <c:pt idx="161">
                <c:v>39203</c:v>
              </c:pt>
              <c:pt idx="162">
                <c:v>39234</c:v>
              </c:pt>
              <c:pt idx="163">
                <c:v>39264</c:v>
              </c:pt>
              <c:pt idx="164">
                <c:v>39295</c:v>
              </c:pt>
              <c:pt idx="165">
                <c:v>39326</c:v>
              </c:pt>
              <c:pt idx="166">
                <c:v>39356</c:v>
              </c:pt>
              <c:pt idx="167">
                <c:v>39387</c:v>
              </c:pt>
              <c:pt idx="168">
                <c:v>39417</c:v>
              </c:pt>
              <c:pt idx="169">
                <c:v>39448</c:v>
              </c:pt>
              <c:pt idx="170">
                <c:v>39479</c:v>
              </c:pt>
              <c:pt idx="171">
                <c:v>39508</c:v>
              </c:pt>
              <c:pt idx="172">
                <c:v>39539</c:v>
              </c:pt>
              <c:pt idx="173">
                <c:v>39569</c:v>
              </c:pt>
              <c:pt idx="174">
                <c:v>39600</c:v>
              </c:pt>
              <c:pt idx="175">
                <c:v>39630</c:v>
              </c:pt>
              <c:pt idx="176">
                <c:v>39661</c:v>
              </c:pt>
              <c:pt idx="177">
                <c:v>39692</c:v>
              </c:pt>
              <c:pt idx="178">
                <c:v>39722</c:v>
              </c:pt>
              <c:pt idx="179">
                <c:v>39753</c:v>
              </c:pt>
              <c:pt idx="180">
                <c:v>39783</c:v>
              </c:pt>
              <c:pt idx="181">
                <c:v>39814</c:v>
              </c:pt>
              <c:pt idx="182">
                <c:v>39845</c:v>
              </c:pt>
              <c:pt idx="183">
                <c:v>39873</c:v>
              </c:pt>
              <c:pt idx="184">
                <c:v>39904</c:v>
              </c:pt>
              <c:pt idx="185">
                <c:v>39934</c:v>
              </c:pt>
              <c:pt idx="186">
                <c:v>39965</c:v>
              </c:pt>
              <c:pt idx="187">
                <c:v>39995</c:v>
              </c:pt>
              <c:pt idx="188">
                <c:v>40026</c:v>
              </c:pt>
              <c:pt idx="189">
                <c:v>40057</c:v>
              </c:pt>
              <c:pt idx="190">
                <c:v>40087</c:v>
              </c:pt>
              <c:pt idx="191">
                <c:v>40118</c:v>
              </c:pt>
              <c:pt idx="192">
                <c:v>40148</c:v>
              </c:pt>
              <c:pt idx="193">
                <c:v>40179</c:v>
              </c:pt>
              <c:pt idx="194">
                <c:v>40210</c:v>
              </c:pt>
              <c:pt idx="195">
                <c:v>40238</c:v>
              </c:pt>
              <c:pt idx="196">
                <c:v>40269</c:v>
              </c:pt>
              <c:pt idx="197">
                <c:v>40299</c:v>
              </c:pt>
              <c:pt idx="198">
                <c:v>40330</c:v>
              </c:pt>
              <c:pt idx="199">
                <c:v>40360</c:v>
              </c:pt>
              <c:pt idx="200">
                <c:v>40391</c:v>
              </c:pt>
              <c:pt idx="201">
                <c:v>40422</c:v>
              </c:pt>
              <c:pt idx="202">
                <c:v>40452</c:v>
              </c:pt>
              <c:pt idx="203">
                <c:v>40483</c:v>
              </c:pt>
              <c:pt idx="204">
                <c:v>40513</c:v>
              </c:pt>
              <c:pt idx="205">
                <c:v>40544</c:v>
              </c:pt>
              <c:pt idx="206">
                <c:v>40575</c:v>
              </c:pt>
              <c:pt idx="207">
                <c:v>40603</c:v>
              </c:pt>
              <c:pt idx="208">
                <c:v>40634</c:v>
              </c:pt>
              <c:pt idx="209">
                <c:v>40664</c:v>
              </c:pt>
              <c:pt idx="210">
                <c:v>40695</c:v>
              </c:pt>
              <c:pt idx="211">
                <c:v>40756</c:v>
              </c:pt>
              <c:pt idx="212">
                <c:v>40787</c:v>
              </c:pt>
              <c:pt idx="213">
                <c:v>40817</c:v>
              </c:pt>
              <c:pt idx="214">
                <c:v>40848</c:v>
              </c:pt>
              <c:pt idx="215">
                <c:v>40878</c:v>
              </c:pt>
              <c:pt idx="216">
                <c:v>40909</c:v>
              </c:pt>
              <c:pt idx="217">
                <c:v>40940</c:v>
              </c:pt>
              <c:pt idx="218">
                <c:v>40969</c:v>
              </c:pt>
              <c:pt idx="219">
                <c:v>41000</c:v>
              </c:pt>
              <c:pt idx="220">
                <c:v>41030</c:v>
              </c:pt>
              <c:pt idx="221">
                <c:v>41061</c:v>
              </c:pt>
              <c:pt idx="222">
                <c:v>41091</c:v>
              </c:pt>
              <c:pt idx="223">
                <c:v>41122</c:v>
              </c:pt>
              <c:pt idx="224">
                <c:v>41153</c:v>
              </c:pt>
              <c:pt idx="225">
                <c:v>41183</c:v>
              </c:pt>
              <c:pt idx="226">
                <c:v>41214</c:v>
              </c:pt>
              <c:pt idx="227">
                <c:v>41244</c:v>
              </c:pt>
              <c:pt idx="228">
                <c:v>41275</c:v>
              </c:pt>
              <c:pt idx="229">
                <c:v>41306</c:v>
              </c:pt>
              <c:pt idx="230">
                <c:v>41334</c:v>
              </c:pt>
              <c:pt idx="231">
                <c:v>41365</c:v>
              </c:pt>
              <c:pt idx="232">
                <c:v>41395</c:v>
              </c:pt>
              <c:pt idx="233">
                <c:v>41426</c:v>
              </c:pt>
              <c:pt idx="234">
                <c:v>41456</c:v>
              </c:pt>
              <c:pt idx="235">
                <c:v>41487</c:v>
              </c:pt>
              <c:pt idx="236">
                <c:v>41518</c:v>
              </c:pt>
              <c:pt idx="237">
                <c:v>41548</c:v>
              </c:pt>
              <c:pt idx="238">
                <c:v>41579</c:v>
              </c:pt>
              <c:pt idx="239">
                <c:v>41609</c:v>
              </c:pt>
            </c:numLit>
          </c:cat>
          <c:val>
            <c:numLit>
              <c:formatCode>General</c:formatCode>
              <c:ptCount val="241"/>
              <c:pt idx="0">
                <c:v>21358</c:v>
              </c:pt>
              <c:pt idx="1">
                <c:v>20946</c:v>
              </c:pt>
              <c:pt idx="2">
                <c:v>22580</c:v>
              </c:pt>
              <c:pt idx="3">
                <c:v>22673</c:v>
              </c:pt>
              <c:pt idx="4">
                <c:v>22644</c:v>
              </c:pt>
              <c:pt idx="5">
                <c:v>22617</c:v>
              </c:pt>
              <c:pt idx="6">
                <c:v>22430</c:v>
              </c:pt>
              <c:pt idx="7">
                <c:v>22496</c:v>
              </c:pt>
              <c:pt idx="8">
                <c:v>21444</c:v>
              </c:pt>
              <c:pt idx="9">
                <c:v>21640</c:v>
              </c:pt>
              <c:pt idx="10">
                <c:v>22273</c:v>
              </c:pt>
              <c:pt idx="11">
                <c:v>23031</c:v>
              </c:pt>
              <c:pt idx="12">
                <c:v>23427</c:v>
              </c:pt>
              <c:pt idx="13">
                <c:v>23093</c:v>
              </c:pt>
              <c:pt idx="14">
                <c:v>23888</c:v>
              </c:pt>
              <c:pt idx="15">
                <c:v>24076</c:v>
              </c:pt>
              <c:pt idx="16">
                <c:v>22769</c:v>
              </c:pt>
              <c:pt idx="17">
                <c:v>22784</c:v>
              </c:pt>
              <c:pt idx="18">
                <c:v>22032</c:v>
              </c:pt>
              <c:pt idx="19">
                <c:v>22082</c:v>
              </c:pt>
              <c:pt idx="20">
                <c:v>21527</c:v>
              </c:pt>
              <c:pt idx="21">
                <c:v>21598</c:v>
              </c:pt>
              <c:pt idx="22">
                <c:v>21682</c:v>
              </c:pt>
              <c:pt idx="23">
                <c:v>22490</c:v>
              </c:pt>
              <c:pt idx="24">
                <c:v>22922</c:v>
              </c:pt>
              <c:pt idx="25">
                <c:v>21889</c:v>
              </c:pt>
              <c:pt idx="26">
                <c:v>22692</c:v>
              </c:pt>
              <c:pt idx="27">
                <c:v>22805</c:v>
              </c:pt>
              <c:pt idx="28">
                <c:v>23162</c:v>
              </c:pt>
              <c:pt idx="29">
                <c:v>22767</c:v>
              </c:pt>
              <c:pt idx="30">
                <c:v>22856</c:v>
              </c:pt>
              <c:pt idx="31">
                <c:v>22524</c:v>
              </c:pt>
              <c:pt idx="32">
                <c:v>21454</c:v>
              </c:pt>
              <c:pt idx="33">
                <c:v>21639</c:v>
              </c:pt>
              <c:pt idx="34">
                <c:v>21972</c:v>
              </c:pt>
              <c:pt idx="35">
                <c:v>22422</c:v>
              </c:pt>
              <c:pt idx="36">
                <c:v>22988</c:v>
              </c:pt>
              <c:pt idx="37">
                <c:v>22603</c:v>
              </c:pt>
              <c:pt idx="38">
                <c:v>23371</c:v>
              </c:pt>
              <c:pt idx="39">
                <c:v>23785</c:v>
              </c:pt>
              <c:pt idx="40">
                <c:v>23306</c:v>
              </c:pt>
              <c:pt idx="41">
                <c:v>22631</c:v>
              </c:pt>
              <c:pt idx="42">
                <c:v>22858</c:v>
              </c:pt>
              <c:pt idx="43">
                <c:v>22699</c:v>
              </c:pt>
              <c:pt idx="44">
                <c:v>21632</c:v>
              </c:pt>
              <c:pt idx="45">
                <c:v>21974</c:v>
              </c:pt>
              <c:pt idx="46">
                <c:v>21840</c:v>
              </c:pt>
              <c:pt idx="47">
                <c:v>22259</c:v>
              </c:pt>
              <c:pt idx="48">
                <c:v>22820</c:v>
              </c:pt>
              <c:pt idx="49">
                <c:v>21676</c:v>
              </c:pt>
              <c:pt idx="50">
                <c:v>22212</c:v>
              </c:pt>
              <c:pt idx="51">
                <c:v>22605</c:v>
              </c:pt>
              <c:pt idx="52">
                <c:v>22668</c:v>
              </c:pt>
              <c:pt idx="53">
                <c:v>22182</c:v>
              </c:pt>
              <c:pt idx="54">
                <c:v>21912</c:v>
              </c:pt>
              <c:pt idx="55">
                <c:v>21540</c:v>
              </c:pt>
              <c:pt idx="56">
                <c:v>20378</c:v>
              </c:pt>
              <c:pt idx="57">
                <c:v>20167</c:v>
              </c:pt>
              <c:pt idx="58">
                <c:v>20299</c:v>
              </c:pt>
              <c:pt idx="59">
                <c:v>21091</c:v>
              </c:pt>
              <c:pt idx="60">
                <c:v>21086</c:v>
              </c:pt>
              <c:pt idx="61">
                <c:v>20610</c:v>
              </c:pt>
              <c:pt idx="62">
                <c:v>21289</c:v>
              </c:pt>
              <c:pt idx="63">
                <c:v>21487</c:v>
              </c:pt>
              <c:pt idx="64">
                <c:v>21455</c:v>
              </c:pt>
              <c:pt idx="65">
                <c:v>21197</c:v>
              </c:pt>
              <c:pt idx="66">
                <c:v>21389</c:v>
              </c:pt>
              <c:pt idx="67">
                <c:v>21891</c:v>
              </c:pt>
              <c:pt idx="68">
                <c:v>20739</c:v>
              </c:pt>
              <c:pt idx="69">
                <c:v>20315</c:v>
              </c:pt>
              <c:pt idx="70">
                <c:v>20575</c:v>
              </c:pt>
              <c:pt idx="71">
                <c:v>20766</c:v>
              </c:pt>
              <c:pt idx="72">
                <c:v>21199</c:v>
              </c:pt>
              <c:pt idx="73">
                <c:v>20527</c:v>
              </c:pt>
              <c:pt idx="74">
                <c:v>20736</c:v>
              </c:pt>
              <c:pt idx="75">
                <c:v>18752</c:v>
              </c:pt>
              <c:pt idx="76">
                <c:v>19330</c:v>
              </c:pt>
              <c:pt idx="77">
                <c:v>19528</c:v>
              </c:pt>
              <c:pt idx="78">
                <c:v>17842</c:v>
              </c:pt>
              <c:pt idx="79">
                <c:v>17782</c:v>
              </c:pt>
              <c:pt idx="80">
                <c:v>16707</c:v>
              </c:pt>
              <c:pt idx="81">
                <c:v>16983</c:v>
              </c:pt>
              <c:pt idx="82">
                <c:v>16841</c:v>
              </c:pt>
              <c:pt idx="83">
                <c:v>16932</c:v>
              </c:pt>
              <c:pt idx="84">
                <c:v>17068</c:v>
              </c:pt>
              <c:pt idx="85">
                <c:v>16107</c:v>
              </c:pt>
              <c:pt idx="86">
                <c:v>15273</c:v>
              </c:pt>
              <c:pt idx="87">
                <c:v>15018</c:v>
              </c:pt>
              <c:pt idx="88">
                <c:v>15671</c:v>
              </c:pt>
              <c:pt idx="89">
                <c:v>15232</c:v>
              </c:pt>
              <c:pt idx="90">
                <c:v>15119</c:v>
              </c:pt>
              <c:pt idx="91">
                <c:v>14945</c:v>
              </c:pt>
              <c:pt idx="92">
                <c:v>14537</c:v>
              </c:pt>
              <c:pt idx="93">
                <c:v>14927</c:v>
              </c:pt>
              <c:pt idx="94">
                <c:v>15698</c:v>
              </c:pt>
              <c:pt idx="95">
                <c:v>16103</c:v>
              </c:pt>
              <c:pt idx="96">
                <c:v>16568</c:v>
              </c:pt>
              <c:pt idx="97">
                <c:v>16124</c:v>
              </c:pt>
              <c:pt idx="98">
                <c:v>17318</c:v>
              </c:pt>
              <c:pt idx="99">
                <c:v>17648</c:v>
              </c:pt>
              <c:pt idx="100">
                <c:v>18328</c:v>
              </c:pt>
              <c:pt idx="101">
                <c:v>18028</c:v>
              </c:pt>
              <c:pt idx="102">
                <c:v>18598</c:v>
              </c:pt>
              <c:pt idx="103">
                <c:v>18469</c:v>
              </c:pt>
              <c:pt idx="104">
                <c:v>18121</c:v>
              </c:pt>
              <c:pt idx="105">
                <c:v>18477</c:v>
              </c:pt>
              <c:pt idx="106">
                <c:v>19402</c:v>
              </c:pt>
              <c:pt idx="107">
                <c:v>20103</c:v>
              </c:pt>
              <c:pt idx="108">
                <c:v>21215</c:v>
              </c:pt>
              <c:pt idx="109">
                <c:v>20852</c:v>
              </c:pt>
              <c:pt idx="110">
                <c:v>21502</c:v>
              </c:pt>
              <c:pt idx="111">
                <c:v>21886</c:v>
              </c:pt>
              <c:pt idx="112">
                <c:v>22285</c:v>
              </c:pt>
              <c:pt idx="113">
                <c:v>22114</c:v>
              </c:pt>
              <c:pt idx="114">
                <c:v>22441</c:v>
              </c:pt>
              <c:pt idx="115">
                <c:v>21925</c:v>
              </c:pt>
              <c:pt idx="116">
                <c:v>21028</c:v>
              </c:pt>
              <c:pt idx="117">
                <c:v>21278</c:v>
              </c:pt>
              <c:pt idx="118">
                <c:v>21881</c:v>
              </c:pt>
              <c:pt idx="119">
                <c:v>22021</c:v>
              </c:pt>
              <c:pt idx="120">
                <c:v>22300</c:v>
              </c:pt>
              <c:pt idx="121">
                <c:v>21749</c:v>
              </c:pt>
              <c:pt idx="122">
                <c:v>22799</c:v>
              </c:pt>
              <c:pt idx="123">
                <c:v>22652</c:v>
              </c:pt>
              <c:pt idx="124">
                <c:v>22713</c:v>
              </c:pt>
              <c:pt idx="125">
                <c:v>22705</c:v>
              </c:pt>
              <c:pt idx="126">
                <c:v>22313</c:v>
              </c:pt>
              <c:pt idx="127">
                <c:v>22110</c:v>
              </c:pt>
              <c:pt idx="128">
                <c:v>20805</c:v>
              </c:pt>
              <c:pt idx="129">
                <c:v>19760</c:v>
              </c:pt>
              <c:pt idx="130">
                <c:v>20596</c:v>
              </c:pt>
              <c:pt idx="131">
                <c:v>20814</c:v>
              </c:pt>
              <c:pt idx="132">
                <c:v>20834</c:v>
              </c:pt>
              <c:pt idx="133">
                <c:v>20134</c:v>
              </c:pt>
              <c:pt idx="134">
                <c:v>20836</c:v>
              </c:pt>
              <c:pt idx="135">
                <c:v>21141</c:v>
              </c:pt>
              <c:pt idx="136">
                <c:v>20713</c:v>
              </c:pt>
              <c:pt idx="137">
                <c:v>21066</c:v>
              </c:pt>
              <c:pt idx="138">
                <c:v>20910</c:v>
              </c:pt>
              <c:pt idx="139">
                <c:v>20999</c:v>
              </c:pt>
              <c:pt idx="140">
                <c:v>19951</c:v>
              </c:pt>
              <c:pt idx="141">
                <c:v>20228</c:v>
              </c:pt>
              <c:pt idx="142">
                <c:v>20616</c:v>
              </c:pt>
              <c:pt idx="143">
                <c:v>20676</c:v>
              </c:pt>
              <c:pt idx="144">
                <c:v>21033</c:v>
              </c:pt>
              <c:pt idx="145">
                <c:v>19732</c:v>
              </c:pt>
              <c:pt idx="146">
                <c:v>20239</c:v>
              </c:pt>
              <c:pt idx="147">
                <c:v>19368</c:v>
              </c:pt>
              <c:pt idx="148">
                <c:v>19383</c:v>
              </c:pt>
              <c:pt idx="149">
                <c:v>19197</c:v>
              </c:pt>
              <c:pt idx="150">
                <c:v>18748</c:v>
              </c:pt>
              <c:pt idx="151">
                <c:v>18546</c:v>
              </c:pt>
              <c:pt idx="152">
                <c:v>17071</c:v>
              </c:pt>
              <c:pt idx="153">
                <c:v>17487</c:v>
              </c:pt>
              <c:pt idx="154">
                <c:v>18444</c:v>
              </c:pt>
              <c:pt idx="155">
                <c:v>18413</c:v>
              </c:pt>
              <c:pt idx="156">
                <c:v>18832</c:v>
              </c:pt>
              <c:pt idx="157">
                <c:v>18483</c:v>
              </c:pt>
              <c:pt idx="158">
                <c:v>18297</c:v>
              </c:pt>
              <c:pt idx="159">
                <c:v>18561</c:v>
              </c:pt>
              <c:pt idx="160">
                <c:v>18226</c:v>
              </c:pt>
              <c:pt idx="161">
                <c:v>17850</c:v>
              </c:pt>
              <c:pt idx="162">
                <c:v>17691</c:v>
              </c:pt>
              <c:pt idx="163">
                <c:v>18223</c:v>
              </c:pt>
              <c:pt idx="164">
                <c:v>16965</c:v>
              </c:pt>
              <c:pt idx="165">
                <c:v>16847</c:v>
              </c:pt>
              <c:pt idx="166">
                <c:v>17546</c:v>
              </c:pt>
              <c:pt idx="167">
                <c:v>17348</c:v>
              </c:pt>
              <c:pt idx="168">
                <c:v>17615</c:v>
              </c:pt>
              <c:pt idx="169">
                <c:v>16797</c:v>
              </c:pt>
              <c:pt idx="170">
                <c:v>17497</c:v>
              </c:pt>
              <c:pt idx="171">
                <c:v>17373</c:v>
              </c:pt>
              <c:pt idx="172">
                <c:v>17466</c:v>
              </c:pt>
              <c:pt idx="173">
                <c:v>17339</c:v>
              </c:pt>
              <c:pt idx="174">
                <c:v>17586</c:v>
              </c:pt>
              <c:pt idx="175">
                <c:v>17495</c:v>
              </c:pt>
              <c:pt idx="176">
                <c:v>16572</c:v>
              </c:pt>
              <c:pt idx="177">
                <c:v>16731</c:v>
              </c:pt>
              <c:pt idx="178">
                <c:v>16738</c:v>
              </c:pt>
              <c:pt idx="179">
                <c:v>16852</c:v>
              </c:pt>
              <c:pt idx="180">
                <c:v>16793</c:v>
              </c:pt>
              <c:pt idx="181">
                <c:v>15933</c:v>
              </c:pt>
              <c:pt idx="182">
                <c:v>16471</c:v>
              </c:pt>
              <c:pt idx="183">
                <c:v>16331</c:v>
              </c:pt>
              <c:pt idx="184">
                <c:v>16220</c:v>
              </c:pt>
              <c:pt idx="185">
                <c:v>16311</c:v>
              </c:pt>
              <c:pt idx="186">
                <c:v>16412</c:v>
              </c:pt>
              <c:pt idx="187">
                <c:v>16174</c:v>
              </c:pt>
              <c:pt idx="188">
                <c:v>15384</c:v>
              </c:pt>
              <c:pt idx="189">
                <c:v>15461</c:v>
              </c:pt>
              <c:pt idx="190">
                <c:v>15602</c:v>
              </c:pt>
              <c:pt idx="191">
                <c:v>15777</c:v>
              </c:pt>
              <c:pt idx="192">
                <c:v>15963</c:v>
              </c:pt>
              <c:pt idx="193">
                <c:v>15395</c:v>
              </c:pt>
              <c:pt idx="194">
                <c:v>15853</c:v>
              </c:pt>
              <c:pt idx="195">
                <c:v>15680</c:v>
              </c:pt>
              <c:pt idx="196">
                <c:v>15797</c:v>
              </c:pt>
              <c:pt idx="197">
                <c:v>15963</c:v>
              </c:pt>
              <c:pt idx="198">
                <c:v>15942</c:v>
              </c:pt>
              <c:pt idx="199">
                <c:v>15963</c:v>
              </c:pt>
              <c:pt idx="200">
                <c:v>15388</c:v>
              </c:pt>
              <c:pt idx="201">
                <c:v>15226</c:v>
              </c:pt>
              <c:pt idx="202">
                <c:v>15851</c:v>
              </c:pt>
              <c:pt idx="203">
                <c:v>16057</c:v>
              </c:pt>
              <c:pt idx="204">
                <c:v>16170</c:v>
              </c:pt>
              <c:pt idx="205">
                <c:v>15702</c:v>
              </c:pt>
              <c:pt idx="206">
                <c:v>16361</c:v>
              </c:pt>
              <c:pt idx="207">
                <c:v>16750</c:v>
              </c:pt>
              <c:pt idx="208">
                <c:v>16956</c:v>
              </c:pt>
              <c:pt idx="209">
                <c:v>16882</c:v>
              </c:pt>
              <c:pt idx="210">
                <c:v>16960</c:v>
              </c:pt>
              <c:pt idx="211">
                <c:v>16113</c:v>
              </c:pt>
              <c:pt idx="212">
                <c:v>16056</c:v>
              </c:pt>
              <c:pt idx="213">
                <c:v>16457</c:v>
              </c:pt>
              <c:pt idx="214">
                <c:v>16456</c:v>
              </c:pt>
              <c:pt idx="215">
                <c:v>16587</c:v>
              </c:pt>
              <c:pt idx="216">
                <c:v>16279</c:v>
              </c:pt>
              <c:pt idx="217">
                <c:v>16463</c:v>
              </c:pt>
              <c:pt idx="218">
                <c:v>16512</c:v>
              </c:pt>
              <c:pt idx="219">
                <c:v>17027</c:v>
              </c:pt>
              <c:pt idx="220">
                <c:v>16773</c:v>
              </c:pt>
              <c:pt idx="221">
                <c:v>16756</c:v>
              </c:pt>
              <c:pt idx="222">
                <c:v>17138</c:v>
              </c:pt>
              <c:pt idx="223">
                <c:v>16467</c:v>
              </c:pt>
              <c:pt idx="224">
                <c:v>16266</c:v>
              </c:pt>
              <c:pt idx="225">
                <c:v>16915</c:v>
              </c:pt>
              <c:pt idx="226">
                <c:v>16821</c:v>
              </c:pt>
              <c:pt idx="227">
                <c:v>16945</c:v>
              </c:pt>
              <c:pt idx="228">
                <c:v>16454</c:v>
              </c:pt>
              <c:pt idx="229">
                <c:v>16754</c:v>
              </c:pt>
              <c:pt idx="230">
                <c:v>16799</c:v>
              </c:pt>
              <c:pt idx="231">
                <c:v>17166</c:v>
              </c:pt>
              <c:pt idx="232">
                <c:v>16987</c:v>
              </c:pt>
              <c:pt idx="233">
                <c:v>17195</c:v>
              </c:pt>
              <c:pt idx="234">
                <c:v>17318</c:v>
              </c:pt>
              <c:pt idx="235">
                <c:v>16454</c:v>
              </c:pt>
              <c:pt idx="236">
                <c:v>16604</c:v>
              </c:pt>
              <c:pt idx="237">
                <c:v>16795</c:v>
              </c:pt>
              <c:pt idx="238">
                <c:v>17057</c:v>
              </c:pt>
              <c:pt idx="239">
                <c:v>17192</c:v>
              </c:pt>
            </c:numLit>
          </c:val>
          <c:smooth val="0"/>
        </c:ser>
        <c:ser>
          <c:idx val="1"/>
          <c:order val="1"/>
          <c:tx>
            <c:v>Condamnés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34304</c:v>
              </c:pt>
              <c:pt idx="1">
                <c:v>34335</c:v>
              </c:pt>
              <c:pt idx="2">
                <c:v>34366</c:v>
              </c:pt>
              <c:pt idx="3">
                <c:v>34394</c:v>
              </c:pt>
              <c:pt idx="4">
                <c:v>34425</c:v>
              </c:pt>
              <c:pt idx="5">
                <c:v>34455</c:v>
              </c:pt>
              <c:pt idx="6">
                <c:v>34486</c:v>
              </c:pt>
              <c:pt idx="7">
                <c:v>34516</c:v>
              </c:pt>
              <c:pt idx="8">
                <c:v>34547</c:v>
              </c:pt>
              <c:pt idx="9">
                <c:v>34578</c:v>
              </c:pt>
              <c:pt idx="10">
                <c:v>34608</c:v>
              </c:pt>
              <c:pt idx="11">
                <c:v>34639</c:v>
              </c:pt>
              <c:pt idx="12">
                <c:v>34669</c:v>
              </c:pt>
              <c:pt idx="13">
                <c:v>34700</c:v>
              </c:pt>
              <c:pt idx="14">
                <c:v>34731</c:v>
              </c:pt>
              <c:pt idx="15">
                <c:v>34759</c:v>
              </c:pt>
              <c:pt idx="16">
                <c:v>34790</c:v>
              </c:pt>
              <c:pt idx="17">
                <c:v>34820</c:v>
              </c:pt>
              <c:pt idx="18">
                <c:v>34851</c:v>
              </c:pt>
              <c:pt idx="19">
                <c:v>34881</c:v>
              </c:pt>
              <c:pt idx="20">
                <c:v>34912</c:v>
              </c:pt>
              <c:pt idx="21">
                <c:v>34943</c:v>
              </c:pt>
              <c:pt idx="22">
                <c:v>34973</c:v>
              </c:pt>
              <c:pt idx="23">
                <c:v>35004</c:v>
              </c:pt>
              <c:pt idx="24">
                <c:v>35034</c:v>
              </c:pt>
              <c:pt idx="25">
                <c:v>35065</c:v>
              </c:pt>
              <c:pt idx="26">
                <c:v>35096</c:v>
              </c:pt>
              <c:pt idx="27">
                <c:v>35125</c:v>
              </c:pt>
              <c:pt idx="28">
                <c:v>35156</c:v>
              </c:pt>
              <c:pt idx="29">
                <c:v>35186</c:v>
              </c:pt>
              <c:pt idx="30">
                <c:v>35217</c:v>
              </c:pt>
              <c:pt idx="31">
                <c:v>35247</c:v>
              </c:pt>
              <c:pt idx="32">
                <c:v>35278</c:v>
              </c:pt>
              <c:pt idx="33">
                <c:v>35309</c:v>
              </c:pt>
              <c:pt idx="34">
                <c:v>35339</c:v>
              </c:pt>
              <c:pt idx="35">
                <c:v>35370</c:v>
              </c:pt>
              <c:pt idx="36">
                <c:v>35400</c:v>
              </c:pt>
              <c:pt idx="37">
                <c:v>35431</c:v>
              </c:pt>
              <c:pt idx="38">
                <c:v>35462</c:v>
              </c:pt>
              <c:pt idx="39">
                <c:v>35490</c:v>
              </c:pt>
              <c:pt idx="40">
                <c:v>35521</c:v>
              </c:pt>
              <c:pt idx="41">
                <c:v>35551</c:v>
              </c:pt>
              <c:pt idx="42">
                <c:v>35582</c:v>
              </c:pt>
              <c:pt idx="43">
                <c:v>35612</c:v>
              </c:pt>
              <c:pt idx="44">
                <c:v>35643</c:v>
              </c:pt>
              <c:pt idx="45">
                <c:v>35674</c:v>
              </c:pt>
              <c:pt idx="46">
                <c:v>35704</c:v>
              </c:pt>
              <c:pt idx="47">
                <c:v>35735</c:v>
              </c:pt>
              <c:pt idx="48">
                <c:v>35765</c:v>
              </c:pt>
              <c:pt idx="49">
                <c:v>35796</c:v>
              </c:pt>
              <c:pt idx="50">
                <c:v>35827</c:v>
              </c:pt>
              <c:pt idx="51">
                <c:v>35855</c:v>
              </c:pt>
              <c:pt idx="52">
                <c:v>35886</c:v>
              </c:pt>
              <c:pt idx="53">
                <c:v>35916</c:v>
              </c:pt>
              <c:pt idx="54">
                <c:v>35947</c:v>
              </c:pt>
              <c:pt idx="55">
                <c:v>35977</c:v>
              </c:pt>
              <c:pt idx="56">
                <c:v>36008</c:v>
              </c:pt>
              <c:pt idx="57">
                <c:v>36039</c:v>
              </c:pt>
              <c:pt idx="58">
                <c:v>36069</c:v>
              </c:pt>
              <c:pt idx="59">
                <c:v>36100</c:v>
              </c:pt>
              <c:pt idx="60">
                <c:v>36130</c:v>
              </c:pt>
              <c:pt idx="61">
                <c:v>36161</c:v>
              </c:pt>
              <c:pt idx="62">
                <c:v>36192</c:v>
              </c:pt>
              <c:pt idx="63">
                <c:v>36220</c:v>
              </c:pt>
              <c:pt idx="64">
                <c:v>36251</c:v>
              </c:pt>
              <c:pt idx="65">
                <c:v>36281</c:v>
              </c:pt>
              <c:pt idx="66">
                <c:v>36312</c:v>
              </c:pt>
              <c:pt idx="67">
                <c:v>36342</c:v>
              </c:pt>
              <c:pt idx="68">
                <c:v>36373</c:v>
              </c:pt>
              <c:pt idx="69">
                <c:v>36404</c:v>
              </c:pt>
              <c:pt idx="70">
                <c:v>36434</c:v>
              </c:pt>
              <c:pt idx="71">
                <c:v>36465</c:v>
              </c:pt>
              <c:pt idx="72">
                <c:v>36495</c:v>
              </c:pt>
              <c:pt idx="73">
                <c:v>36526</c:v>
              </c:pt>
              <c:pt idx="74">
                <c:v>36557</c:v>
              </c:pt>
              <c:pt idx="75">
                <c:v>36586</c:v>
              </c:pt>
              <c:pt idx="76">
                <c:v>36617</c:v>
              </c:pt>
              <c:pt idx="77">
                <c:v>36647</c:v>
              </c:pt>
              <c:pt idx="78">
                <c:v>36678</c:v>
              </c:pt>
              <c:pt idx="79">
                <c:v>36708</c:v>
              </c:pt>
              <c:pt idx="80">
                <c:v>36739</c:v>
              </c:pt>
              <c:pt idx="81">
                <c:v>36770</c:v>
              </c:pt>
              <c:pt idx="82">
                <c:v>36800</c:v>
              </c:pt>
              <c:pt idx="83">
                <c:v>36831</c:v>
              </c:pt>
              <c:pt idx="84">
                <c:v>36861</c:v>
              </c:pt>
              <c:pt idx="85">
                <c:v>36892</c:v>
              </c:pt>
              <c:pt idx="86">
                <c:v>36923</c:v>
              </c:pt>
              <c:pt idx="87">
                <c:v>36951</c:v>
              </c:pt>
              <c:pt idx="88">
                <c:v>36982</c:v>
              </c:pt>
              <c:pt idx="89">
                <c:v>37012</c:v>
              </c:pt>
              <c:pt idx="90">
                <c:v>37043</c:v>
              </c:pt>
              <c:pt idx="91">
                <c:v>37073</c:v>
              </c:pt>
              <c:pt idx="92">
                <c:v>37104</c:v>
              </c:pt>
              <c:pt idx="93">
                <c:v>37135</c:v>
              </c:pt>
              <c:pt idx="94">
                <c:v>37165</c:v>
              </c:pt>
              <c:pt idx="95">
                <c:v>37196</c:v>
              </c:pt>
              <c:pt idx="96">
                <c:v>37226</c:v>
              </c:pt>
              <c:pt idx="97">
                <c:v>37257</c:v>
              </c:pt>
              <c:pt idx="98">
                <c:v>37288</c:v>
              </c:pt>
              <c:pt idx="99">
                <c:v>37316</c:v>
              </c:pt>
              <c:pt idx="100">
                <c:v>37347</c:v>
              </c:pt>
              <c:pt idx="101">
                <c:v>37377</c:v>
              </c:pt>
              <c:pt idx="102">
                <c:v>37408</c:v>
              </c:pt>
              <c:pt idx="103">
                <c:v>37438</c:v>
              </c:pt>
              <c:pt idx="104">
                <c:v>37469</c:v>
              </c:pt>
              <c:pt idx="105">
                <c:v>37500</c:v>
              </c:pt>
              <c:pt idx="106">
                <c:v>37530</c:v>
              </c:pt>
              <c:pt idx="107">
                <c:v>37561</c:v>
              </c:pt>
              <c:pt idx="108">
                <c:v>37591</c:v>
              </c:pt>
              <c:pt idx="109">
                <c:v>37622</c:v>
              </c:pt>
              <c:pt idx="110">
                <c:v>37653</c:v>
              </c:pt>
              <c:pt idx="111">
                <c:v>37681</c:v>
              </c:pt>
              <c:pt idx="112">
                <c:v>37712</c:v>
              </c:pt>
              <c:pt idx="113">
                <c:v>37742</c:v>
              </c:pt>
              <c:pt idx="114">
                <c:v>37773</c:v>
              </c:pt>
              <c:pt idx="115">
                <c:v>37803</c:v>
              </c:pt>
              <c:pt idx="116">
                <c:v>37834</c:v>
              </c:pt>
              <c:pt idx="117">
                <c:v>37865</c:v>
              </c:pt>
              <c:pt idx="118">
                <c:v>37895</c:v>
              </c:pt>
              <c:pt idx="119">
                <c:v>37926</c:v>
              </c:pt>
              <c:pt idx="120">
                <c:v>37956</c:v>
              </c:pt>
              <c:pt idx="121">
                <c:v>37987</c:v>
              </c:pt>
              <c:pt idx="122">
                <c:v>38018</c:v>
              </c:pt>
              <c:pt idx="123">
                <c:v>38047</c:v>
              </c:pt>
              <c:pt idx="124">
                <c:v>38078</c:v>
              </c:pt>
              <c:pt idx="125">
                <c:v>38108</c:v>
              </c:pt>
              <c:pt idx="126">
                <c:v>38139</c:v>
              </c:pt>
              <c:pt idx="127">
                <c:v>38169</c:v>
              </c:pt>
              <c:pt idx="128">
                <c:v>38200</c:v>
              </c:pt>
              <c:pt idx="129">
                <c:v>38231</c:v>
              </c:pt>
              <c:pt idx="130">
                <c:v>38261</c:v>
              </c:pt>
              <c:pt idx="131">
                <c:v>38292</c:v>
              </c:pt>
              <c:pt idx="132">
                <c:v>38322</c:v>
              </c:pt>
              <c:pt idx="133">
                <c:v>38353</c:v>
              </c:pt>
              <c:pt idx="134">
                <c:v>38384</c:v>
              </c:pt>
              <c:pt idx="135">
                <c:v>38412</c:v>
              </c:pt>
              <c:pt idx="136">
                <c:v>38443</c:v>
              </c:pt>
              <c:pt idx="137">
                <c:v>38473</c:v>
              </c:pt>
              <c:pt idx="138">
                <c:v>38504</c:v>
              </c:pt>
              <c:pt idx="139">
                <c:v>38534</c:v>
              </c:pt>
              <c:pt idx="140">
                <c:v>38565</c:v>
              </c:pt>
              <c:pt idx="141">
                <c:v>38596</c:v>
              </c:pt>
              <c:pt idx="142">
                <c:v>38626</c:v>
              </c:pt>
              <c:pt idx="143">
                <c:v>38657</c:v>
              </c:pt>
              <c:pt idx="144">
                <c:v>38687</c:v>
              </c:pt>
              <c:pt idx="145">
                <c:v>38718</c:v>
              </c:pt>
              <c:pt idx="146">
                <c:v>38749</c:v>
              </c:pt>
              <c:pt idx="147">
                <c:v>38777</c:v>
              </c:pt>
              <c:pt idx="148">
                <c:v>38808</c:v>
              </c:pt>
              <c:pt idx="149">
                <c:v>38838</c:v>
              </c:pt>
              <c:pt idx="150">
                <c:v>38869</c:v>
              </c:pt>
              <c:pt idx="151">
                <c:v>38899</c:v>
              </c:pt>
              <c:pt idx="152">
                <c:v>38930</c:v>
              </c:pt>
              <c:pt idx="153">
                <c:v>38961</c:v>
              </c:pt>
              <c:pt idx="154">
                <c:v>38991</c:v>
              </c:pt>
              <c:pt idx="155">
                <c:v>39022</c:v>
              </c:pt>
              <c:pt idx="156">
                <c:v>39052</c:v>
              </c:pt>
              <c:pt idx="157">
                <c:v>39083</c:v>
              </c:pt>
              <c:pt idx="158">
                <c:v>39114</c:v>
              </c:pt>
              <c:pt idx="159">
                <c:v>39142</c:v>
              </c:pt>
              <c:pt idx="160">
                <c:v>39173</c:v>
              </c:pt>
              <c:pt idx="161">
                <c:v>39203</c:v>
              </c:pt>
              <c:pt idx="162">
                <c:v>39234</c:v>
              </c:pt>
              <c:pt idx="163">
                <c:v>39264</c:v>
              </c:pt>
              <c:pt idx="164">
                <c:v>39295</c:v>
              </c:pt>
              <c:pt idx="165">
                <c:v>39326</c:v>
              </c:pt>
              <c:pt idx="166">
                <c:v>39356</c:v>
              </c:pt>
              <c:pt idx="167">
                <c:v>39387</c:v>
              </c:pt>
              <c:pt idx="168">
                <c:v>39417</c:v>
              </c:pt>
              <c:pt idx="169">
                <c:v>39448</c:v>
              </c:pt>
              <c:pt idx="170">
                <c:v>39479</c:v>
              </c:pt>
              <c:pt idx="171">
                <c:v>39508</c:v>
              </c:pt>
              <c:pt idx="172">
                <c:v>39539</c:v>
              </c:pt>
              <c:pt idx="173">
                <c:v>39569</c:v>
              </c:pt>
              <c:pt idx="174">
                <c:v>39600</c:v>
              </c:pt>
              <c:pt idx="175">
                <c:v>39630</c:v>
              </c:pt>
              <c:pt idx="176">
                <c:v>39661</c:v>
              </c:pt>
              <c:pt idx="177">
                <c:v>39692</c:v>
              </c:pt>
              <c:pt idx="178">
                <c:v>39722</c:v>
              </c:pt>
              <c:pt idx="179">
                <c:v>39753</c:v>
              </c:pt>
              <c:pt idx="180">
                <c:v>39783</c:v>
              </c:pt>
              <c:pt idx="181">
                <c:v>39814</c:v>
              </c:pt>
              <c:pt idx="182">
                <c:v>39845</c:v>
              </c:pt>
              <c:pt idx="183">
                <c:v>39873</c:v>
              </c:pt>
              <c:pt idx="184">
                <c:v>39904</c:v>
              </c:pt>
              <c:pt idx="185">
                <c:v>39934</c:v>
              </c:pt>
              <c:pt idx="186">
                <c:v>39965</c:v>
              </c:pt>
              <c:pt idx="187">
                <c:v>39995</c:v>
              </c:pt>
              <c:pt idx="188">
                <c:v>40026</c:v>
              </c:pt>
              <c:pt idx="189">
                <c:v>40057</c:v>
              </c:pt>
              <c:pt idx="190">
                <c:v>40087</c:v>
              </c:pt>
              <c:pt idx="191">
                <c:v>40118</c:v>
              </c:pt>
              <c:pt idx="192">
                <c:v>40148</c:v>
              </c:pt>
              <c:pt idx="193">
                <c:v>40179</c:v>
              </c:pt>
              <c:pt idx="194">
                <c:v>40210</c:v>
              </c:pt>
              <c:pt idx="195">
                <c:v>40238</c:v>
              </c:pt>
              <c:pt idx="196">
                <c:v>40269</c:v>
              </c:pt>
              <c:pt idx="197">
                <c:v>40299</c:v>
              </c:pt>
              <c:pt idx="198">
                <c:v>40330</c:v>
              </c:pt>
              <c:pt idx="199">
                <c:v>40360</c:v>
              </c:pt>
              <c:pt idx="200">
                <c:v>40391</c:v>
              </c:pt>
              <c:pt idx="201">
                <c:v>40422</c:v>
              </c:pt>
              <c:pt idx="202">
                <c:v>40452</c:v>
              </c:pt>
              <c:pt idx="203">
                <c:v>40483</c:v>
              </c:pt>
              <c:pt idx="204">
                <c:v>40513</c:v>
              </c:pt>
              <c:pt idx="205">
                <c:v>40544</c:v>
              </c:pt>
              <c:pt idx="206">
                <c:v>40575</c:v>
              </c:pt>
              <c:pt idx="207">
                <c:v>40603</c:v>
              </c:pt>
              <c:pt idx="208">
                <c:v>40634</c:v>
              </c:pt>
              <c:pt idx="209">
                <c:v>40664</c:v>
              </c:pt>
              <c:pt idx="210">
                <c:v>40695</c:v>
              </c:pt>
              <c:pt idx="211">
                <c:v>40756</c:v>
              </c:pt>
              <c:pt idx="212">
                <c:v>40787</c:v>
              </c:pt>
              <c:pt idx="213">
                <c:v>40817</c:v>
              </c:pt>
              <c:pt idx="214">
                <c:v>40848</c:v>
              </c:pt>
              <c:pt idx="215">
                <c:v>40878</c:v>
              </c:pt>
              <c:pt idx="216">
                <c:v>40909</c:v>
              </c:pt>
              <c:pt idx="217">
                <c:v>40940</c:v>
              </c:pt>
              <c:pt idx="218">
                <c:v>40969</c:v>
              </c:pt>
              <c:pt idx="219">
                <c:v>41000</c:v>
              </c:pt>
              <c:pt idx="220">
                <c:v>41030</c:v>
              </c:pt>
              <c:pt idx="221">
                <c:v>41061</c:v>
              </c:pt>
              <c:pt idx="222">
                <c:v>41091</c:v>
              </c:pt>
              <c:pt idx="223">
                <c:v>41122</c:v>
              </c:pt>
              <c:pt idx="224">
                <c:v>41153</c:v>
              </c:pt>
              <c:pt idx="225">
                <c:v>41183</c:v>
              </c:pt>
              <c:pt idx="226">
                <c:v>41214</c:v>
              </c:pt>
              <c:pt idx="227">
                <c:v>41244</c:v>
              </c:pt>
              <c:pt idx="228">
                <c:v>41275</c:v>
              </c:pt>
              <c:pt idx="229">
                <c:v>41306</c:v>
              </c:pt>
              <c:pt idx="230">
                <c:v>41334</c:v>
              </c:pt>
              <c:pt idx="231">
                <c:v>41365</c:v>
              </c:pt>
              <c:pt idx="232">
                <c:v>41395</c:v>
              </c:pt>
              <c:pt idx="233">
                <c:v>41426</c:v>
              </c:pt>
              <c:pt idx="234">
                <c:v>41456</c:v>
              </c:pt>
              <c:pt idx="235">
                <c:v>41487</c:v>
              </c:pt>
              <c:pt idx="236">
                <c:v>41518</c:v>
              </c:pt>
              <c:pt idx="237">
                <c:v>41548</c:v>
              </c:pt>
              <c:pt idx="238">
                <c:v>41579</c:v>
              </c:pt>
              <c:pt idx="239">
                <c:v>41609</c:v>
              </c:pt>
            </c:numLit>
          </c:cat>
          <c:val>
            <c:numLit>
              <c:formatCode>General</c:formatCode>
              <c:ptCount val="241"/>
              <c:pt idx="0">
                <c:v>31705</c:v>
              </c:pt>
              <c:pt idx="1">
                <c:v>31609</c:v>
              </c:pt>
              <c:pt idx="2">
                <c:v>32289</c:v>
              </c:pt>
              <c:pt idx="3">
                <c:v>33271</c:v>
              </c:pt>
              <c:pt idx="4">
                <c:v>34556</c:v>
              </c:pt>
              <c:pt idx="5">
                <c:v>34840</c:v>
              </c:pt>
              <c:pt idx="6">
                <c:v>35047</c:v>
              </c:pt>
              <c:pt idx="7">
                <c:v>35287</c:v>
              </c:pt>
              <c:pt idx="8">
                <c:v>34004</c:v>
              </c:pt>
              <c:pt idx="9">
                <c:v>32118</c:v>
              </c:pt>
              <c:pt idx="10">
                <c:v>31308</c:v>
              </c:pt>
              <c:pt idx="11">
                <c:v>31240</c:v>
              </c:pt>
              <c:pt idx="12">
                <c:v>31248</c:v>
              </c:pt>
              <c:pt idx="13">
                <c:v>30812</c:v>
              </c:pt>
              <c:pt idx="14">
                <c:v>31540</c:v>
              </c:pt>
              <c:pt idx="15">
                <c:v>32546</c:v>
              </c:pt>
              <c:pt idx="16">
                <c:v>34898</c:v>
              </c:pt>
              <c:pt idx="17">
                <c:v>34998</c:v>
              </c:pt>
              <c:pt idx="18">
                <c:v>35606</c:v>
              </c:pt>
              <c:pt idx="19">
                <c:v>36088</c:v>
              </c:pt>
              <c:pt idx="20">
                <c:v>34618</c:v>
              </c:pt>
              <c:pt idx="21">
                <c:v>31580</c:v>
              </c:pt>
              <c:pt idx="22">
                <c:v>31949</c:v>
              </c:pt>
              <c:pt idx="23">
                <c:v>32799</c:v>
              </c:pt>
              <c:pt idx="24">
                <c:v>33480</c:v>
              </c:pt>
              <c:pt idx="25">
                <c:v>33154</c:v>
              </c:pt>
              <c:pt idx="26">
                <c:v>33890</c:v>
              </c:pt>
              <c:pt idx="27">
                <c:v>34939</c:v>
              </c:pt>
              <c:pt idx="28">
                <c:v>35543</c:v>
              </c:pt>
              <c:pt idx="29">
                <c:v>36056</c:v>
              </c:pt>
              <c:pt idx="30">
                <c:v>36000</c:v>
              </c:pt>
              <c:pt idx="31">
                <c:v>36092</c:v>
              </c:pt>
              <c:pt idx="32">
                <c:v>34379</c:v>
              </c:pt>
              <c:pt idx="33">
                <c:v>32375</c:v>
              </c:pt>
              <c:pt idx="34">
                <c:v>32250</c:v>
              </c:pt>
              <c:pt idx="35">
                <c:v>32309</c:v>
              </c:pt>
              <c:pt idx="36">
                <c:v>32108</c:v>
              </c:pt>
              <c:pt idx="37">
                <c:v>31893</c:v>
              </c:pt>
              <c:pt idx="38">
                <c:v>32213</c:v>
              </c:pt>
              <c:pt idx="39">
                <c:v>32840</c:v>
              </c:pt>
              <c:pt idx="40">
                <c:v>34530</c:v>
              </c:pt>
              <c:pt idx="41">
                <c:v>34748</c:v>
              </c:pt>
              <c:pt idx="42">
                <c:v>34762</c:v>
              </c:pt>
              <c:pt idx="43">
                <c:v>35667</c:v>
              </c:pt>
              <c:pt idx="44">
                <c:v>34779</c:v>
              </c:pt>
              <c:pt idx="45">
                <c:v>32468</c:v>
              </c:pt>
              <c:pt idx="46">
                <c:v>32136</c:v>
              </c:pt>
              <c:pt idx="47">
                <c:v>32035</c:v>
              </c:pt>
              <c:pt idx="48">
                <c:v>32241</c:v>
              </c:pt>
              <c:pt idx="49">
                <c:v>32168</c:v>
              </c:pt>
              <c:pt idx="50">
                <c:v>33181</c:v>
              </c:pt>
              <c:pt idx="51">
                <c:v>33625</c:v>
              </c:pt>
              <c:pt idx="52">
                <c:v>34718</c:v>
              </c:pt>
              <c:pt idx="53">
                <c:v>34911</c:v>
              </c:pt>
              <c:pt idx="54">
                <c:v>35045</c:v>
              </c:pt>
              <c:pt idx="55">
                <c:v>35918</c:v>
              </c:pt>
              <c:pt idx="56">
                <c:v>35038</c:v>
              </c:pt>
              <c:pt idx="57">
                <c:v>33440</c:v>
              </c:pt>
              <c:pt idx="58">
                <c:v>32960</c:v>
              </c:pt>
              <c:pt idx="59">
                <c:v>32559</c:v>
              </c:pt>
              <c:pt idx="60">
                <c:v>33017</c:v>
              </c:pt>
              <c:pt idx="61">
                <c:v>32445</c:v>
              </c:pt>
              <c:pt idx="62">
                <c:v>33220</c:v>
              </c:pt>
              <c:pt idx="63">
                <c:v>34190</c:v>
              </c:pt>
              <c:pt idx="64">
                <c:v>35382</c:v>
              </c:pt>
              <c:pt idx="65">
                <c:v>35411</c:v>
              </c:pt>
              <c:pt idx="66">
                <c:v>35971</c:v>
              </c:pt>
              <c:pt idx="67">
                <c:v>36027</c:v>
              </c:pt>
              <c:pt idx="68">
                <c:v>35209</c:v>
              </c:pt>
              <c:pt idx="69">
                <c:v>33633</c:v>
              </c:pt>
              <c:pt idx="70">
                <c:v>32968</c:v>
              </c:pt>
              <c:pt idx="71">
                <c:v>32863</c:v>
              </c:pt>
              <c:pt idx="72">
                <c:v>32727</c:v>
              </c:pt>
              <c:pt idx="73">
                <c:v>31376</c:v>
              </c:pt>
              <c:pt idx="74">
                <c:v>30628</c:v>
              </c:pt>
              <c:pt idx="75">
                <c:v>32400</c:v>
              </c:pt>
              <c:pt idx="76">
                <c:v>32198</c:v>
              </c:pt>
              <c:pt idx="77">
                <c:v>32006</c:v>
              </c:pt>
              <c:pt idx="78">
                <c:v>33676</c:v>
              </c:pt>
              <c:pt idx="79">
                <c:v>34288</c:v>
              </c:pt>
              <c:pt idx="80">
                <c:v>33773</c:v>
              </c:pt>
              <c:pt idx="81">
                <c:v>31852</c:v>
              </c:pt>
              <c:pt idx="82">
                <c:v>31990</c:v>
              </c:pt>
              <c:pt idx="83">
                <c:v>31980</c:v>
              </c:pt>
              <c:pt idx="84">
                <c:v>32312</c:v>
              </c:pt>
              <c:pt idx="85">
                <c:v>31730</c:v>
              </c:pt>
              <c:pt idx="86">
                <c:v>32719</c:v>
              </c:pt>
              <c:pt idx="87">
                <c:v>33074</c:v>
              </c:pt>
              <c:pt idx="88">
                <c:v>33284</c:v>
              </c:pt>
              <c:pt idx="89">
                <c:v>33786</c:v>
              </c:pt>
              <c:pt idx="90">
                <c:v>34245</c:v>
              </c:pt>
              <c:pt idx="91">
                <c:v>34773</c:v>
              </c:pt>
              <c:pt idx="92">
                <c:v>33860</c:v>
              </c:pt>
              <c:pt idx="93">
                <c:v>32078</c:v>
              </c:pt>
              <c:pt idx="94">
                <c:v>31270</c:v>
              </c:pt>
              <c:pt idx="95">
                <c:v>31624</c:v>
              </c:pt>
              <c:pt idx="96">
                <c:v>32173</c:v>
              </c:pt>
              <c:pt idx="97">
                <c:v>32470</c:v>
              </c:pt>
              <c:pt idx="98">
                <c:v>32992</c:v>
              </c:pt>
              <c:pt idx="99">
                <c:v>33901</c:v>
              </c:pt>
              <c:pt idx="100">
                <c:v>34855</c:v>
              </c:pt>
              <c:pt idx="101">
                <c:v>36085</c:v>
              </c:pt>
              <c:pt idx="102">
                <c:v>36352</c:v>
              </c:pt>
              <c:pt idx="103">
                <c:v>37916</c:v>
              </c:pt>
              <c:pt idx="104">
                <c:v>37758</c:v>
              </c:pt>
              <c:pt idx="105">
                <c:v>34986</c:v>
              </c:pt>
              <c:pt idx="106">
                <c:v>34278</c:v>
              </c:pt>
              <c:pt idx="107">
                <c:v>34442</c:v>
              </c:pt>
              <c:pt idx="108">
                <c:v>34256</c:v>
              </c:pt>
              <c:pt idx="109">
                <c:v>34555</c:v>
              </c:pt>
              <c:pt idx="110">
                <c:v>35268</c:v>
              </c:pt>
              <c:pt idx="111">
                <c:v>35735</c:v>
              </c:pt>
              <c:pt idx="112">
                <c:v>36870</c:v>
              </c:pt>
              <c:pt idx="113">
                <c:v>37757</c:v>
              </c:pt>
              <c:pt idx="114">
                <c:v>38072</c:v>
              </c:pt>
              <c:pt idx="115">
                <c:v>39038</c:v>
              </c:pt>
              <c:pt idx="116">
                <c:v>38141</c:v>
              </c:pt>
              <c:pt idx="117">
                <c:v>36162</c:v>
              </c:pt>
              <c:pt idx="118">
                <c:v>35692</c:v>
              </c:pt>
              <c:pt idx="119">
                <c:v>36640</c:v>
              </c:pt>
              <c:pt idx="120">
                <c:v>37441</c:v>
              </c:pt>
              <c:pt idx="121">
                <c:v>37497</c:v>
              </c:pt>
              <c:pt idx="122">
                <c:v>38106</c:v>
              </c:pt>
              <c:pt idx="123">
                <c:v>39107</c:v>
              </c:pt>
              <c:pt idx="124">
                <c:v>40736</c:v>
              </c:pt>
              <c:pt idx="125">
                <c:v>41106</c:v>
              </c:pt>
              <c:pt idx="126">
                <c:v>42138</c:v>
              </c:pt>
              <c:pt idx="127">
                <c:v>42703</c:v>
              </c:pt>
              <c:pt idx="128">
                <c:v>38458</c:v>
              </c:pt>
              <c:pt idx="129">
                <c:v>37211</c:v>
              </c:pt>
              <c:pt idx="130">
                <c:v>36756</c:v>
              </c:pt>
              <c:pt idx="131">
                <c:v>38011</c:v>
              </c:pt>
              <c:pt idx="132">
                <c:v>39132</c:v>
              </c:pt>
              <c:pt idx="133">
                <c:v>39063</c:v>
              </c:pt>
              <c:pt idx="134">
                <c:v>38464</c:v>
              </c:pt>
              <c:pt idx="135">
                <c:v>38559</c:v>
              </c:pt>
              <c:pt idx="136">
                <c:v>39779</c:v>
              </c:pt>
              <c:pt idx="137">
                <c:v>39709</c:v>
              </c:pt>
              <c:pt idx="138">
                <c:v>40185</c:v>
              </c:pt>
              <c:pt idx="139">
                <c:v>41439</c:v>
              </c:pt>
              <c:pt idx="140">
                <c:v>39317</c:v>
              </c:pt>
              <c:pt idx="141">
                <c:v>37354</c:v>
              </c:pt>
              <c:pt idx="142">
                <c:v>37475</c:v>
              </c:pt>
              <c:pt idx="143">
                <c:v>38435</c:v>
              </c:pt>
              <c:pt idx="144">
                <c:v>39410</c:v>
              </c:pt>
              <c:pt idx="145">
                <c:v>39790</c:v>
              </c:pt>
              <c:pt idx="146">
                <c:v>40395</c:v>
              </c:pt>
              <c:pt idx="147">
                <c:v>41299</c:v>
              </c:pt>
              <c:pt idx="148">
                <c:v>41724</c:v>
              </c:pt>
              <c:pt idx="149">
                <c:v>41561</c:v>
              </c:pt>
              <c:pt idx="150">
                <c:v>40555</c:v>
              </c:pt>
              <c:pt idx="151">
                <c:v>40942</c:v>
              </c:pt>
              <c:pt idx="152">
                <c:v>39735</c:v>
              </c:pt>
              <c:pt idx="153">
                <c:v>38267</c:v>
              </c:pt>
              <c:pt idx="154">
                <c:v>37867</c:v>
              </c:pt>
              <c:pt idx="155">
                <c:v>39199</c:v>
              </c:pt>
              <c:pt idx="156">
                <c:v>40183</c:v>
              </c:pt>
              <c:pt idx="157">
                <c:v>39919</c:v>
              </c:pt>
              <c:pt idx="158">
                <c:v>40991</c:v>
              </c:pt>
              <c:pt idx="159">
                <c:v>41331</c:v>
              </c:pt>
              <c:pt idx="160">
                <c:v>42545</c:v>
              </c:pt>
              <c:pt idx="161">
                <c:v>42848</c:v>
              </c:pt>
              <c:pt idx="162">
                <c:v>43179</c:v>
              </c:pt>
              <c:pt idx="163">
                <c:v>43557</c:v>
              </c:pt>
              <c:pt idx="164">
                <c:v>44324</c:v>
              </c:pt>
              <c:pt idx="165">
                <c:v>43830</c:v>
              </c:pt>
              <c:pt idx="166">
                <c:v>43517</c:v>
              </c:pt>
              <c:pt idx="167">
                <c:v>44415</c:v>
              </c:pt>
              <c:pt idx="168">
                <c:v>44394</c:v>
              </c:pt>
              <c:pt idx="169">
                <c:v>44279</c:v>
              </c:pt>
              <c:pt idx="170">
                <c:v>44597</c:v>
              </c:pt>
              <c:pt idx="171">
                <c:v>45213</c:v>
              </c:pt>
              <c:pt idx="172">
                <c:v>45745</c:v>
              </c:pt>
              <c:pt idx="173">
                <c:v>46306</c:v>
              </c:pt>
              <c:pt idx="174">
                <c:v>46252</c:v>
              </c:pt>
              <c:pt idx="175">
                <c:v>46755</c:v>
              </c:pt>
              <c:pt idx="176">
                <c:v>47211</c:v>
              </c:pt>
              <c:pt idx="177">
                <c:v>46112</c:v>
              </c:pt>
              <c:pt idx="178">
                <c:v>46447</c:v>
              </c:pt>
              <c:pt idx="179">
                <c:v>46898</c:v>
              </c:pt>
              <c:pt idx="180">
                <c:v>46826</c:v>
              </c:pt>
              <c:pt idx="181">
                <c:v>46319</c:v>
              </c:pt>
              <c:pt idx="182">
                <c:v>46273</c:v>
              </c:pt>
              <c:pt idx="183">
                <c:v>46369</c:v>
              </c:pt>
              <c:pt idx="184">
                <c:v>47131</c:v>
              </c:pt>
              <c:pt idx="185">
                <c:v>47086</c:v>
              </c:pt>
              <c:pt idx="186">
                <c:v>46865</c:v>
              </c:pt>
              <c:pt idx="187">
                <c:v>47015</c:v>
              </c:pt>
              <c:pt idx="188">
                <c:v>47036</c:v>
              </c:pt>
              <c:pt idx="189">
                <c:v>46326</c:v>
              </c:pt>
              <c:pt idx="190">
                <c:v>46179</c:v>
              </c:pt>
              <c:pt idx="191">
                <c:v>46296</c:v>
              </c:pt>
              <c:pt idx="192">
                <c:v>46218</c:v>
              </c:pt>
              <c:pt idx="193">
                <c:v>45583</c:v>
              </c:pt>
              <c:pt idx="194">
                <c:v>45510</c:v>
              </c:pt>
              <c:pt idx="195">
                <c:v>45673</c:v>
              </c:pt>
              <c:pt idx="196">
                <c:v>45909</c:v>
              </c:pt>
              <c:pt idx="197">
                <c:v>45641</c:v>
              </c:pt>
              <c:pt idx="198">
                <c:v>45714</c:v>
              </c:pt>
              <c:pt idx="199">
                <c:v>46150</c:v>
              </c:pt>
              <c:pt idx="200">
                <c:v>45493</c:v>
              </c:pt>
              <c:pt idx="201">
                <c:v>45563</c:v>
              </c:pt>
              <c:pt idx="202">
                <c:v>45291</c:v>
              </c:pt>
              <c:pt idx="203">
                <c:v>45371</c:v>
              </c:pt>
              <c:pt idx="204">
                <c:v>45303</c:v>
              </c:pt>
              <c:pt idx="205">
                <c:v>44842</c:v>
              </c:pt>
              <c:pt idx="206">
                <c:v>45410</c:v>
              </c:pt>
              <c:pt idx="207">
                <c:v>45935</c:v>
              </c:pt>
              <c:pt idx="208">
                <c:v>47192</c:v>
              </c:pt>
              <c:pt idx="209">
                <c:v>47702</c:v>
              </c:pt>
              <c:pt idx="210">
                <c:v>48011</c:v>
              </c:pt>
              <c:pt idx="211">
                <c:v>47940</c:v>
              </c:pt>
              <c:pt idx="212">
                <c:v>47546</c:v>
              </c:pt>
              <c:pt idx="213">
                <c:v>47690</c:v>
              </c:pt>
              <c:pt idx="214">
                <c:v>48255</c:v>
              </c:pt>
              <c:pt idx="215">
                <c:v>48675</c:v>
              </c:pt>
              <c:pt idx="216">
                <c:v>48508</c:v>
              </c:pt>
              <c:pt idx="217">
                <c:v>49236</c:v>
              </c:pt>
              <c:pt idx="218">
                <c:v>49933</c:v>
              </c:pt>
              <c:pt idx="219">
                <c:v>50134</c:v>
              </c:pt>
              <c:pt idx="220">
                <c:v>50300</c:v>
              </c:pt>
              <c:pt idx="221">
                <c:v>50159</c:v>
              </c:pt>
              <c:pt idx="222">
                <c:v>50235</c:v>
              </c:pt>
              <c:pt idx="223">
                <c:v>50281</c:v>
              </c:pt>
              <c:pt idx="224">
                <c:v>49859</c:v>
              </c:pt>
              <c:pt idx="225">
                <c:v>49789</c:v>
              </c:pt>
              <c:pt idx="226">
                <c:v>50404</c:v>
              </c:pt>
              <c:pt idx="227">
                <c:v>50729</c:v>
              </c:pt>
              <c:pt idx="228">
                <c:v>50118</c:v>
              </c:pt>
              <c:pt idx="229">
                <c:v>49992</c:v>
              </c:pt>
              <c:pt idx="230">
                <c:v>50196</c:v>
              </c:pt>
              <c:pt idx="231">
                <c:v>50327</c:v>
              </c:pt>
              <c:pt idx="232">
                <c:v>50852</c:v>
              </c:pt>
              <c:pt idx="233">
                <c:v>50779</c:v>
              </c:pt>
              <c:pt idx="234">
                <c:v>51251</c:v>
              </c:pt>
              <c:pt idx="235">
                <c:v>51229</c:v>
              </c:pt>
              <c:pt idx="236">
                <c:v>50484</c:v>
              </c:pt>
              <c:pt idx="237">
                <c:v>50515</c:v>
              </c:pt>
              <c:pt idx="238">
                <c:v>49993</c:v>
              </c:pt>
              <c:pt idx="239">
                <c:v>50546</c:v>
              </c:pt>
            </c:numLit>
          </c:val>
          <c:smooth val="0"/>
        </c:ser>
        <c:ser>
          <c:idx val="2"/>
          <c:order val="2"/>
          <c:tx>
            <c:v>Ensemble de la population écrouée puis écrouée détenue depuis le 1er janvier 2004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34304</c:v>
              </c:pt>
              <c:pt idx="1">
                <c:v>34335</c:v>
              </c:pt>
              <c:pt idx="2">
                <c:v>34366</c:v>
              </c:pt>
              <c:pt idx="3">
                <c:v>34394</c:v>
              </c:pt>
              <c:pt idx="4">
                <c:v>34425</c:v>
              </c:pt>
              <c:pt idx="5">
                <c:v>34455</c:v>
              </c:pt>
              <c:pt idx="6">
                <c:v>34486</c:v>
              </c:pt>
              <c:pt idx="7">
                <c:v>34516</c:v>
              </c:pt>
              <c:pt idx="8">
                <c:v>34547</c:v>
              </c:pt>
              <c:pt idx="9">
                <c:v>34578</c:v>
              </c:pt>
              <c:pt idx="10">
                <c:v>34608</c:v>
              </c:pt>
              <c:pt idx="11">
                <c:v>34639</c:v>
              </c:pt>
              <c:pt idx="12">
                <c:v>34669</c:v>
              </c:pt>
              <c:pt idx="13">
                <c:v>34700</c:v>
              </c:pt>
              <c:pt idx="14">
                <c:v>34731</c:v>
              </c:pt>
              <c:pt idx="15">
                <c:v>34759</c:v>
              </c:pt>
              <c:pt idx="16">
                <c:v>34790</c:v>
              </c:pt>
              <c:pt idx="17">
                <c:v>34820</c:v>
              </c:pt>
              <c:pt idx="18">
                <c:v>34851</c:v>
              </c:pt>
              <c:pt idx="19">
                <c:v>34881</c:v>
              </c:pt>
              <c:pt idx="20">
                <c:v>34912</c:v>
              </c:pt>
              <c:pt idx="21">
                <c:v>34943</c:v>
              </c:pt>
              <c:pt idx="22">
                <c:v>34973</c:v>
              </c:pt>
              <c:pt idx="23">
                <c:v>35004</c:v>
              </c:pt>
              <c:pt idx="24">
                <c:v>35034</c:v>
              </c:pt>
              <c:pt idx="25">
                <c:v>35065</c:v>
              </c:pt>
              <c:pt idx="26">
                <c:v>35096</c:v>
              </c:pt>
              <c:pt idx="27">
                <c:v>35125</c:v>
              </c:pt>
              <c:pt idx="28">
                <c:v>35156</c:v>
              </c:pt>
              <c:pt idx="29">
                <c:v>35186</c:v>
              </c:pt>
              <c:pt idx="30">
                <c:v>35217</c:v>
              </c:pt>
              <c:pt idx="31">
                <c:v>35247</c:v>
              </c:pt>
              <c:pt idx="32">
                <c:v>35278</c:v>
              </c:pt>
              <c:pt idx="33">
                <c:v>35309</c:v>
              </c:pt>
              <c:pt idx="34">
                <c:v>35339</c:v>
              </c:pt>
              <c:pt idx="35">
                <c:v>35370</c:v>
              </c:pt>
              <c:pt idx="36">
                <c:v>35400</c:v>
              </c:pt>
              <c:pt idx="37">
                <c:v>35431</c:v>
              </c:pt>
              <c:pt idx="38">
                <c:v>35462</c:v>
              </c:pt>
              <c:pt idx="39">
                <c:v>35490</c:v>
              </c:pt>
              <c:pt idx="40">
                <c:v>35521</c:v>
              </c:pt>
              <c:pt idx="41">
                <c:v>35551</c:v>
              </c:pt>
              <c:pt idx="42">
                <c:v>35582</c:v>
              </c:pt>
              <c:pt idx="43">
                <c:v>35612</c:v>
              </c:pt>
              <c:pt idx="44">
                <c:v>35643</c:v>
              </c:pt>
              <c:pt idx="45">
                <c:v>35674</c:v>
              </c:pt>
              <c:pt idx="46">
                <c:v>35704</c:v>
              </c:pt>
              <c:pt idx="47">
                <c:v>35735</c:v>
              </c:pt>
              <c:pt idx="48">
                <c:v>35765</c:v>
              </c:pt>
              <c:pt idx="49">
                <c:v>35796</c:v>
              </c:pt>
              <c:pt idx="50">
                <c:v>35827</c:v>
              </c:pt>
              <c:pt idx="51">
                <c:v>35855</c:v>
              </c:pt>
              <c:pt idx="52">
                <c:v>35886</c:v>
              </c:pt>
              <c:pt idx="53">
                <c:v>35916</c:v>
              </c:pt>
              <c:pt idx="54">
                <c:v>35947</c:v>
              </c:pt>
              <c:pt idx="55">
                <c:v>35977</c:v>
              </c:pt>
              <c:pt idx="56">
                <c:v>36008</c:v>
              </c:pt>
              <c:pt idx="57">
                <c:v>36039</c:v>
              </c:pt>
              <c:pt idx="58">
                <c:v>36069</c:v>
              </c:pt>
              <c:pt idx="59">
                <c:v>36100</c:v>
              </c:pt>
              <c:pt idx="60">
                <c:v>36130</c:v>
              </c:pt>
              <c:pt idx="61">
                <c:v>36161</c:v>
              </c:pt>
              <c:pt idx="62">
                <c:v>36192</c:v>
              </c:pt>
              <c:pt idx="63">
                <c:v>36220</c:v>
              </c:pt>
              <c:pt idx="64">
                <c:v>36251</c:v>
              </c:pt>
              <c:pt idx="65">
                <c:v>36281</c:v>
              </c:pt>
              <c:pt idx="66">
                <c:v>36312</c:v>
              </c:pt>
              <c:pt idx="67">
                <c:v>36342</c:v>
              </c:pt>
              <c:pt idx="68">
                <c:v>36373</c:v>
              </c:pt>
              <c:pt idx="69">
                <c:v>36404</c:v>
              </c:pt>
              <c:pt idx="70">
                <c:v>36434</c:v>
              </c:pt>
              <c:pt idx="71">
                <c:v>36465</c:v>
              </c:pt>
              <c:pt idx="72">
                <c:v>36495</c:v>
              </c:pt>
              <c:pt idx="73">
                <c:v>36526</c:v>
              </c:pt>
              <c:pt idx="74">
                <c:v>36557</c:v>
              </c:pt>
              <c:pt idx="75">
                <c:v>36586</c:v>
              </c:pt>
              <c:pt idx="76">
                <c:v>36617</c:v>
              </c:pt>
              <c:pt idx="77">
                <c:v>36647</c:v>
              </c:pt>
              <c:pt idx="78">
                <c:v>36678</c:v>
              </c:pt>
              <c:pt idx="79">
                <c:v>36708</c:v>
              </c:pt>
              <c:pt idx="80">
                <c:v>36739</c:v>
              </c:pt>
              <c:pt idx="81">
                <c:v>36770</c:v>
              </c:pt>
              <c:pt idx="82">
                <c:v>36800</c:v>
              </c:pt>
              <c:pt idx="83">
                <c:v>36831</c:v>
              </c:pt>
              <c:pt idx="84">
                <c:v>36861</c:v>
              </c:pt>
              <c:pt idx="85">
                <c:v>36892</c:v>
              </c:pt>
              <c:pt idx="86">
                <c:v>36923</c:v>
              </c:pt>
              <c:pt idx="87">
                <c:v>36951</c:v>
              </c:pt>
              <c:pt idx="88">
                <c:v>36982</c:v>
              </c:pt>
              <c:pt idx="89">
                <c:v>37012</c:v>
              </c:pt>
              <c:pt idx="90">
                <c:v>37043</c:v>
              </c:pt>
              <c:pt idx="91">
                <c:v>37073</c:v>
              </c:pt>
              <c:pt idx="92">
                <c:v>37104</c:v>
              </c:pt>
              <c:pt idx="93">
                <c:v>37135</c:v>
              </c:pt>
              <c:pt idx="94">
                <c:v>37165</c:v>
              </c:pt>
              <c:pt idx="95">
                <c:v>37196</c:v>
              </c:pt>
              <c:pt idx="96">
                <c:v>37226</c:v>
              </c:pt>
              <c:pt idx="97">
                <c:v>37257</c:v>
              </c:pt>
              <c:pt idx="98">
                <c:v>37288</c:v>
              </c:pt>
              <c:pt idx="99">
                <c:v>37316</c:v>
              </c:pt>
              <c:pt idx="100">
                <c:v>37347</c:v>
              </c:pt>
              <c:pt idx="101">
                <c:v>37377</c:v>
              </c:pt>
              <c:pt idx="102">
                <c:v>37408</c:v>
              </c:pt>
              <c:pt idx="103">
                <c:v>37438</c:v>
              </c:pt>
              <c:pt idx="104">
                <c:v>37469</c:v>
              </c:pt>
              <c:pt idx="105">
                <c:v>37500</c:v>
              </c:pt>
              <c:pt idx="106">
                <c:v>37530</c:v>
              </c:pt>
              <c:pt idx="107">
                <c:v>37561</c:v>
              </c:pt>
              <c:pt idx="108">
                <c:v>37591</c:v>
              </c:pt>
              <c:pt idx="109">
                <c:v>37622</c:v>
              </c:pt>
              <c:pt idx="110">
                <c:v>37653</c:v>
              </c:pt>
              <c:pt idx="111">
                <c:v>37681</c:v>
              </c:pt>
              <c:pt idx="112">
                <c:v>37712</c:v>
              </c:pt>
              <c:pt idx="113">
                <c:v>37742</c:v>
              </c:pt>
              <c:pt idx="114">
                <c:v>37773</c:v>
              </c:pt>
              <c:pt idx="115">
                <c:v>37803</c:v>
              </c:pt>
              <c:pt idx="116">
                <c:v>37834</c:v>
              </c:pt>
              <c:pt idx="117">
                <c:v>37865</c:v>
              </c:pt>
              <c:pt idx="118">
                <c:v>37895</c:v>
              </c:pt>
              <c:pt idx="119">
                <c:v>37926</c:v>
              </c:pt>
              <c:pt idx="120">
                <c:v>37956</c:v>
              </c:pt>
              <c:pt idx="121">
                <c:v>37987</c:v>
              </c:pt>
              <c:pt idx="122">
                <c:v>38018</c:v>
              </c:pt>
              <c:pt idx="123">
                <c:v>38047</c:v>
              </c:pt>
              <c:pt idx="124">
                <c:v>38078</c:v>
              </c:pt>
              <c:pt idx="125">
                <c:v>38108</c:v>
              </c:pt>
              <c:pt idx="126">
                <c:v>38139</c:v>
              </c:pt>
              <c:pt idx="127">
                <c:v>38169</c:v>
              </c:pt>
              <c:pt idx="128">
                <c:v>38200</c:v>
              </c:pt>
              <c:pt idx="129">
                <c:v>38231</c:v>
              </c:pt>
              <c:pt idx="130">
                <c:v>38261</c:v>
              </c:pt>
              <c:pt idx="131">
                <c:v>38292</c:v>
              </c:pt>
              <c:pt idx="132">
                <c:v>38322</c:v>
              </c:pt>
              <c:pt idx="133">
                <c:v>38353</c:v>
              </c:pt>
              <c:pt idx="134">
                <c:v>38384</c:v>
              </c:pt>
              <c:pt idx="135">
                <c:v>38412</c:v>
              </c:pt>
              <c:pt idx="136">
                <c:v>38443</c:v>
              </c:pt>
              <c:pt idx="137">
                <c:v>38473</c:v>
              </c:pt>
              <c:pt idx="138">
                <c:v>38504</c:v>
              </c:pt>
              <c:pt idx="139">
                <c:v>38534</c:v>
              </c:pt>
              <c:pt idx="140">
                <c:v>38565</c:v>
              </c:pt>
              <c:pt idx="141">
                <c:v>38596</c:v>
              </c:pt>
              <c:pt idx="142">
                <c:v>38626</c:v>
              </c:pt>
              <c:pt idx="143">
                <c:v>38657</c:v>
              </c:pt>
              <c:pt idx="144">
                <c:v>38687</c:v>
              </c:pt>
              <c:pt idx="145">
                <c:v>38718</c:v>
              </c:pt>
              <c:pt idx="146">
                <c:v>38749</c:v>
              </c:pt>
              <c:pt idx="147">
                <c:v>38777</c:v>
              </c:pt>
              <c:pt idx="148">
                <c:v>38808</c:v>
              </c:pt>
              <c:pt idx="149">
                <c:v>38838</c:v>
              </c:pt>
              <c:pt idx="150">
                <c:v>38869</c:v>
              </c:pt>
              <c:pt idx="151">
                <c:v>38899</c:v>
              </c:pt>
              <c:pt idx="152">
                <c:v>38930</c:v>
              </c:pt>
              <c:pt idx="153">
                <c:v>38961</c:v>
              </c:pt>
              <c:pt idx="154">
                <c:v>38991</c:v>
              </c:pt>
              <c:pt idx="155">
                <c:v>39022</c:v>
              </c:pt>
              <c:pt idx="156">
                <c:v>39052</c:v>
              </c:pt>
              <c:pt idx="157">
                <c:v>39083</c:v>
              </c:pt>
              <c:pt idx="158">
                <c:v>39114</c:v>
              </c:pt>
              <c:pt idx="159">
                <c:v>39142</c:v>
              </c:pt>
              <c:pt idx="160">
                <c:v>39173</c:v>
              </c:pt>
              <c:pt idx="161">
                <c:v>39203</c:v>
              </c:pt>
              <c:pt idx="162">
                <c:v>39234</c:v>
              </c:pt>
              <c:pt idx="163">
                <c:v>39264</c:v>
              </c:pt>
              <c:pt idx="164">
                <c:v>39295</c:v>
              </c:pt>
              <c:pt idx="165">
                <c:v>39326</c:v>
              </c:pt>
              <c:pt idx="166">
                <c:v>39356</c:v>
              </c:pt>
              <c:pt idx="167">
                <c:v>39387</c:v>
              </c:pt>
              <c:pt idx="168">
                <c:v>39417</c:v>
              </c:pt>
              <c:pt idx="169">
                <c:v>39448</c:v>
              </c:pt>
              <c:pt idx="170">
                <c:v>39479</c:v>
              </c:pt>
              <c:pt idx="171">
                <c:v>39508</c:v>
              </c:pt>
              <c:pt idx="172">
                <c:v>39539</c:v>
              </c:pt>
              <c:pt idx="173">
                <c:v>39569</c:v>
              </c:pt>
              <c:pt idx="174">
                <c:v>39600</c:v>
              </c:pt>
              <c:pt idx="175">
                <c:v>39630</c:v>
              </c:pt>
              <c:pt idx="176">
                <c:v>39661</c:v>
              </c:pt>
              <c:pt idx="177">
                <c:v>39692</c:v>
              </c:pt>
              <c:pt idx="178">
                <c:v>39722</c:v>
              </c:pt>
              <c:pt idx="179">
                <c:v>39753</c:v>
              </c:pt>
              <c:pt idx="180">
                <c:v>39783</c:v>
              </c:pt>
              <c:pt idx="181">
                <c:v>39814</c:v>
              </c:pt>
              <c:pt idx="182">
                <c:v>39845</c:v>
              </c:pt>
              <c:pt idx="183">
                <c:v>39873</c:v>
              </c:pt>
              <c:pt idx="184">
                <c:v>39904</c:v>
              </c:pt>
              <c:pt idx="185">
                <c:v>39934</c:v>
              </c:pt>
              <c:pt idx="186">
                <c:v>39965</c:v>
              </c:pt>
              <c:pt idx="187">
                <c:v>39995</c:v>
              </c:pt>
              <c:pt idx="188">
                <c:v>40026</c:v>
              </c:pt>
              <c:pt idx="189">
                <c:v>40057</c:v>
              </c:pt>
              <c:pt idx="190">
                <c:v>40087</c:v>
              </c:pt>
              <c:pt idx="191">
                <c:v>40118</c:v>
              </c:pt>
              <c:pt idx="192">
                <c:v>40148</c:v>
              </c:pt>
              <c:pt idx="193">
                <c:v>40179</c:v>
              </c:pt>
              <c:pt idx="194">
                <c:v>40210</c:v>
              </c:pt>
              <c:pt idx="195">
                <c:v>40238</c:v>
              </c:pt>
              <c:pt idx="196">
                <c:v>40269</c:v>
              </c:pt>
              <c:pt idx="197">
                <c:v>40299</c:v>
              </c:pt>
              <c:pt idx="198">
                <c:v>40330</c:v>
              </c:pt>
              <c:pt idx="199">
                <c:v>40360</c:v>
              </c:pt>
              <c:pt idx="200">
                <c:v>40391</c:v>
              </c:pt>
              <c:pt idx="201">
                <c:v>40422</c:v>
              </c:pt>
              <c:pt idx="202">
                <c:v>40452</c:v>
              </c:pt>
              <c:pt idx="203">
                <c:v>40483</c:v>
              </c:pt>
              <c:pt idx="204">
                <c:v>40513</c:v>
              </c:pt>
              <c:pt idx="205">
                <c:v>40544</c:v>
              </c:pt>
              <c:pt idx="206">
                <c:v>40575</c:v>
              </c:pt>
              <c:pt idx="207">
                <c:v>40603</c:v>
              </c:pt>
              <c:pt idx="208">
                <c:v>40634</c:v>
              </c:pt>
              <c:pt idx="209">
                <c:v>40664</c:v>
              </c:pt>
              <c:pt idx="210">
                <c:v>40695</c:v>
              </c:pt>
              <c:pt idx="211">
                <c:v>40756</c:v>
              </c:pt>
              <c:pt idx="212">
                <c:v>40787</c:v>
              </c:pt>
              <c:pt idx="213">
                <c:v>40817</c:v>
              </c:pt>
              <c:pt idx="214">
                <c:v>40848</c:v>
              </c:pt>
              <c:pt idx="215">
                <c:v>40878</c:v>
              </c:pt>
              <c:pt idx="216">
                <c:v>40909</c:v>
              </c:pt>
              <c:pt idx="217">
                <c:v>40940</c:v>
              </c:pt>
              <c:pt idx="218">
                <c:v>40969</c:v>
              </c:pt>
              <c:pt idx="219">
                <c:v>41000</c:v>
              </c:pt>
              <c:pt idx="220">
                <c:v>41030</c:v>
              </c:pt>
              <c:pt idx="221">
                <c:v>41061</c:v>
              </c:pt>
              <c:pt idx="222">
                <c:v>41091</c:v>
              </c:pt>
              <c:pt idx="223">
                <c:v>41122</c:v>
              </c:pt>
              <c:pt idx="224">
                <c:v>41153</c:v>
              </c:pt>
              <c:pt idx="225">
                <c:v>41183</c:v>
              </c:pt>
              <c:pt idx="226">
                <c:v>41214</c:v>
              </c:pt>
              <c:pt idx="227">
                <c:v>41244</c:v>
              </c:pt>
              <c:pt idx="228">
                <c:v>41275</c:v>
              </c:pt>
              <c:pt idx="229">
                <c:v>41306</c:v>
              </c:pt>
              <c:pt idx="230">
                <c:v>41334</c:v>
              </c:pt>
              <c:pt idx="231">
                <c:v>41365</c:v>
              </c:pt>
              <c:pt idx="232">
                <c:v>41395</c:v>
              </c:pt>
              <c:pt idx="233">
                <c:v>41426</c:v>
              </c:pt>
              <c:pt idx="234">
                <c:v>41456</c:v>
              </c:pt>
              <c:pt idx="235">
                <c:v>41487</c:v>
              </c:pt>
              <c:pt idx="236">
                <c:v>41518</c:v>
              </c:pt>
              <c:pt idx="237">
                <c:v>41548</c:v>
              </c:pt>
              <c:pt idx="238">
                <c:v>41579</c:v>
              </c:pt>
              <c:pt idx="239">
                <c:v>41609</c:v>
              </c:pt>
            </c:numLit>
          </c:cat>
          <c:val>
            <c:numLit>
              <c:formatCode>General</c:formatCode>
              <c:ptCount val="241"/>
              <c:pt idx="0">
                <c:v>53063</c:v>
              </c:pt>
              <c:pt idx="1">
                <c:v>52555</c:v>
              </c:pt>
              <c:pt idx="2">
                <c:v>54869</c:v>
              </c:pt>
              <c:pt idx="3">
                <c:v>55944</c:v>
              </c:pt>
              <c:pt idx="4">
                <c:v>57200</c:v>
              </c:pt>
              <c:pt idx="5">
                <c:v>57457</c:v>
              </c:pt>
              <c:pt idx="6">
                <c:v>57477</c:v>
              </c:pt>
              <c:pt idx="7">
                <c:v>57783</c:v>
              </c:pt>
              <c:pt idx="8">
                <c:v>55448</c:v>
              </c:pt>
              <c:pt idx="9">
                <c:v>53758</c:v>
              </c:pt>
              <c:pt idx="10">
                <c:v>53581</c:v>
              </c:pt>
              <c:pt idx="11">
                <c:v>54271</c:v>
              </c:pt>
              <c:pt idx="12">
                <c:v>54675</c:v>
              </c:pt>
              <c:pt idx="13">
                <c:v>53905</c:v>
              </c:pt>
              <c:pt idx="14">
                <c:v>55428</c:v>
              </c:pt>
              <c:pt idx="15">
                <c:v>56622</c:v>
              </c:pt>
              <c:pt idx="16">
                <c:v>57667</c:v>
              </c:pt>
              <c:pt idx="17">
                <c:v>57782</c:v>
              </c:pt>
              <c:pt idx="18">
                <c:v>57638</c:v>
              </c:pt>
              <c:pt idx="19">
                <c:v>58170</c:v>
              </c:pt>
              <c:pt idx="20">
                <c:v>56145</c:v>
              </c:pt>
              <c:pt idx="21">
                <c:v>53178</c:v>
              </c:pt>
              <c:pt idx="22">
                <c:v>53631</c:v>
              </c:pt>
              <c:pt idx="23">
                <c:v>55289</c:v>
              </c:pt>
              <c:pt idx="24">
                <c:v>56402</c:v>
              </c:pt>
              <c:pt idx="25">
                <c:v>55043</c:v>
              </c:pt>
              <c:pt idx="26">
                <c:v>56582</c:v>
              </c:pt>
              <c:pt idx="27">
                <c:v>57744</c:v>
              </c:pt>
              <c:pt idx="28">
                <c:v>58705</c:v>
              </c:pt>
              <c:pt idx="29">
                <c:v>58823</c:v>
              </c:pt>
              <c:pt idx="30">
                <c:v>58856</c:v>
              </c:pt>
              <c:pt idx="31">
                <c:v>58616</c:v>
              </c:pt>
              <c:pt idx="32">
                <c:v>55833</c:v>
              </c:pt>
              <c:pt idx="33">
                <c:v>54014</c:v>
              </c:pt>
              <c:pt idx="34">
                <c:v>54222</c:v>
              </c:pt>
              <c:pt idx="35">
                <c:v>54731</c:v>
              </c:pt>
              <c:pt idx="36">
                <c:v>55096</c:v>
              </c:pt>
              <c:pt idx="37">
                <c:v>54496</c:v>
              </c:pt>
              <c:pt idx="38">
                <c:v>55584</c:v>
              </c:pt>
              <c:pt idx="39">
                <c:v>56625</c:v>
              </c:pt>
              <c:pt idx="40">
                <c:v>57836</c:v>
              </c:pt>
              <c:pt idx="41">
                <c:v>57379</c:v>
              </c:pt>
              <c:pt idx="42">
                <c:v>57620</c:v>
              </c:pt>
              <c:pt idx="43">
                <c:v>58366</c:v>
              </c:pt>
              <c:pt idx="44">
                <c:v>56411</c:v>
              </c:pt>
              <c:pt idx="45">
                <c:v>54442</c:v>
              </c:pt>
              <c:pt idx="46">
                <c:v>53976</c:v>
              </c:pt>
              <c:pt idx="47">
                <c:v>54294</c:v>
              </c:pt>
              <c:pt idx="48">
                <c:v>55061</c:v>
              </c:pt>
              <c:pt idx="49">
                <c:v>53844</c:v>
              </c:pt>
              <c:pt idx="50">
                <c:v>55393</c:v>
              </c:pt>
              <c:pt idx="51">
                <c:v>56230</c:v>
              </c:pt>
              <c:pt idx="52">
                <c:v>57386</c:v>
              </c:pt>
              <c:pt idx="53">
                <c:v>57093</c:v>
              </c:pt>
              <c:pt idx="54">
                <c:v>56957</c:v>
              </c:pt>
              <c:pt idx="55">
                <c:v>57458</c:v>
              </c:pt>
              <c:pt idx="56">
                <c:v>55416</c:v>
              </c:pt>
              <c:pt idx="57">
                <c:v>53607</c:v>
              </c:pt>
              <c:pt idx="58">
                <c:v>53259</c:v>
              </c:pt>
              <c:pt idx="59">
                <c:v>53650</c:v>
              </c:pt>
              <c:pt idx="60">
                <c:v>54103</c:v>
              </c:pt>
              <c:pt idx="61">
                <c:v>53055</c:v>
              </c:pt>
              <c:pt idx="62">
                <c:v>54509</c:v>
              </c:pt>
              <c:pt idx="63">
                <c:v>55677</c:v>
              </c:pt>
              <c:pt idx="64">
                <c:v>56837</c:v>
              </c:pt>
              <c:pt idx="65">
                <c:v>56608</c:v>
              </c:pt>
              <c:pt idx="66">
                <c:v>57360</c:v>
              </c:pt>
              <c:pt idx="67">
                <c:v>57918</c:v>
              </c:pt>
              <c:pt idx="68">
                <c:v>55948</c:v>
              </c:pt>
              <c:pt idx="69">
                <c:v>53948</c:v>
              </c:pt>
              <c:pt idx="70">
                <c:v>53543</c:v>
              </c:pt>
              <c:pt idx="71">
                <c:v>53629</c:v>
              </c:pt>
              <c:pt idx="72">
                <c:v>53926</c:v>
              </c:pt>
              <c:pt idx="73">
                <c:v>51903</c:v>
              </c:pt>
              <c:pt idx="74">
                <c:v>51364</c:v>
              </c:pt>
              <c:pt idx="75">
                <c:v>51152</c:v>
              </c:pt>
              <c:pt idx="76">
                <c:v>51528</c:v>
              </c:pt>
              <c:pt idx="77">
                <c:v>51534</c:v>
              </c:pt>
              <c:pt idx="78">
                <c:v>51518</c:v>
              </c:pt>
              <c:pt idx="79">
                <c:v>52070</c:v>
              </c:pt>
              <c:pt idx="80">
                <c:v>50480</c:v>
              </c:pt>
              <c:pt idx="81">
                <c:v>48835</c:v>
              </c:pt>
              <c:pt idx="82">
                <c:v>48831</c:v>
              </c:pt>
              <c:pt idx="83">
                <c:v>48912</c:v>
              </c:pt>
              <c:pt idx="84">
                <c:v>49380</c:v>
              </c:pt>
              <c:pt idx="85">
                <c:v>47837</c:v>
              </c:pt>
              <c:pt idx="86">
                <c:v>47992</c:v>
              </c:pt>
              <c:pt idx="87">
                <c:v>48092</c:v>
              </c:pt>
              <c:pt idx="88">
                <c:v>48955</c:v>
              </c:pt>
              <c:pt idx="89">
                <c:v>49018</c:v>
              </c:pt>
              <c:pt idx="90">
                <c:v>49364</c:v>
              </c:pt>
              <c:pt idx="91">
                <c:v>49718</c:v>
              </c:pt>
              <c:pt idx="92">
                <c:v>48397</c:v>
              </c:pt>
              <c:pt idx="93">
                <c:v>47005</c:v>
              </c:pt>
              <c:pt idx="94">
                <c:v>46968</c:v>
              </c:pt>
              <c:pt idx="95">
                <c:v>47727</c:v>
              </c:pt>
              <c:pt idx="96">
                <c:v>48741</c:v>
              </c:pt>
              <c:pt idx="97">
                <c:v>48594</c:v>
              </c:pt>
              <c:pt idx="98">
                <c:v>50310</c:v>
              </c:pt>
              <c:pt idx="99">
                <c:v>51549</c:v>
              </c:pt>
              <c:pt idx="100">
                <c:v>53183</c:v>
              </c:pt>
              <c:pt idx="101">
                <c:v>54113</c:v>
              </c:pt>
              <c:pt idx="102">
                <c:v>54950</c:v>
              </c:pt>
              <c:pt idx="103">
                <c:v>56385</c:v>
              </c:pt>
              <c:pt idx="104">
                <c:v>55879</c:v>
              </c:pt>
              <c:pt idx="105">
                <c:v>53463</c:v>
              </c:pt>
              <c:pt idx="106">
                <c:v>53680</c:v>
              </c:pt>
              <c:pt idx="107">
                <c:v>54545</c:v>
              </c:pt>
              <c:pt idx="108">
                <c:v>55471</c:v>
              </c:pt>
              <c:pt idx="109">
                <c:v>55407</c:v>
              </c:pt>
              <c:pt idx="110">
                <c:v>56770</c:v>
              </c:pt>
              <c:pt idx="111">
                <c:v>57621</c:v>
              </c:pt>
              <c:pt idx="112">
                <c:v>59155</c:v>
              </c:pt>
              <c:pt idx="113">
                <c:v>59871</c:v>
              </c:pt>
              <c:pt idx="114">
                <c:v>60513</c:v>
              </c:pt>
              <c:pt idx="115">
                <c:v>60963</c:v>
              </c:pt>
              <c:pt idx="116">
                <c:v>59169</c:v>
              </c:pt>
              <c:pt idx="117">
                <c:v>57440</c:v>
              </c:pt>
              <c:pt idx="118">
                <c:v>57573</c:v>
              </c:pt>
              <c:pt idx="119">
                <c:v>58661</c:v>
              </c:pt>
              <c:pt idx="120">
                <c:v>59741</c:v>
              </c:pt>
              <c:pt idx="121">
                <c:v>58942</c:v>
              </c:pt>
              <c:pt idx="122">
                <c:v>60536</c:v>
              </c:pt>
              <c:pt idx="123">
                <c:v>61032</c:v>
              </c:pt>
              <c:pt idx="124">
                <c:v>62569</c:v>
              </c:pt>
              <c:pt idx="125">
                <c:v>62902</c:v>
              </c:pt>
              <c:pt idx="126">
                <c:v>63448</c:v>
              </c:pt>
              <c:pt idx="127">
                <c:v>63652</c:v>
              </c:pt>
              <c:pt idx="128">
                <c:v>58308</c:v>
              </c:pt>
              <c:pt idx="129">
                <c:v>56271</c:v>
              </c:pt>
              <c:pt idx="130">
                <c:v>56620</c:v>
              </c:pt>
              <c:pt idx="131">
                <c:v>57950</c:v>
              </c:pt>
              <c:pt idx="132">
                <c:v>58989</c:v>
              </c:pt>
              <c:pt idx="133">
                <c:v>58231</c:v>
              </c:pt>
              <c:pt idx="134">
                <c:v>58275</c:v>
              </c:pt>
              <c:pt idx="135">
                <c:v>58652</c:v>
              </c:pt>
              <c:pt idx="136">
                <c:v>59372</c:v>
              </c:pt>
              <c:pt idx="137">
                <c:v>59563</c:v>
              </c:pt>
              <c:pt idx="138">
                <c:v>59786</c:v>
              </c:pt>
              <c:pt idx="139">
                <c:v>60925</c:v>
              </c:pt>
              <c:pt idx="140">
                <c:v>58033</c:v>
              </c:pt>
              <c:pt idx="141">
                <c:v>56595</c:v>
              </c:pt>
              <c:pt idx="142">
                <c:v>57163</c:v>
              </c:pt>
              <c:pt idx="143">
                <c:v>58082</c:v>
              </c:pt>
              <c:pt idx="144">
                <c:v>59241</c:v>
              </c:pt>
              <c:pt idx="145">
                <c:v>58344</c:v>
              </c:pt>
              <c:pt idx="146">
                <c:v>59248</c:v>
              </c:pt>
              <c:pt idx="147">
                <c:v>59167</c:v>
              </c:pt>
              <c:pt idx="148">
                <c:v>59456</c:v>
              </c:pt>
              <c:pt idx="149">
                <c:v>59035</c:v>
              </c:pt>
              <c:pt idx="150">
                <c:v>59303</c:v>
              </c:pt>
              <c:pt idx="151">
                <c:v>59488</c:v>
              </c:pt>
              <c:pt idx="152">
                <c:v>56806</c:v>
              </c:pt>
              <c:pt idx="153">
                <c:v>55754</c:v>
              </c:pt>
              <c:pt idx="154">
                <c:v>56311</c:v>
              </c:pt>
              <c:pt idx="155">
                <c:v>57612</c:v>
              </c:pt>
              <c:pt idx="156">
                <c:v>59015</c:v>
              </c:pt>
              <c:pt idx="157">
                <c:v>58402</c:v>
              </c:pt>
              <c:pt idx="158">
                <c:v>59288</c:v>
              </c:pt>
              <c:pt idx="159">
                <c:v>59892</c:v>
              </c:pt>
              <c:pt idx="160">
                <c:v>60771</c:v>
              </c:pt>
              <c:pt idx="161">
                <c:v>60698</c:v>
              </c:pt>
              <c:pt idx="162">
                <c:v>60870</c:v>
              </c:pt>
              <c:pt idx="163">
                <c:v>61780</c:v>
              </c:pt>
              <c:pt idx="164">
                <c:v>61289</c:v>
              </c:pt>
              <c:pt idx="165">
                <c:v>60677</c:v>
              </c:pt>
              <c:pt idx="166">
                <c:v>61063</c:v>
              </c:pt>
              <c:pt idx="167">
                <c:v>61763</c:v>
              </c:pt>
              <c:pt idx="168">
                <c:v>62009</c:v>
              </c:pt>
              <c:pt idx="169">
                <c:v>61076</c:v>
              </c:pt>
              <c:pt idx="170">
                <c:v>62094</c:v>
              </c:pt>
              <c:pt idx="171">
                <c:v>62586</c:v>
              </c:pt>
              <c:pt idx="172">
                <c:v>63211</c:v>
              </c:pt>
              <c:pt idx="173">
                <c:v>63645</c:v>
              </c:pt>
              <c:pt idx="174">
                <c:v>63838</c:v>
              </c:pt>
              <c:pt idx="175">
                <c:v>64250</c:v>
              </c:pt>
              <c:pt idx="176">
                <c:v>63783</c:v>
              </c:pt>
              <c:pt idx="177">
                <c:v>62843</c:v>
              </c:pt>
              <c:pt idx="178">
                <c:v>63185</c:v>
              </c:pt>
              <c:pt idx="179">
                <c:v>63750</c:v>
              </c:pt>
              <c:pt idx="180">
                <c:v>63619</c:v>
              </c:pt>
              <c:pt idx="181">
                <c:v>62252</c:v>
              </c:pt>
              <c:pt idx="182">
                <c:v>62744</c:v>
              </c:pt>
              <c:pt idx="183">
                <c:v>62700</c:v>
              </c:pt>
              <c:pt idx="184">
                <c:v>63351</c:v>
              </c:pt>
              <c:pt idx="185">
                <c:v>63397</c:v>
              </c:pt>
              <c:pt idx="186">
                <c:v>63277</c:v>
              </c:pt>
              <c:pt idx="187">
                <c:v>63189</c:v>
              </c:pt>
              <c:pt idx="188">
                <c:v>62420</c:v>
              </c:pt>
              <c:pt idx="189">
                <c:v>61787</c:v>
              </c:pt>
              <c:pt idx="190">
                <c:v>61781</c:v>
              </c:pt>
              <c:pt idx="191">
                <c:v>62073</c:v>
              </c:pt>
              <c:pt idx="192">
                <c:v>62181</c:v>
              </c:pt>
              <c:pt idx="193">
                <c:v>60978</c:v>
              </c:pt>
              <c:pt idx="194">
                <c:v>61363</c:v>
              </c:pt>
              <c:pt idx="195">
                <c:v>61353</c:v>
              </c:pt>
              <c:pt idx="196">
                <c:v>61706</c:v>
              </c:pt>
              <c:pt idx="197">
                <c:v>61604</c:v>
              </c:pt>
              <c:pt idx="198">
                <c:v>61656</c:v>
              </c:pt>
              <c:pt idx="199">
                <c:v>62113</c:v>
              </c:pt>
              <c:pt idx="200">
                <c:v>60881</c:v>
              </c:pt>
              <c:pt idx="201">
                <c:v>60789</c:v>
              </c:pt>
              <c:pt idx="202">
                <c:v>61142</c:v>
              </c:pt>
              <c:pt idx="203">
                <c:v>61428</c:v>
              </c:pt>
              <c:pt idx="204">
                <c:v>61473</c:v>
              </c:pt>
              <c:pt idx="205">
                <c:v>60544</c:v>
              </c:pt>
              <c:pt idx="206">
                <c:v>61771</c:v>
              </c:pt>
              <c:pt idx="207">
                <c:v>62685</c:v>
              </c:pt>
              <c:pt idx="208">
                <c:v>64148</c:v>
              </c:pt>
              <c:pt idx="209">
                <c:v>64584</c:v>
              </c:pt>
              <c:pt idx="210">
                <c:v>64971</c:v>
              </c:pt>
              <c:pt idx="211">
                <c:v>64053</c:v>
              </c:pt>
              <c:pt idx="212">
                <c:v>63602</c:v>
              </c:pt>
              <c:pt idx="213">
                <c:v>64147</c:v>
              </c:pt>
              <c:pt idx="214">
                <c:v>64711</c:v>
              </c:pt>
              <c:pt idx="215">
                <c:v>65262</c:v>
              </c:pt>
              <c:pt idx="216">
                <c:v>64787</c:v>
              </c:pt>
              <c:pt idx="217">
                <c:v>65699</c:v>
              </c:pt>
              <c:pt idx="218">
                <c:v>66445</c:v>
              </c:pt>
              <c:pt idx="219">
                <c:v>67161</c:v>
              </c:pt>
              <c:pt idx="220">
                <c:v>67073</c:v>
              </c:pt>
              <c:pt idx="221">
                <c:v>66915</c:v>
              </c:pt>
              <c:pt idx="222">
                <c:v>67373</c:v>
              </c:pt>
              <c:pt idx="223">
                <c:v>66748</c:v>
              </c:pt>
              <c:pt idx="224">
                <c:v>66125</c:v>
              </c:pt>
              <c:pt idx="225">
                <c:v>66704</c:v>
              </c:pt>
              <c:pt idx="226">
                <c:v>67225</c:v>
              </c:pt>
              <c:pt idx="227">
                <c:v>67674</c:v>
              </c:pt>
              <c:pt idx="228">
                <c:v>66572</c:v>
              </c:pt>
              <c:pt idx="229">
                <c:v>66746</c:v>
              </c:pt>
              <c:pt idx="230">
                <c:v>66995</c:v>
              </c:pt>
              <c:pt idx="231">
                <c:v>67493</c:v>
              </c:pt>
              <c:pt idx="232">
                <c:v>67839</c:v>
              </c:pt>
              <c:pt idx="233">
                <c:v>67974</c:v>
              </c:pt>
              <c:pt idx="234">
                <c:v>68569</c:v>
              </c:pt>
              <c:pt idx="235">
                <c:v>67683</c:v>
              </c:pt>
              <c:pt idx="236">
                <c:v>67088</c:v>
              </c:pt>
              <c:pt idx="237">
                <c:v>67310</c:v>
              </c:pt>
              <c:pt idx="238">
                <c:v>67050</c:v>
              </c:pt>
              <c:pt idx="239">
                <c:v>67738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72832"/>
        <c:axId val="176474368"/>
      </c:lineChart>
      <c:dateAx>
        <c:axId val="176472832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474368"/>
        <c:crosses val="autoZero"/>
        <c:auto val="1"/>
        <c:lblOffset val="100"/>
        <c:baseTimeUnit val="months"/>
        <c:majorUnit val="12"/>
        <c:majorTimeUnit val="months"/>
        <c:minorUnit val="14"/>
        <c:minorTimeUnit val="days"/>
      </c:dateAx>
      <c:valAx>
        <c:axId val="176474368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8.8300220750551876E-3"/>
              <c:y val="0.42361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472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6357615894039736E-2"/>
          <c:y val="0.88368201370661992"/>
          <c:w val="0.90618194248897688"/>
          <c:h val="7.812518226888309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détenue depuis le 1er janvier 2011</a:t>
            </a:r>
          </a:p>
        </c:rich>
      </c:tx>
      <c:layout>
        <c:manualLayout>
          <c:xMode val="edge"/>
          <c:yMode val="edge"/>
          <c:x val="0.22082041006703815"/>
          <c:y val="2.8268551236749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482743784034676E-2"/>
          <c:y val="0.13250883392226148"/>
          <c:w val="0.78338671401271076"/>
          <c:h val="0.68551236749116606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60544</c:v>
              </c:pt>
              <c:pt idx="1">
                <c:v>61771</c:v>
              </c:pt>
              <c:pt idx="2">
                <c:v>62685</c:v>
              </c:pt>
              <c:pt idx="3">
                <c:v>64148</c:v>
              </c:pt>
              <c:pt idx="4">
                <c:v>64584</c:v>
              </c:pt>
              <c:pt idx="5">
                <c:v>64971</c:v>
              </c:pt>
              <c:pt idx="6">
                <c:v>64726</c:v>
              </c:pt>
              <c:pt idx="7">
                <c:v>64053</c:v>
              </c:pt>
              <c:pt idx="8">
                <c:v>63602</c:v>
              </c:pt>
              <c:pt idx="9">
                <c:v>64147</c:v>
              </c:pt>
              <c:pt idx="10">
                <c:v>64711</c:v>
              </c:pt>
              <c:pt idx="11">
                <c:v>65262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64787</c:v>
              </c:pt>
              <c:pt idx="1">
                <c:v>65699</c:v>
              </c:pt>
              <c:pt idx="2">
                <c:v>66445</c:v>
              </c:pt>
              <c:pt idx="3">
                <c:v>67161</c:v>
              </c:pt>
              <c:pt idx="4">
                <c:v>67073</c:v>
              </c:pt>
              <c:pt idx="5">
                <c:v>66915</c:v>
              </c:pt>
              <c:pt idx="6">
                <c:v>67373</c:v>
              </c:pt>
              <c:pt idx="7">
                <c:v>66748</c:v>
              </c:pt>
              <c:pt idx="8">
                <c:v>66126</c:v>
              </c:pt>
              <c:pt idx="9">
                <c:v>66704</c:v>
              </c:pt>
              <c:pt idx="10">
                <c:v>67225</c:v>
              </c:pt>
              <c:pt idx="11">
                <c:v>67674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66572</c:v>
              </c:pt>
              <c:pt idx="1">
                <c:v>66746</c:v>
              </c:pt>
              <c:pt idx="2">
                <c:v>66995</c:v>
              </c:pt>
              <c:pt idx="3">
                <c:v>67493</c:v>
              </c:pt>
              <c:pt idx="4">
                <c:v>67839</c:v>
              </c:pt>
              <c:pt idx="5">
                <c:v>67977</c:v>
              </c:pt>
              <c:pt idx="6">
                <c:v>68569</c:v>
              </c:pt>
              <c:pt idx="7">
                <c:v>67683</c:v>
              </c:pt>
              <c:pt idx="8">
                <c:v>67088</c:v>
              </c:pt>
              <c:pt idx="9">
                <c:v>67310</c:v>
              </c:pt>
              <c:pt idx="10">
                <c:v>67050</c:v>
              </c:pt>
              <c:pt idx="11">
                <c:v>67738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52256"/>
        <c:axId val="176354048"/>
      </c:lineChart>
      <c:dateAx>
        <c:axId val="176352256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35404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76354048"/>
        <c:scaling>
          <c:orientation val="minMax"/>
          <c:max val="70000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9978969505783387E-2"/>
              <c:y val="0.436395759717314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3522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66583593454603"/>
          <c:y val="0.90812720848056538"/>
          <c:w val="0.54994797574593401"/>
          <c:h val="7.0671378091872739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prévenus
 depuis le 1er janvier 2011</a:t>
            </a:r>
          </a:p>
        </c:rich>
      </c:tx>
      <c:layout>
        <c:manualLayout>
          <c:xMode val="edge"/>
          <c:yMode val="edge"/>
          <c:x val="0.21482909693322555"/>
          <c:y val="2.787456445993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8339879340579"/>
          <c:y val="0.14459942614144347"/>
          <c:w val="0.80608439847128843"/>
          <c:h val="0.69860686605685329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15702</c:v>
              </c:pt>
              <c:pt idx="1">
                <c:v>16361</c:v>
              </c:pt>
              <c:pt idx="2">
                <c:v>16750</c:v>
              </c:pt>
              <c:pt idx="3">
                <c:v>16956</c:v>
              </c:pt>
              <c:pt idx="4">
                <c:v>16882</c:v>
              </c:pt>
              <c:pt idx="5">
                <c:v>16960</c:v>
              </c:pt>
              <c:pt idx="6">
                <c:v>16789</c:v>
              </c:pt>
              <c:pt idx="7">
                <c:v>16113</c:v>
              </c:pt>
              <c:pt idx="8">
                <c:v>16056</c:v>
              </c:pt>
              <c:pt idx="9">
                <c:v>16457</c:v>
              </c:pt>
              <c:pt idx="10">
                <c:v>16456</c:v>
              </c:pt>
              <c:pt idx="11">
                <c:v>16587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16279</c:v>
              </c:pt>
              <c:pt idx="1">
                <c:v>16463</c:v>
              </c:pt>
              <c:pt idx="2">
                <c:v>16512</c:v>
              </c:pt>
              <c:pt idx="3">
                <c:v>17027</c:v>
              </c:pt>
              <c:pt idx="4">
                <c:v>16773</c:v>
              </c:pt>
              <c:pt idx="5">
                <c:v>16756</c:v>
              </c:pt>
              <c:pt idx="6">
                <c:v>17138</c:v>
              </c:pt>
              <c:pt idx="7">
                <c:v>16467</c:v>
              </c:pt>
              <c:pt idx="8">
                <c:v>16266</c:v>
              </c:pt>
              <c:pt idx="9">
                <c:v>16915</c:v>
              </c:pt>
              <c:pt idx="10">
                <c:v>16821</c:v>
              </c:pt>
              <c:pt idx="11">
                <c:v>16945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16454</c:v>
              </c:pt>
              <c:pt idx="1">
                <c:v>16754</c:v>
              </c:pt>
              <c:pt idx="2">
                <c:v>16799</c:v>
              </c:pt>
              <c:pt idx="3">
                <c:v>17166</c:v>
              </c:pt>
              <c:pt idx="4">
                <c:v>16987</c:v>
              </c:pt>
              <c:pt idx="5">
                <c:v>17195</c:v>
              </c:pt>
              <c:pt idx="6">
                <c:v>17318</c:v>
              </c:pt>
              <c:pt idx="7">
                <c:v>16454</c:v>
              </c:pt>
              <c:pt idx="8">
                <c:v>16604</c:v>
              </c:pt>
              <c:pt idx="9">
                <c:v>16795</c:v>
              </c:pt>
              <c:pt idx="10">
                <c:v>17057</c:v>
              </c:pt>
              <c:pt idx="11">
                <c:v>17192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93600"/>
        <c:axId val="188795136"/>
      </c:lineChart>
      <c:dateAx>
        <c:axId val="188793600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879513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88795136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5057034220532317E-3"/>
              <c:y val="0.439024756051834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87936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96978134387192"/>
          <c:y val="0.95993104520471528"/>
          <c:w val="0.82699699609792121"/>
          <c:h val="3.4843205574912939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condamnés,
 depuis le 1er janvier 2011</a:t>
            </a:r>
          </a:p>
        </c:rich>
      </c:tx>
      <c:layout>
        <c:manualLayout>
          <c:xMode val="edge"/>
          <c:yMode val="edge"/>
          <c:x val="0.24803170273007211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3241969543909"/>
          <c:y val="0.13859672868134712"/>
          <c:w val="0.82874095405249792"/>
          <c:h val="0.70877314414258519"/>
        </c:manualLayout>
      </c:layout>
      <c:lineChart>
        <c:grouping val="standard"/>
        <c:varyColors val="0"/>
        <c:ser>
          <c:idx val="0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44842</c:v>
              </c:pt>
              <c:pt idx="1">
                <c:v>45410</c:v>
              </c:pt>
              <c:pt idx="2">
                <c:v>45935</c:v>
              </c:pt>
              <c:pt idx="3">
                <c:v>47192</c:v>
              </c:pt>
              <c:pt idx="4">
                <c:v>47702</c:v>
              </c:pt>
              <c:pt idx="5">
                <c:v>48011</c:v>
              </c:pt>
              <c:pt idx="6">
                <c:v>47937</c:v>
              </c:pt>
              <c:pt idx="7">
                <c:v>47940</c:v>
              </c:pt>
              <c:pt idx="8">
                <c:v>47546</c:v>
              </c:pt>
              <c:pt idx="9">
                <c:v>47690</c:v>
              </c:pt>
              <c:pt idx="10">
                <c:v>48255</c:v>
              </c:pt>
              <c:pt idx="11">
                <c:v>48675</c:v>
              </c:pt>
            </c:numLit>
          </c:val>
          <c:smooth val="0"/>
        </c:ser>
        <c:ser>
          <c:idx val="1"/>
          <c:order val="1"/>
          <c:tx>
            <c:v>2012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48508</c:v>
              </c:pt>
              <c:pt idx="1">
                <c:v>49236</c:v>
              </c:pt>
              <c:pt idx="2">
                <c:v>49933</c:v>
              </c:pt>
              <c:pt idx="3">
                <c:v>50134</c:v>
              </c:pt>
              <c:pt idx="4">
                <c:v>50300</c:v>
              </c:pt>
              <c:pt idx="5">
                <c:v>50159</c:v>
              </c:pt>
              <c:pt idx="6">
                <c:v>50235</c:v>
              </c:pt>
              <c:pt idx="7">
                <c:v>50281</c:v>
              </c:pt>
              <c:pt idx="8">
                <c:v>49860</c:v>
              </c:pt>
              <c:pt idx="9">
                <c:v>49759</c:v>
              </c:pt>
              <c:pt idx="10">
                <c:v>50376</c:v>
              </c:pt>
              <c:pt idx="11">
                <c:v>50697</c:v>
              </c:pt>
            </c:numLit>
          </c:val>
          <c:smooth val="0"/>
        </c:ser>
        <c:ser>
          <c:idx val="2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50118</c:v>
              </c:pt>
              <c:pt idx="1">
                <c:v>49957</c:v>
              </c:pt>
              <c:pt idx="2">
                <c:v>50168</c:v>
              </c:pt>
              <c:pt idx="3">
                <c:v>50297</c:v>
              </c:pt>
              <c:pt idx="4">
                <c:v>50852</c:v>
              </c:pt>
              <c:pt idx="5">
                <c:v>50782</c:v>
              </c:pt>
              <c:pt idx="6">
                <c:v>51251</c:v>
              </c:pt>
              <c:pt idx="7">
                <c:v>51229</c:v>
              </c:pt>
              <c:pt idx="8">
                <c:v>50484</c:v>
              </c:pt>
              <c:pt idx="9">
                <c:v>50515</c:v>
              </c:pt>
              <c:pt idx="10">
                <c:v>49993</c:v>
              </c:pt>
              <c:pt idx="11">
                <c:v>50546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89952"/>
        <c:axId val="188591488"/>
      </c:lineChart>
      <c:dateAx>
        <c:axId val="188589952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8591488"/>
        <c:crossesAt val="0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88591488"/>
        <c:scaling>
          <c:orientation val="minMax"/>
          <c:max val="51500"/>
          <c:min val="4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8425196850393699E-3"/>
              <c:y val="0.44035161394299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85899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95296257259181"/>
          <c:y val="0.95965078049454344"/>
          <c:w val="0.85039452745572153"/>
          <c:h val="3.5087719298245612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'tab5 courbévol'!$A$7</c:f>
          <c:strCache>
            <c:ptCount val="1"/>
            <c:pt idx="0">
              <c:v>Evolution mensuelle du nombre de personnes écrouées non hébergées depuis janvier 2011</c:v>
            </c:pt>
          </c:strCache>
        </c:strRef>
      </c:tx>
      <c:layout>
        <c:manualLayout>
          <c:xMode val="edge"/>
          <c:yMode val="edge"/>
          <c:x val="0.15110178384050368"/>
          <c:y val="2.94659300184162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994753410283314E-2"/>
          <c:y val="9.5764444788150299E-2"/>
          <c:w val="0.82476390346274919"/>
          <c:h val="0.71455008803465991"/>
        </c:manualLayout>
      </c:layout>
      <c:lineChart>
        <c:grouping val="standard"/>
        <c:varyColors val="0"/>
        <c:ser>
          <c:idx val="0"/>
          <c:order val="0"/>
          <c:tx>
            <c:v>2011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6431</c:v>
              </c:pt>
              <c:pt idx="1">
                <c:v>7093</c:v>
              </c:pt>
              <c:pt idx="2">
                <c:v>7513</c:v>
              </c:pt>
              <c:pt idx="3">
                <c:v>7765</c:v>
              </c:pt>
              <c:pt idx="4">
                <c:v>7991</c:v>
              </c:pt>
              <c:pt idx="5">
                <c:v>8306</c:v>
              </c:pt>
              <c:pt idx="6">
                <c:v>8594</c:v>
              </c:pt>
              <c:pt idx="7">
                <c:v>8561</c:v>
              </c:pt>
              <c:pt idx="8">
                <c:v>8140</c:v>
              </c:pt>
              <c:pt idx="9">
                <c:v>8179</c:v>
              </c:pt>
              <c:pt idx="10">
                <c:v>8438</c:v>
              </c:pt>
              <c:pt idx="11">
                <c:v>8846</c:v>
              </c:pt>
            </c:numLit>
          </c:val>
          <c:smooth val="0"/>
        </c:ser>
        <c:ser>
          <c:idx val="1"/>
          <c:order val="1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8993</c:v>
              </c:pt>
              <c:pt idx="1">
                <c:v>9523</c:v>
              </c:pt>
              <c:pt idx="2">
                <c:v>9983</c:v>
              </c:pt>
              <c:pt idx="3">
                <c:v>10427</c:v>
              </c:pt>
              <c:pt idx="4">
                <c:v>10679</c:v>
              </c:pt>
              <c:pt idx="5">
                <c:v>10759</c:v>
              </c:pt>
              <c:pt idx="6">
                <c:v>10889</c:v>
              </c:pt>
              <c:pt idx="7">
                <c:v>10737</c:v>
              </c:pt>
              <c:pt idx="8">
                <c:v>9948</c:v>
              </c:pt>
              <c:pt idx="9">
                <c:v>9703</c:v>
              </c:pt>
              <c:pt idx="10">
                <c:v>10057</c:v>
              </c:pt>
              <c:pt idx="11">
                <c:v>10408</c:v>
              </c:pt>
            </c:numLit>
          </c:val>
          <c:smooth val="0"/>
        </c:ser>
        <c:ser>
          <c:idx val="2"/>
          <c:order val="2"/>
          <c:tx>
            <c:v>2013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10226</c:v>
              </c:pt>
              <c:pt idx="1">
                <c:v>10794</c:v>
              </c:pt>
              <c:pt idx="2">
                <c:v>11213</c:v>
              </c:pt>
              <c:pt idx="3">
                <c:v>11504</c:v>
              </c:pt>
              <c:pt idx="4">
                <c:v>12073</c:v>
              </c:pt>
              <c:pt idx="5">
                <c:v>12181</c:v>
              </c:pt>
              <c:pt idx="6">
                <c:v>12131</c:v>
              </c:pt>
              <c:pt idx="7">
                <c:v>12084</c:v>
              </c:pt>
              <c:pt idx="8">
                <c:v>11226</c:v>
              </c:pt>
              <c:pt idx="9">
                <c:v>11053</c:v>
              </c:pt>
              <c:pt idx="10">
                <c:v>11202</c:v>
              </c:pt>
              <c:pt idx="11">
                <c:v>11146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0816"/>
        <c:axId val="188692352"/>
      </c:lineChart>
      <c:dateAx>
        <c:axId val="188690816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869235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88692352"/>
        <c:scaling>
          <c:orientation val="minMax"/>
          <c:max val="130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888772298006296E-2"/>
              <c:y val="0.42909837927717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869081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10283315844701"/>
          <c:y val="0.92817853569408793"/>
          <c:w val="0.33263378803777544"/>
          <c:h val="4.419889502762430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'tab30 courbe'!$A$3</c:f>
          <c:strCache>
            <c:ptCount val="1"/>
            <c:pt idx="0">
              <c:v>Evolution mensuelle de la population écrouée détenue mineure depuis le 1er janvier  2011</c:v>
            </c:pt>
          </c:strCache>
        </c:strRef>
      </c:tx>
      <c:layout>
        <c:manualLayout>
          <c:xMode val="edge"/>
          <c:yMode val="edge"/>
          <c:x val="0.11757588483257773"/>
          <c:y val="2.20338983050847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2121321166336603E-2"/>
          <c:y val="0.11525423728813559"/>
          <c:w val="0.82181915461547661"/>
          <c:h val="0.71186440677966101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0"/>
            <c:bubble3D val="0"/>
          </c:dPt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688</c:v>
              </c:pt>
              <c:pt idx="1">
                <c:v>723</c:v>
              </c:pt>
              <c:pt idx="2">
                <c:v>767</c:v>
              </c:pt>
              <c:pt idx="3">
                <c:v>804</c:v>
              </c:pt>
              <c:pt idx="4">
                <c:v>792</c:v>
              </c:pt>
              <c:pt idx="5">
                <c:v>805</c:v>
              </c:pt>
              <c:pt idx="6">
                <c:v>809</c:v>
              </c:pt>
              <c:pt idx="7">
                <c:v>747</c:v>
              </c:pt>
              <c:pt idx="8">
                <c:v>661</c:v>
              </c:pt>
              <c:pt idx="9">
                <c:v>687</c:v>
              </c:pt>
              <c:pt idx="10">
                <c:v>690</c:v>
              </c:pt>
              <c:pt idx="11">
                <c:v>750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712</c:v>
              </c:pt>
              <c:pt idx="1">
                <c:v>723</c:v>
              </c:pt>
              <c:pt idx="2">
                <c:v>715</c:v>
              </c:pt>
              <c:pt idx="3">
                <c:v>780</c:v>
              </c:pt>
              <c:pt idx="4">
                <c:v>803</c:v>
              </c:pt>
              <c:pt idx="5">
                <c:v>770</c:v>
              </c:pt>
              <c:pt idx="6">
                <c:v>810</c:v>
              </c:pt>
              <c:pt idx="7">
                <c:v>755</c:v>
              </c:pt>
              <c:pt idx="8">
                <c:v>680</c:v>
              </c:pt>
              <c:pt idx="9">
                <c:v>667</c:v>
              </c:pt>
              <c:pt idx="10">
                <c:v>681</c:v>
              </c:pt>
              <c:pt idx="11">
                <c:v>723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724</c:v>
              </c:pt>
              <c:pt idx="1">
                <c:v>721</c:v>
              </c:pt>
              <c:pt idx="2">
                <c:v>729</c:v>
              </c:pt>
              <c:pt idx="3">
                <c:v>742</c:v>
              </c:pt>
              <c:pt idx="4">
                <c:v>771</c:v>
              </c:pt>
              <c:pt idx="5">
                <c:v>778</c:v>
              </c:pt>
              <c:pt idx="6">
                <c:v>799</c:v>
              </c:pt>
              <c:pt idx="7">
                <c:v>781</c:v>
              </c:pt>
              <c:pt idx="8">
                <c:v>715</c:v>
              </c:pt>
              <c:pt idx="9">
                <c:v>696</c:v>
              </c:pt>
              <c:pt idx="10">
                <c:v>723</c:v>
              </c:pt>
              <c:pt idx="11">
                <c:v>737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26912"/>
        <c:axId val="189472768"/>
      </c:lineChart>
      <c:dateAx>
        <c:axId val="189126912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947276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89472768"/>
        <c:scaling>
          <c:orientation val="minMax"/>
          <c:min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2.5454545454545455E-2"/>
              <c:y val="0.430508474576271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91269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48510299848882"/>
          <c:y val="0.91186440677966096"/>
          <c:w val="0.63394015748031485"/>
          <c:h val="6.7796610169491567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tab36courbévolfem!$B$2</c:f>
          <c:strCache>
            <c:ptCount val="1"/>
            <c:pt idx="0">
              <c:v>Evolution mensuelle du nombre de femmes écrouées depuis le 1er janvier 2011</c:v>
            </c:pt>
          </c:strCache>
        </c:strRef>
      </c:tx>
      <c:layout>
        <c:manualLayout>
          <c:xMode val="edge"/>
          <c:yMode val="edge"/>
          <c:x val="0.19776876267748478"/>
          <c:y val="9.191176470588235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937119675456389E-2"/>
          <c:y val="7.5367714707062397E-2"/>
          <c:w val="0.83265720081135908"/>
          <c:h val="0.71691240818913016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2263</c:v>
              </c:pt>
              <c:pt idx="1">
                <c:v>2496</c:v>
              </c:pt>
              <c:pt idx="2">
                <c:v>2403</c:v>
              </c:pt>
              <c:pt idx="3">
                <c:v>2457</c:v>
              </c:pt>
              <c:pt idx="4">
                <c:v>2450</c:v>
              </c:pt>
              <c:pt idx="5">
                <c:v>2522</c:v>
              </c:pt>
              <c:pt idx="6">
                <c:v>2541</c:v>
              </c:pt>
              <c:pt idx="7">
                <c:v>2516</c:v>
              </c:pt>
              <c:pt idx="8">
                <c:v>2476</c:v>
              </c:pt>
              <c:pt idx="9">
                <c:v>2555</c:v>
              </c:pt>
              <c:pt idx="10">
                <c:v>2597</c:v>
              </c:pt>
              <c:pt idx="11">
                <c:v>2671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2623</c:v>
              </c:pt>
              <c:pt idx="1">
                <c:v>2688</c:v>
              </c:pt>
              <c:pt idx="2">
                <c:v>2750</c:v>
              </c:pt>
              <c:pt idx="3">
                <c:v>2807</c:v>
              </c:pt>
              <c:pt idx="4">
                <c:v>2774</c:v>
              </c:pt>
              <c:pt idx="5">
                <c:v>2775</c:v>
              </c:pt>
              <c:pt idx="6">
                <c:v>2840</c:v>
              </c:pt>
              <c:pt idx="7">
                <c:v>2752</c:v>
              </c:pt>
              <c:pt idx="8">
                <c:v>2682</c:v>
              </c:pt>
              <c:pt idx="9">
                <c:v>2706</c:v>
              </c:pt>
              <c:pt idx="10">
                <c:v>2759</c:v>
              </c:pt>
              <c:pt idx="11">
                <c:v>2821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2731</c:v>
              </c:pt>
              <c:pt idx="1">
                <c:v>2740</c:v>
              </c:pt>
              <c:pt idx="2">
                <c:v>2795</c:v>
              </c:pt>
              <c:pt idx="3">
                <c:v>2792</c:v>
              </c:pt>
              <c:pt idx="4">
                <c:v>2801</c:v>
              </c:pt>
              <c:pt idx="5">
                <c:v>2810</c:v>
              </c:pt>
              <c:pt idx="6">
                <c:v>2860</c:v>
              </c:pt>
              <c:pt idx="7">
                <c:v>2817</c:v>
              </c:pt>
              <c:pt idx="8">
                <c:v>2736</c:v>
              </c:pt>
              <c:pt idx="9">
                <c:v>2724</c:v>
              </c:pt>
              <c:pt idx="10">
                <c:v>2744</c:v>
              </c:pt>
              <c:pt idx="11">
                <c:v>2731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57920"/>
        <c:axId val="189459456"/>
      </c:lineChart>
      <c:dateAx>
        <c:axId val="189457920"/>
        <c:scaling>
          <c:orientation val="minMax"/>
        </c:scaling>
        <c:delete val="0"/>
        <c:axPos val="b"/>
        <c:numFmt formatCode="&quot;1er 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945945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89459456"/>
        <c:scaling>
          <c:orientation val="minMax"/>
          <c:max val="2900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5.0709939148073022E-3"/>
              <c:y val="0.397059209510575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89457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23732251521298"/>
          <c:y val="0.91728018372703413"/>
          <c:w val="0.53042596348884374"/>
          <c:h val="7.3529411764705843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mensuelle du nombre d'écroués bénéficiant d'un aménagement de peine</a:t>
            </a:r>
          </a:p>
        </c:rich>
      </c:tx>
      <c:layout>
        <c:manualLayout>
          <c:xMode val="edge"/>
          <c:yMode val="edge"/>
          <c:x val="0.13141439923263659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39217563957849E-2"/>
          <c:y val="8.9126714862401923E-2"/>
          <c:w val="0.91239104568640839"/>
          <c:h val="0.73262159616894384"/>
        </c:manualLayout>
      </c:layout>
      <c:lineChart>
        <c:grouping val="standard"/>
        <c:varyColors val="0"/>
        <c:ser>
          <c:idx val="0"/>
          <c:order val="0"/>
          <c:tx>
            <c:strRef>
              <c:f>'[1]tab4-4_stock-AmPeine'!$C$9</c:f>
              <c:strCache>
                <c:ptCount val="1"/>
                <c:pt idx="0">
                  <c:v>PSE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1.6653576619121504E-2"/>
                  <c:y val="-4.52081703701504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'[1]tab4-4_stock-AmPeine'!$B$11:$B$35</c:f>
              <c:numCache>
                <c:formatCode>General</c:formatCode>
                <c:ptCount val="2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</c:numCache>
            </c:numRef>
          </c:cat>
          <c:val>
            <c:numRef>
              <c:f>'[1]tab4-4_stock-AmPeine'!$C$11:$C$35</c:f>
              <c:numCache>
                <c:formatCode>General</c:formatCode>
                <c:ptCount val="25"/>
                <c:pt idx="0">
                  <c:v>8267</c:v>
                </c:pt>
                <c:pt idx="1">
                  <c:v>8417</c:v>
                </c:pt>
                <c:pt idx="2">
                  <c:v>8924</c:v>
                </c:pt>
                <c:pt idx="3">
                  <c:v>9370</c:v>
                </c:pt>
                <c:pt idx="4">
                  <c:v>9774</c:v>
                </c:pt>
                <c:pt idx="5">
                  <c:v>10036</c:v>
                </c:pt>
                <c:pt idx="6">
                  <c:v>10111</c:v>
                </c:pt>
                <c:pt idx="7">
                  <c:v>10244</c:v>
                </c:pt>
                <c:pt idx="8">
                  <c:v>10104</c:v>
                </c:pt>
                <c:pt idx="9">
                  <c:v>9390</c:v>
                </c:pt>
                <c:pt idx="10">
                  <c:v>9105</c:v>
                </c:pt>
                <c:pt idx="11">
                  <c:v>9470</c:v>
                </c:pt>
                <c:pt idx="12">
                  <c:v>9840</c:v>
                </c:pt>
                <c:pt idx="13">
                  <c:v>9653</c:v>
                </c:pt>
                <c:pt idx="14">
                  <c:v>10197</c:v>
                </c:pt>
                <c:pt idx="15">
                  <c:v>10615</c:v>
                </c:pt>
                <c:pt idx="16">
                  <c:v>10919</c:v>
                </c:pt>
                <c:pt idx="17">
                  <c:v>11438</c:v>
                </c:pt>
                <c:pt idx="18">
                  <c:v>11559</c:v>
                </c:pt>
                <c:pt idx="19">
                  <c:v>11475</c:v>
                </c:pt>
                <c:pt idx="20">
                  <c:v>11465</c:v>
                </c:pt>
                <c:pt idx="21">
                  <c:v>10646</c:v>
                </c:pt>
                <c:pt idx="22">
                  <c:v>10451</c:v>
                </c:pt>
                <c:pt idx="23">
                  <c:v>10560</c:v>
                </c:pt>
                <c:pt idx="24">
                  <c:v>10482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'[1]tab4-4_stock-AmPeine'!$G$9</c:f>
              <c:strCache>
                <c:ptCount val="1"/>
                <c:pt idx="0">
                  <c:v>Semi-Liberté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2.2494216863919236E-2"/>
                  <c:y val="8.9362642526353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'[1]tab4-4_stock-AmPeine'!$B$11:$B$35</c:f>
              <c:numCache>
                <c:formatCode>General</c:formatCode>
                <c:ptCount val="2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</c:numCache>
            </c:numRef>
          </c:cat>
          <c:val>
            <c:numRef>
              <c:f>'[1]tab4-4_stock-AmPeine'!$G$11:$G$35</c:f>
              <c:numCache>
                <c:formatCode>General</c:formatCode>
                <c:ptCount val="25"/>
                <c:pt idx="0">
                  <c:v>1908</c:v>
                </c:pt>
                <c:pt idx="1">
                  <c:v>1857</c:v>
                </c:pt>
                <c:pt idx="2">
                  <c:v>1954</c:v>
                </c:pt>
                <c:pt idx="3">
                  <c:v>2036</c:v>
                </c:pt>
                <c:pt idx="4">
                  <c:v>2020</c:v>
                </c:pt>
                <c:pt idx="5">
                  <c:v>2064</c:v>
                </c:pt>
                <c:pt idx="6">
                  <c:v>2060</c:v>
                </c:pt>
                <c:pt idx="7">
                  <c:v>1993</c:v>
                </c:pt>
                <c:pt idx="8">
                  <c:v>1916</c:v>
                </c:pt>
                <c:pt idx="9">
                  <c:v>1813</c:v>
                </c:pt>
                <c:pt idx="10">
                  <c:v>1834</c:v>
                </c:pt>
                <c:pt idx="11">
                  <c:v>1845</c:v>
                </c:pt>
                <c:pt idx="12">
                  <c:v>1903</c:v>
                </c:pt>
                <c:pt idx="13">
                  <c:v>1785</c:v>
                </c:pt>
                <c:pt idx="14">
                  <c:v>1867</c:v>
                </c:pt>
                <c:pt idx="15">
                  <c:v>1921</c:v>
                </c:pt>
                <c:pt idx="16">
                  <c:v>1942</c:v>
                </c:pt>
                <c:pt idx="17">
                  <c:v>2041</c:v>
                </c:pt>
                <c:pt idx="18">
                  <c:v>2000</c:v>
                </c:pt>
                <c:pt idx="19">
                  <c:v>1993</c:v>
                </c:pt>
                <c:pt idx="20">
                  <c:v>1939</c:v>
                </c:pt>
                <c:pt idx="21">
                  <c:v>1813</c:v>
                </c:pt>
                <c:pt idx="22">
                  <c:v>1860</c:v>
                </c:pt>
                <c:pt idx="23">
                  <c:v>1842</c:v>
                </c:pt>
                <c:pt idx="24">
                  <c:v>1838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'[1]tab4-4_stock-AmPeine'!$D$9:$F$9</c:f>
              <c:strCache>
                <c:ptCount val="1"/>
                <c:pt idx="0">
                  <c:v>PE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3.1263575220311528E-2"/>
                  <c:y val="1.9508077078738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'[1]tab4-4_stock-AmPeine'!$B$11:$B$35</c:f>
              <c:numCache>
                <c:formatCode>General</c:formatCode>
                <c:ptCount val="2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</c:numCache>
            </c:numRef>
          </c:cat>
          <c:val>
            <c:numRef>
              <c:f>'[1]tab4-4_stock-AmPeine'!$F$11:$F$35</c:f>
              <c:numCache>
                <c:formatCode>General</c:formatCode>
                <c:ptCount val="25"/>
                <c:pt idx="0">
                  <c:v>989</c:v>
                </c:pt>
                <c:pt idx="1">
                  <c:v>947</c:v>
                </c:pt>
                <c:pt idx="2">
                  <c:v>936</c:v>
                </c:pt>
                <c:pt idx="3">
                  <c:v>989</c:v>
                </c:pt>
                <c:pt idx="4">
                  <c:v>1054</c:v>
                </c:pt>
                <c:pt idx="5">
                  <c:v>1048</c:v>
                </c:pt>
                <c:pt idx="6">
                  <c:v>1061</c:v>
                </c:pt>
                <c:pt idx="7">
                  <c:v>989</c:v>
                </c:pt>
                <c:pt idx="8">
                  <c:v>1030</c:v>
                </c:pt>
                <c:pt idx="9">
                  <c:v>964</c:v>
                </c:pt>
                <c:pt idx="10">
                  <c:v>988</c:v>
                </c:pt>
                <c:pt idx="11">
                  <c:v>955</c:v>
                </c:pt>
                <c:pt idx="12">
                  <c:v>984</c:v>
                </c:pt>
                <c:pt idx="13">
                  <c:v>976</c:v>
                </c:pt>
                <c:pt idx="14">
                  <c:v>1002</c:v>
                </c:pt>
                <c:pt idx="15">
                  <c:v>1002</c:v>
                </c:pt>
                <c:pt idx="16">
                  <c:v>1027</c:v>
                </c:pt>
                <c:pt idx="17">
                  <c:v>1070</c:v>
                </c:pt>
                <c:pt idx="18">
                  <c:v>1038</c:v>
                </c:pt>
                <c:pt idx="19">
                  <c:v>1061</c:v>
                </c:pt>
                <c:pt idx="20">
                  <c:v>999</c:v>
                </c:pt>
                <c:pt idx="21">
                  <c:v>954</c:v>
                </c:pt>
                <c:pt idx="22">
                  <c:v>993</c:v>
                </c:pt>
                <c:pt idx="23">
                  <c:v>1013</c:v>
                </c:pt>
                <c:pt idx="24">
                  <c:v>1037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24512"/>
        <c:axId val="190626048"/>
      </c:lineChart>
      <c:dateAx>
        <c:axId val="1906245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0626048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0626048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0624512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7672090112641"/>
          <c:y val="0.92513537412101565"/>
          <c:w val="0.84230340418962024"/>
          <c:h val="5.7041185359851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7</xdr:row>
      <xdr:rowOff>19050</xdr:rowOff>
    </xdr:to>
    <xdr:pic>
      <xdr:nvPicPr>
        <xdr:cNvPr id="1041" name="Picture 7" descr="2_logo_ministere_justice_libertesHD_200907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38100</xdr:rowOff>
    </xdr:from>
    <xdr:to>
      <xdr:col>9</xdr:col>
      <xdr:colOff>676275</xdr:colOff>
      <xdr:row>39</xdr:row>
      <xdr:rowOff>28575</xdr:rowOff>
    </xdr:to>
    <xdr:graphicFrame macro="">
      <xdr:nvGraphicFramePr>
        <xdr:cNvPr id="10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7</xdr:col>
      <xdr:colOff>695325</xdr:colOff>
      <xdr:row>40</xdr:row>
      <xdr:rowOff>114300</xdr:rowOff>
    </xdr:to>
    <xdr:graphicFrame macro="">
      <xdr:nvGraphicFramePr>
        <xdr:cNvPr id="1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104775</xdr:rowOff>
    </xdr:from>
    <xdr:to>
      <xdr:col>9</xdr:col>
      <xdr:colOff>704850</xdr:colOff>
      <xdr:row>38</xdr:row>
      <xdr:rowOff>76200</xdr:rowOff>
    </xdr:to>
    <xdr:graphicFrame macro="">
      <xdr:nvGraphicFramePr>
        <xdr:cNvPr id="133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0.16591</cdr:x>
      <cdr:y>0.62271</cdr:y>
    </cdr:from>
    <cdr:to>
      <cdr:x>0.43466</cdr:x>
      <cdr:y>0.65977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360" y="3243366"/>
          <a:ext cx="2526558" cy="189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114300</xdr:rowOff>
    </xdr:from>
    <xdr:to>
      <xdr:col>10</xdr:col>
      <xdr:colOff>0</xdr:colOff>
      <xdr:row>39</xdr:row>
      <xdr:rowOff>114300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18</xdr:col>
      <xdr:colOff>228600</xdr:colOff>
      <xdr:row>6</xdr:row>
      <xdr:rowOff>0</xdr:rowOff>
    </xdr:to>
    <xdr:graphicFrame macro="">
      <xdr:nvGraphicFramePr>
        <xdr:cNvPr id="20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8</xdr:col>
      <xdr:colOff>752475</xdr:colOff>
      <xdr:row>40</xdr:row>
      <xdr:rowOff>142875</xdr:rowOff>
    </xdr:to>
    <xdr:graphicFrame macro="">
      <xdr:nvGraphicFramePr>
        <xdr:cNvPr id="20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0.64999</cdr:x>
      <cdr:y>0.3449</cdr:y>
    </cdr:from>
    <cdr:to>
      <cdr:x>0.82174</cdr:x>
      <cdr:y>0.34925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168" y="256133"/>
          <a:ext cx="1633455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0.7376</cdr:x>
      <cdr:y>0.37514</cdr:y>
    </cdr:from>
    <cdr:to>
      <cdr:x>0.85961</cdr:x>
      <cdr:y>0.37862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1172" y="278309"/>
          <a:ext cx="1161046" cy="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0.73191</cdr:x>
      <cdr:y>0.40429</cdr:y>
    </cdr:from>
    <cdr:to>
      <cdr:x>0.84352</cdr:x>
      <cdr:y>0.40885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7116" y="299688"/>
          <a:ext cx="1059982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0.55662</cdr:x>
      <cdr:y>0.13789</cdr:y>
    </cdr:from>
    <cdr:to>
      <cdr:x>0.77765</cdr:x>
      <cdr:y>0.18432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0542" y="771790"/>
          <a:ext cx="1930927" cy="255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0.61625</cdr:x>
      <cdr:y>0.37937</cdr:y>
    </cdr:from>
    <cdr:to>
      <cdr:x>0.76261</cdr:x>
      <cdr:y>0.40369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590" y="2049050"/>
          <a:ext cx="1258093" cy="133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0.65848</cdr:x>
      <cdr:y>0.60564</cdr:y>
    </cdr:from>
    <cdr:to>
      <cdr:x>0.81622</cdr:x>
      <cdr:y>0.64814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1926" y="3346562"/>
          <a:ext cx="1362757" cy="233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114300</xdr:rowOff>
    </xdr:from>
    <xdr:to>
      <xdr:col>11</xdr:col>
      <xdr:colOff>676275</xdr:colOff>
      <xdr:row>40</xdr:row>
      <xdr:rowOff>0</xdr:rowOff>
    </xdr:to>
    <xdr:graphicFrame macro="">
      <xdr:nvGraphicFramePr>
        <xdr:cNvPr id="51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0.21973</cdr:x>
      <cdr:y>0.62844</cdr:y>
    </cdr:from>
    <cdr:to>
      <cdr:x>0.40501</cdr:x>
      <cdr:y>0.66406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5600" y="3406481"/>
          <a:ext cx="1680110" cy="19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104775</xdr:rowOff>
    </xdr:from>
    <xdr:to>
      <xdr:col>4</xdr:col>
      <xdr:colOff>904875</xdr:colOff>
      <xdr:row>41</xdr:row>
      <xdr:rowOff>76200</xdr:rowOff>
    </xdr:to>
    <xdr:graphicFrame macro="">
      <xdr:nvGraphicFramePr>
        <xdr:cNvPr id="7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781050</xdr:colOff>
      <xdr:row>7</xdr:row>
      <xdr:rowOff>0</xdr:rowOff>
    </xdr:from>
    <xdr:to>
      <xdr:col>9</xdr:col>
      <xdr:colOff>609600</xdr:colOff>
      <xdr:row>41</xdr:row>
      <xdr:rowOff>95250</xdr:rowOff>
    </xdr:to>
    <xdr:graphicFrame macro="">
      <xdr:nvGraphicFramePr>
        <xdr:cNvPr id="71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0.70728</cdr:x>
      <cdr:y>0.14918</cdr:y>
    </cdr:from>
    <cdr:to>
      <cdr:x>0.92065</cdr:x>
      <cdr:y>0.20297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261" y="732921"/>
          <a:ext cx="1071063" cy="29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  <cdr:relSizeAnchor xmlns:cdr="http://schemas.openxmlformats.org/drawingml/2006/chartDrawing">
    <cdr:from>
      <cdr:x>0.03401</cdr:x>
      <cdr:y>0.1325</cdr:y>
    </cdr:from>
    <cdr:to>
      <cdr:x>0.11863</cdr:x>
      <cdr:y>0.1841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373" y="732921"/>
          <a:ext cx="438274" cy="29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0.98454</cdr:x>
      <cdr:y>0.99124</cdr:y>
    </cdr:from>
    <cdr:to>
      <cdr:x>0.99018</cdr:x>
      <cdr:y>0.99124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445" y="5394325"/>
          <a:ext cx="2733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0.69808</cdr:x>
      <cdr:y>0.14234</cdr:y>
    </cdr:from>
    <cdr:to>
      <cdr:x>0.9189</cdr:x>
      <cdr:y>0.19834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5919" y="678664"/>
          <a:ext cx="1075361" cy="296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ila.lecomte\Local%20Settings\Temporary%20Internet%20Files\Content.Outlook\UGR33VA4\mensuelle_CAB_d&#233;cembre%20201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erture"/>
      <sheetName val="sommaire"/>
      <sheetName val="Les chiffres du mois"/>
      <sheetName val=" "/>
      <sheetName val="tab1_écrouées"/>
      <sheetName val="tab2évol"/>
      <sheetName val="tab3 courbeA"/>
      <sheetName val="tab3 courbeB"/>
      <sheetName val="tab3 courbeC"/>
      <sheetName val="tab4évolnheb"/>
      <sheetName val="tab4-1 courbévol"/>
      <sheetName val="tab4-2_écrouées DR"/>
      <sheetName val="tab4-3_non hébergées DR"/>
      <sheetName val="tab4-4_stock-AmPeine"/>
      <sheetName val="tab4-5_courbe-AmPeine"/>
      <sheetName val="tab4-6_heb-nheb_catpen"/>
      <sheetName val="tab5_catpénale"/>
      <sheetName val="tab5-1_répart.cat.pén."/>
      <sheetName val="tab5-2_détenus DR"/>
      <sheetName val="tab5-3_densité.DR.ets"/>
      <sheetName val="tab5-4_typed'ets"/>
      <sheetName val="tab5-5_densité.120"/>
      <sheetName val="tab6_femmes"/>
      <sheetName val="tab6-1_DRsexe"/>
      <sheetName val="tab6-2_évolfem"/>
      <sheetName val="tab6-3_courbévolfem"/>
      <sheetName val="tab7_mineurs"/>
      <sheetName val="tab7-1_mineurs.évol"/>
      <sheetName val="tab7-2_courbe"/>
      <sheetName val="tab7-3_mineursétab"/>
      <sheetName val="tab7-4_mineurséta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C9" t="str">
            <v>PSE</v>
          </cell>
          <cell r="D9" t="str">
            <v>PE</v>
          </cell>
          <cell r="G9" t="str">
            <v>Semi-Liberté</v>
          </cell>
        </row>
        <row r="11">
          <cell r="B11">
            <v>40878</v>
          </cell>
          <cell r="C11">
            <v>8267</v>
          </cell>
          <cell r="F11">
            <v>989</v>
          </cell>
          <cell r="G11">
            <v>1908</v>
          </cell>
        </row>
        <row r="12">
          <cell r="B12">
            <v>40909</v>
          </cell>
          <cell r="C12">
            <v>8417</v>
          </cell>
          <cell r="F12">
            <v>947</v>
          </cell>
          <cell r="G12">
            <v>1857</v>
          </cell>
        </row>
        <row r="13">
          <cell r="B13">
            <v>40940</v>
          </cell>
          <cell r="C13">
            <v>8924</v>
          </cell>
          <cell r="F13">
            <v>936</v>
          </cell>
          <cell r="G13">
            <v>1954</v>
          </cell>
        </row>
        <row r="14">
          <cell r="B14">
            <v>40969</v>
          </cell>
          <cell r="C14">
            <v>9370</v>
          </cell>
          <cell r="F14">
            <v>989</v>
          </cell>
          <cell r="G14">
            <v>2036</v>
          </cell>
        </row>
        <row r="15">
          <cell r="B15">
            <v>41000</v>
          </cell>
          <cell r="C15">
            <v>9774</v>
          </cell>
          <cell r="F15">
            <v>1054</v>
          </cell>
          <cell r="G15">
            <v>2020</v>
          </cell>
        </row>
        <row r="16">
          <cell r="B16">
            <v>41030</v>
          </cell>
          <cell r="C16">
            <v>10036</v>
          </cell>
          <cell r="F16">
            <v>1048</v>
          </cell>
          <cell r="G16">
            <v>2064</v>
          </cell>
        </row>
        <row r="17">
          <cell r="B17">
            <v>41061</v>
          </cell>
          <cell r="C17">
            <v>10111</v>
          </cell>
          <cell r="F17">
            <v>1061</v>
          </cell>
          <cell r="G17">
            <v>2060</v>
          </cell>
        </row>
        <row r="18">
          <cell r="B18">
            <v>41091</v>
          </cell>
          <cell r="C18">
            <v>10244</v>
          </cell>
          <cell r="F18">
            <v>989</v>
          </cell>
          <cell r="G18">
            <v>1993</v>
          </cell>
        </row>
        <row r="19">
          <cell r="B19">
            <v>41122</v>
          </cell>
          <cell r="C19">
            <v>10104</v>
          </cell>
          <cell r="F19">
            <v>1030</v>
          </cell>
          <cell r="G19">
            <v>1916</v>
          </cell>
        </row>
        <row r="20">
          <cell r="B20">
            <v>41153</v>
          </cell>
          <cell r="C20">
            <v>9390</v>
          </cell>
          <cell r="F20">
            <v>964</v>
          </cell>
          <cell r="G20">
            <v>1813</v>
          </cell>
        </row>
        <row r="21">
          <cell r="B21">
            <v>41183</v>
          </cell>
          <cell r="C21">
            <v>9105</v>
          </cell>
          <cell r="F21">
            <v>988</v>
          </cell>
          <cell r="G21">
            <v>1834</v>
          </cell>
        </row>
        <row r="22">
          <cell r="B22">
            <v>41214</v>
          </cell>
          <cell r="C22">
            <v>9470</v>
          </cell>
          <cell r="F22">
            <v>955</v>
          </cell>
          <cell r="G22">
            <v>1845</v>
          </cell>
        </row>
        <row r="23">
          <cell r="B23">
            <v>41244</v>
          </cell>
          <cell r="C23">
            <v>9840</v>
          </cell>
          <cell r="F23">
            <v>984</v>
          </cell>
          <cell r="G23">
            <v>1903</v>
          </cell>
        </row>
        <row r="24">
          <cell r="B24">
            <v>41275</v>
          </cell>
          <cell r="C24">
            <v>9653</v>
          </cell>
          <cell r="F24">
            <v>976</v>
          </cell>
          <cell r="G24">
            <v>1785</v>
          </cell>
        </row>
        <row r="25">
          <cell r="B25">
            <v>41306</v>
          </cell>
          <cell r="C25">
            <v>10197</v>
          </cell>
          <cell r="F25">
            <v>1002</v>
          </cell>
          <cell r="G25">
            <v>1867</v>
          </cell>
        </row>
        <row r="26">
          <cell r="B26">
            <v>41334</v>
          </cell>
          <cell r="C26">
            <v>10615</v>
          </cell>
          <cell r="F26">
            <v>1002</v>
          </cell>
          <cell r="G26">
            <v>1921</v>
          </cell>
        </row>
        <row r="27">
          <cell r="B27">
            <v>41365</v>
          </cell>
          <cell r="C27">
            <v>10919</v>
          </cell>
          <cell r="F27">
            <v>1027</v>
          </cell>
          <cell r="G27">
            <v>1942</v>
          </cell>
        </row>
        <row r="28">
          <cell r="B28">
            <v>41395</v>
          </cell>
          <cell r="C28">
            <v>11438</v>
          </cell>
          <cell r="F28">
            <v>1070</v>
          </cell>
          <cell r="G28">
            <v>2041</v>
          </cell>
        </row>
        <row r="29">
          <cell r="B29">
            <v>41426</v>
          </cell>
          <cell r="C29">
            <v>11559</v>
          </cell>
          <cell r="F29">
            <v>1038</v>
          </cell>
          <cell r="G29">
            <v>2000</v>
          </cell>
        </row>
        <row r="30">
          <cell r="B30">
            <v>41456</v>
          </cell>
          <cell r="C30">
            <v>11475</v>
          </cell>
          <cell r="F30">
            <v>1061</v>
          </cell>
          <cell r="G30">
            <v>1993</v>
          </cell>
        </row>
        <row r="31">
          <cell r="B31">
            <v>41487</v>
          </cell>
          <cell r="C31">
            <v>11465</v>
          </cell>
          <cell r="F31">
            <v>999</v>
          </cell>
          <cell r="G31">
            <v>1939</v>
          </cell>
        </row>
        <row r="32">
          <cell r="B32">
            <v>41518</v>
          </cell>
          <cell r="C32">
            <v>10646</v>
          </cell>
          <cell r="F32">
            <v>954</v>
          </cell>
          <cell r="G32">
            <v>1813</v>
          </cell>
        </row>
        <row r="33">
          <cell r="B33">
            <v>41548</v>
          </cell>
          <cell r="C33">
            <v>10451</v>
          </cell>
          <cell r="F33">
            <v>993</v>
          </cell>
          <cell r="G33">
            <v>1860</v>
          </cell>
        </row>
        <row r="34">
          <cell r="B34">
            <v>41579</v>
          </cell>
          <cell r="C34">
            <v>10560</v>
          </cell>
          <cell r="F34">
            <v>1013</v>
          </cell>
          <cell r="G34">
            <v>1842</v>
          </cell>
        </row>
        <row r="35">
          <cell r="B35">
            <v>41609</v>
          </cell>
          <cell r="C35">
            <v>10482</v>
          </cell>
          <cell r="F35">
            <v>1037</v>
          </cell>
          <cell r="G35">
            <v>1838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29"/>
  <sheetViews>
    <sheetView zoomScaleNormal="100" workbookViewId="0">
      <selection activeCell="M15" sqref="M15"/>
    </sheetView>
  </sheetViews>
  <sheetFormatPr baseColWidth="10" defaultColWidth="7.28515625" defaultRowHeight="12.75" x14ac:dyDescent="0.2"/>
  <cols>
    <col min="1" max="16384" width="7.285156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1"/>
      <c r="B5" s="3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7.5" x14ac:dyDescent="0.5">
      <c r="A12" s="4"/>
      <c r="B12" s="5" t="s">
        <v>0</v>
      </c>
      <c r="C12" s="6"/>
      <c r="D12" s="6"/>
      <c r="E12" s="6"/>
      <c r="F12" s="6"/>
      <c r="G12" s="6"/>
      <c r="H12" s="6"/>
      <c r="I12" s="6"/>
      <c r="J12" s="6"/>
      <c r="K12" s="6"/>
    </row>
    <row r="13" spans="1:11" ht="37.5" x14ac:dyDescent="0.5">
      <c r="A13" s="4"/>
      <c r="B13" s="5" t="s">
        <v>1</v>
      </c>
      <c r="C13" s="6"/>
      <c r="D13" s="6"/>
      <c r="E13" s="6"/>
      <c r="F13" s="6"/>
      <c r="G13" s="6"/>
      <c r="H13" s="6"/>
      <c r="I13" s="6"/>
      <c r="J13" s="6"/>
      <c r="K13" s="6"/>
    </row>
    <row r="14" spans="1:11" ht="30" x14ac:dyDescent="0.4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23.25" x14ac:dyDescent="0.35">
      <c r="A15" s="1"/>
      <c r="B15" s="3" t="s">
        <v>2</v>
      </c>
      <c r="C15" s="1"/>
      <c r="D15" s="8" t="s">
        <v>241</v>
      </c>
      <c r="F15" s="8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I17" s="1"/>
      <c r="K17" s="1"/>
    </row>
    <row r="18" spans="1:11" x14ac:dyDescent="0.2">
      <c r="A18" s="1"/>
      <c r="B18" s="1"/>
      <c r="C18" s="1"/>
      <c r="D18" s="1"/>
      <c r="E18" s="1"/>
      <c r="F18" s="1"/>
      <c r="K18" s="1"/>
    </row>
    <row r="19" spans="1:11" x14ac:dyDescent="0.2">
      <c r="A19" s="1"/>
      <c r="B19" s="1"/>
      <c r="C19" s="1"/>
      <c r="D19" s="1"/>
      <c r="E19" s="1"/>
      <c r="F19" s="1"/>
      <c r="K19" s="1"/>
    </row>
    <row r="20" spans="1:11" x14ac:dyDescent="0.2">
      <c r="A20" s="1"/>
      <c r="B20" s="1"/>
      <c r="C20" s="1"/>
      <c r="D20" s="1"/>
      <c r="E20" s="1"/>
      <c r="F20" s="1"/>
      <c r="K20" s="1"/>
    </row>
    <row r="21" spans="1:11" x14ac:dyDescent="0.2">
      <c r="A21" s="1"/>
      <c r="B21" s="1"/>
      <c r="C21" s="1"/>
      <c r="D21" s="1"/>
      <c r="E21" s="1"/>
      <c r="F21" s="1"/>
      <c r="K21" s="1"/>
    </row>
    <row r="22" spans="1:11" x14ac:dyDescent="0.2">
      <c r="A22" s="1"/>
      <c r="C22" s="1"/>
      <c r="D22" s="1"/>
      <c r="E22" s="1"/>
      <c r="F22" s="1"/>
      <c r="K22" s="1"/>
    </row>
    <row r="23" spans="1:11" ht="15.75" x14ac:dyDescent="0.25">
      <c r="A23" s="1"/>
      <c r="B23" s="3"/>
      <c r="C23" s="1"/>
      <c r="D23" s="1"/>
      <c r="E23" s="1"/>
      <c r="F23" s="1"/>
      <c r="K23" s="1"/>
    </row>
    <row r="24" spans="1:11" x14ac:dyDescent="0.2">
      <c r="A24" s="1"/>
      <c r="C24" s="1"/>
      <c r="D24" s="1"/>
      <c r="E24" s="1"/>
      <c r="F24" s="1"/>
      <c r="K24" s="1"/>
    </row>
    <row r="25" spans="1:11" ht="15.75" x14ac:dyDescent="0.25">
      <c r="A25" s="9"/>
      <c r="B25" s="3" t="s">
        <v>3</v>
      </c>
      <c r="C25" s="10"/>
      <c r="D25" s="10"/>
      <c r="E25" s="9"/>
      <c r="F25" s="9"/>
      <c r="G25" s="1"/>
      <c r="H25" s="1"/>
      <c r="J25" s="1"/>
    </row>
    <row r="26" spans="1:11" x14ac:dyDescent="0.2">
      <c r="A26" s="1"/>
      <c r="C26" s="11"/>
      <c r="D26" s="11"/>
      <c r="E26" s="1"/>
      <c r="F26" s="1"/>
      <c r="G26" s="1"/>
      <c r="H26" s="1"/>
      <c r="I26" s="1"/>
      <c r="J26" s="1"/>
      <c r="K26" s="1"/>
    </row>
    <row r="27" spans="1:11" ht="15.75" x14ac:dyDescent="0.25">
      <c r="A27" s="1"/>
      <c r="B27" s="10" t="s">
        <v>4</v>
      </c>
      <c r="C27" s="10"/>
      <c r="D27" s="10"/>
      <c r="E27" s="9"/>
      <c r="F27" s="1"/>
      <c r="G27" s="1"/>
      <c r="H27" s="1"/>
      <c r="I27" s="1"/>
      <c r="J27" s="1"/>
      <c r="K27" s="1"/>
    </row>
    <row r="28" spans="1:11" ht="15.75" x14ac:dyDescent="0.25">
      <c r="A28" s="1"/>
      <c r="B28" s="10"/>
      <c r="C28" s="9"/>
      <c r="D28" s="9"/>
      <c r="E28" s="9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H35"/>
  <sheetViews>
    <sheetView zoomScaleNormal="100" workbookViewId="0"/>
  </sheetViews>
  <sheetFormatPr baseColWidth="10" defaultColWidth="11.42578125" defaultRowHeight="15" x14ac:dyDescent="0.25"/>
  <cols>
    <col min="1" max="1" width="12.42578125" style="100" bestFit="1" customWidth="1"/>
    <col min="2" max="2" width="20.7109375" style="100" customWidth="1"/>
    <col min="3" max="3" width="22.140625" style="100" customWidth="1"/>
    <col min="4" max="4" width="21.5703125" style="100" customWidth="1"/>
    <col min="5" max="5" width="19.5703125" style="100" customWidth="1"/>
    <col min="6" max="6" width="19.140625" style="100" customWidth="1"/>
    <col min="7" max="7" width="18.28515625" style="100" customWidth="1"/>
    <col min="8" max="8" width="21.85546875" style="100" customWidth="1"/>
    <col min="9" max="16384" width="11.42578125" style="100"/>
  </cols>
  <sheetData>
    <row r="1" spans="1:8" ht="18.75" x14ac:dyDescent="0.25">
      <c r="A1" s="99"/>
      <c r="B1" s="61" t="s">
        <v>21</v>
      </c>
      <c r="C1" s="61"/>
      <c r="D1" s="61"/>
      <c r="E1" s="61"/>
      <c r="F1" s="61"/>
      <c r="G1" s="61"/>
      <c r="H1" s="99"/>
    </row>
    <row r="2" spans="1:8" ht="18.75" x14ac:dyDescent="0.25">
      <c r="A2" s="99"/>
      <c r="B2" s="61" t="s">
        <v>148</v>
      </c>
      <c r="C2" s="61"/>
      <c r="D2" s="61"/>
      <c r="E2" s="61"/>
      <c r="F2" s="61"/>
      <c r="G2" s="61"/>
      <c r="H2" s="99"/>
    </row>
    <row r="3" spans="1:8" x14ac:dyDescent="0.25">
      <c r="A3" s="99"/>
      <c r="B3" s="99"/>
      <c r="C3" s="99"/>
      <c r="D3" s="99"/>
      <c r="E3" s="99"/>
      <c r="F3" s="99"/>
      <c r="G3" s="99"/>
      <c r="H3" s="99"/>
    </row>
    <row r="4" spans="1:8" s="119" customFormat="1" ht="13.5" x14ac:dyDescent="0.2">
      <c r="A4" s="128" t="s">
        <v>128</v>
      </c>
      <c r="B4" s="129" t="s">
        <v>129</v>
      </c>
      <c r="C4" s="130"/>
      <c r="D4" s="130"/>
      <c r="E4" s="130"/>
      <c r="F4" s="130"/>
      <c r="G4" s="130"/>
      <c r="H4" s="76"/>
    </row>
    <row r="5" spans="1:8" s="119" customFormat="1" ht="13.5" x14ac:dyDescent="0.2">
      <c r="A5" s="131" t="s">
        <v>130</v>
      </c>
      <c r="B5" s="132" t="str">
        <f>couverture!D15</f>
        <v xml:space="preserve">1er décembre 2013 </v>
      </c>
      <c r="C5" s="133"/>
      <c r="D5" s="133"/>
      <c r="E5" s="133"/>
      <c r="F5" s="133"/>
      <c r="G5" s="133"/>
      <c r="H5" s="76"/>
    </row>
    <row r="6" spans="1:8" s="119" customFormat="1" ht="13.5" x14ac:dyDescent="0.2">
      <c r="A6" s="131" t="s">
        <v>131</v>
      </c>
      <c r="B6" s="132" t="s">
        <v>132</v>
      </c>
      <c r="C6" s="133"/>
      <c r="D6" s="133"/>
      <c r="E6" s="133"/>
      <c r="F6" s="133"/>
      <c r="G6" s="133"/>
      <c r="H6" s="76"/>
    </row>
    <row r="7" spans="1:8" ht="3.75" customHeight="1" x14ac:dyDescent="0.25">
      <c r="A7" s="102"/>
      <c r="B7" s="101"/>
      <c r="C7" s="66"/>
      <c r="D7" s="66"/>
      <c r="E7" s="66"/>
      <c r="F7" s="66"/>
      <c r="G7" s="66"/>
      <c r="H7" s="101"/>
    </row>
    <row r="8" spans="1:8" s="103" customFormat="1" ht="38.450000000000003" customHeight="1" x14ac:dyDescent="0.2">
      <c r="B8" s="104" t="s">
        <v>139</v>
      </c>
      <c r="C8" s="78" t="s">
        <v>235</v>
      </c>
      <c r="D8" s="78" t="s">
        <v>239</v>
      </c>
      <c r="E8" s="78" t="s">
        <v>149</v>
      </c>
      <c r="F8" s="78" t="s">
        <v>134</v>
      </c>
      <c r="G8" s="105" t="s">
        <v>143</v>
      </c>
      <c r="H8" s="107"/>
    </row>
    <row r="9" spans="1:8" s="103" customFormat="1" ht="14.25" customHeight="1" x14ac:dyDescent="0.25">
      <c r="B9" s="134" t="s">
        <v>461</v>
      </c>
      <c r="C9" s="135">
        <v>8267</v>
      </c>
      <c r="D9" s="335">
        <v>466</v>
      </c>
      <c r="E9" s="135">
        <v>579</v>
      </c>
      <c r="F9" s="136">
        <f>C9+E9</f>
        <v>8846</v>
      </c>
      <c r="G9" s="138">
        <v>4.8352690210950566</v>
      </c>
      <c r="H9" s="107"/>
    </row>
    <row r="10" spans="1:8" s="103" customFormat="1" ht="14.25" customHeight="1" x14ac:dyDescent="0.25">
      <c r="B10" s="134" t="s">
        <v>462</v>
      </c>
      <c r="C10" s="135">
        <v>8417</v>
      </c>
      <c r="D10" s="335">
        <v>528</v>
      </c>
      <c r="E10" s="135">
        <v>576</v>
      </c>
      <c r="F10" s="136">
        <f t="shared" ref="F10:F33" si="0">C10+E10</f>
        <v>8993</v>
      </c>
      <c r="G10" s="138">
        <v>1.6617680307483562</v>
      </c>
      <c r="H10" s="107"/>
    </row>
    <row r="11" spans="1:8" s="103" customFormat="1" ht="14.25" customHeight="1" x14ac:dyDescent="0.25">
      <c r="B11" s="134" t="s">
        <v>463</v>
      </c>
      <c r="C11" s="137">
        <v>8924</v>
      </c>
      <c r="D11" s="336">
        <v>500</v>
      </c>
      <c r="E11" s="137">
        <v>599</v>
      </c>
      <c r="F11" s="136">
        <f t="shared" si="0"/>
        <v>9523</v>
      </c>
      <c r="G11" s="138">
        <v>5.8934727009896548</v>
      </c>
      <c r="H11" s="107"/>
    </row>
    <row r="12" spans="1:8" s="103" customFormat="1" ht="14.25" customHeight="1" x14ac:dyDescent="0.25">
      <c r="B12" s="134" t="s">
        <v>464</v>
      </c>
      <c r="C12" s="137">
        <v>9370</v>
      </c>
      <c r="D12" s="336">
        <v>514</v>
      </c>
      <c r="E12" s="137">
        <v>613</v>
      </c>
      <c r="F12" s="136">
        <f t="shared" si="0"/>
        <v>9983</v>
      </c>
      <c r="G12" s="138">
        <v>4.8304105848997247</v>
      </c>
      <c r="H12" s="107"/>
    </row>
    <row r="13" spans="1:8" s="103" customFormat="1" ht="14.25" customHeight="1" x14ac:dyDescent="0.25">
      <c r="B13" s="134" t="s">
        <v>465</v>
      </c>
      <c r="C13" s="137">
        <v>9774</v>
      </c>
      <c r="D13" s="336">
        <v>566</v>
      </c>
      <c r="E13" s="137">
        <v>653</v>
      </c>
      <c r="F13" s="136">
        <f t="shared" si="0"/>
        <v>10427</v>
      </c>
      <c r="G13" s="138">
        <v>4.4475608534508604</v>
      </c>
      <c r="H13" s="107"/>
    </row>
    <row r="14" spans="1:8" s="103" customFormat="1" ht="14.25" customHeight="1" x14ac:dyDescent="0.25">
      <c r="B14" s="134" t="s">
        <v>466</v>
      </c>
      <c r="C14" s="137">
        <v>10036</v>
      </c>
      <c r="D14" s="336">
        <v>569</v>
      </c>
      <c r="E14" s="137">
        <v>643</v>
      </c>
      <c r="F14" s="136">
        <f t="shared" si="0"/>
        <v>10679</v>
      </c>
      <c r="G14" s="138">
        <v>2.4168025318883624</v>
      </c>
      <c r="H14" s="107"/>
    </row>
    <row r="15" spans="1:8" s="103" customFormat="1" ht="14.25" customHeight="1" x14ac:dyDescent="0.25">
      <c r="B15" s="134" t="s">
        <v>467</v>
      </c>
      <c r="C15" s="137">
        <v>10111</v>
      </c>
      <c r="D15" s="336">
        <v>605</v>
      </c>
      <c r="E15" s="137">
        <v>648</v>
      </c>
      <c r="F15" s="136">
        <f t="shared" si="0"/>
        <v>10759</v>
      </c>
      <c r="G15" s="138">
        <v>0.74913381402752499</v>
      </c>
      <c r="H15" s="107"/>
    </row>
    <row r="16" spans="1:8" s="103" customFormat="1" ht="14.25" customHeight="1" x14ac:dyDescent="0.25">
      <c r="B16" s="134" t="s">
        <v>468</v>
      </c>
      <c r="C16" s="137">
        <v>10244</v>
      </c>
      <c r="D16" s="336">
        <v>617</v>
      </c>
      <c r="E16" s="137">
        <v>645</v>
      </c>
      <c r="F16" s="136">
        <f t="shared" si="0"/>
        <v>10889</v>
      </c>
      <c r="G16" s="138">
        <v>1.2082907333395232</v>
      </c>
      <c r="H16" s="107"/>
    </row>
    <row r="17" spans="2:8" s="103" customFormat="1" ht="14.25" customHeight="1" x14ac:dyDescent="0.25">
      <c r="B17" s="134" t="s">
        <v>469</v>
      </c>
      <c r="C17" s="137">
        <v>10104</v>
      </c>
      <c r="D17" s="336">
        <v>607</v>
      </c>
      <c r="E17" s="137">
        <v>633</v>
      </c>
      <c r="F17" s="136">
        <f t="shared" si="0"/>
        <v>10737</v>
      </c>
      <c r="G17" s="138">
        <v>-1.3959041234273162</v>
      </c>
      <c r="H17" s="107"/>
    </row>
    <row r="18" spans="2:8" s="103" customFormat="1" ht="14.25" customHeight="1" x14ac:dyDescent="0.25">
      <c r="B18" s="134" t="s">
        <v>470</v>
      </c>
      <c r="C18" s="137">
        <v>9390</v>
      </c>
      <c r="D18" s="336">
        <v>618</v>
      </c>
      <c r="E18" s="137">
        <v>558</v>
      </c>
      <c r="F18" s="136">
        <f t="shared" si="0"/>
        <v>9948</v>
      </c>
      <c r="G18" s="138">
        <v>-7.3484213467449049</v>
      </c>
      <c r="H18" s="107"/>
    </row>
    <row r="19" spans="2:8" s="103" customFormat="1" ht="14.25" customHeight="1" x14ac:dyDescent="0.25">
      <c r="B19" s="134" t="s">
        <v>471</v>
      </c>
      <c r="C19" s="137">
        <v>9105</v>
      </c>
      <c r="D19" s="336">
        <v>528</v>
      </c>
      <c r="E19" s="137">
        <v>598</v>
      </c>
      <c r="F19" s="136">
        <f t="shared" si="0"/>
        <v>9703</v>
      </c>
      <c r="G19" s="138">
        <v>-2.4628065942903121</v>
      </c>
      <c r="H19" s="107"/>
    </row>
    <row r="20" spans="2:8" s="103" customFormat="1" ht="14.25" customHeight="1" x14ac:dyDescent="0.25">
      <c r="B20" s="134" t="s">
        <v>472</v>
      </c>
      <c r="C20" s="137">
        <v>9470</v>
      </c>
      <c r="D20" s="336">
        <v>577</v>
      </c>
      <c r="E20" s="137">
        <v>587</v>
      </c>
      <c r="F20" s="136">
        <f t="shared" si="0"/>
        <v>10057</v>
      </c>
      <c r="G20" s="138">
        <v>3.6483561785014995</v>
      </c>
      <c r="H20" s="107"/>
    </row>
    <row r="21" spans="2:8" s="103" customFormat="1" ht="14.25" customHeight="1" x14ac:dyDescent="0.25">
      <c r="B21" s="134" t="s">
        <v>473</v>
      </c>
      <c r="C21" s="137">
        <v>9840</v>
      </c>
      <c r="D21" s="336">
        <v>589</v>
      </c>
      <c r="E21" s="137">
        <v>568</v>
      </c>
      <c r="F21" s="136">
        <f t="shared" si="0"/>
        <v>10408</v>
      </c>
      <c r="G21" s="138">
        <v>3.4901063935567356</v>
      </c>
      <c r="H21" s="107"/>
    </row>
    <row r="22" spans="2:8" s="103" customFormat="1" ht="14.25" customHeight="1" x14ac:dyDescent="0.25">
      <c r="B22" s="134" t="s">
        <v>474</v>
      </c>
      <c r="C22" s="137">
        <v>9653</v>
      </c>
      <c r="D22" s="336">
        <v>624</v>
      </c>
      <c r="E22" s="137">
        <v>573</v>
      </c>
      <c r="F22" s="136">
        <f t="shared" si="0"/>
        <v>10226</v>
      </c>
      <c r="G22" s="138">
        <v>-1.7486548808608782</v>
      </c>
      <c r="H22" s="107"/>
    </row>
    <row r="23" spans="2:8" s="103" customFormat="1" ht="14.25" customHeight="1" x14ac:dyDescent="0.25">
      <c r="B23" s="134" t="s">
        <v>475</v>
      </c>
      <c r="C23" s="137">
        <v>10197</v>
      </c>
      <c r="D23" s="336">
        <v>625</v>
      </c>
      <c r="E23" s="137">
        <v>597</v>
      </c>
      <c r="F23" s="136">
        <f t="shared" si="0"/>
        <v>10794</v>
      </c>
      <c r="G23" s="138">
        <v>5.554469000586737</v>
      </c>
      <c r="H23" s="107"/>
    </row>
    <row r="24" spans="2:8" s="103" customFormat="1" ht="14.25" customHeight="1" x14ac:dyDescent="0.25">
      <c r="B24" s="134" t="s">
        <v>476</v>
      </c>
      <c r="C24" s="137">
        <v>10615</v>
      </c>
      <c r="D24" s="336">
        <v>660</v>
      </c>
      <c r="E24" s="137">
        <v>598</v>
      </c>
      <c r="F24" s="136">
        <f t="shared" si="0"/>
        <v>11213</v>
      </c>
      <c r="G24" s="138">
        <v>3.8817861775060303</v>
      </c>
      <c r="H24" s="107"/>
    </row>
    <row r="25" spans="2:8" s="103" customFormat="1" ht="14.25" customHeight="1" x14ac:dyDescent="0.25">
      <c r="B25" s="134" t="s">
        <v>477</v>
      </c>
      <c r="C25" s="137">
        <v>10919</v>
      </c>
      <c r="D25" s="336">
        <v>640</v>
      </c>
      <c r="E25" s="137">
        <v>585</v>
      </c>
      <c r="F25" s="136">
        <f t="shared" si="0"/>
        <v>11504</v>
      </c>
      <c r="G25" s="138">
        <v>2.5952019976812624</v>
      </c>
      <c r="H25" s="107"/>
    </row>
    <row r="26" spans="2:8" s="103" customFormat="1" ht="14.25" customHeight="1" x14ac:dyDescent="0.25">
      <c r="B26" s="134" t="s">
        <v>478</v>
      </c>
      <c r="C26" s="137">
        <v>11438</v>
      </c>
      <c r="D26" s="336">
        <v>678</v>
      </c>
      <c r="E26" s="137">
        <v>635</v>
      </c>
      <c r="F26" s="136">
        <f t="shared" si="0"/>
        <v>12073</v>
      </c>
      <c r="G26" s="138">
        <v>4.9461057023644006</v>
      </c>
      <c r="H26" s="107"/>
    </row>
    <row r="27" spans="2:8" s="103" customFormat="1" ht="14.25" customHeight="1" x14ac:dyDescent="0.25">
      <c r="B27" s="134" t="s">
        <v>479</v>
      </c>
      <c r="C27" s="137">
        <v>11559</v>
      </c>
      <c r="D27" s="336">
        <v>673</v>
      </c>
      <c r="E27" s="137">
        <v>622</v>
      </c>
      <c r="F27" s="136">
        <f t="shared" si="0"/>
        <v>12181</v>
      </c>
      <c r="G27" s="138">
        <v>0.89455810486209764</v>
      </c>
      <c r="H27" s="107"/>
    </row>
    <row r="28" spans="2:8" s="103" customFormat="1" ht="14.25" customHeight="1" x14ac:dyDescent="0.25">
      <c r="B28" s="134" t="s">
        <v>480</v>
      </c>
      <c r="C28" s="137">
        <v>11475</v>
      </c>
      <c r="D28" s="336">
        <v>629</v>
      </c>
      <c r="E28" s="137">
        <v>656</v>
      </c>
      <c r="F28" s="136">
        <f t="shared" si="0"/>
        <v>12131</v>
      </c>
      <c r="G28" s="138">
        <v>-0.41047533043263584</v>
      </c>
      <c r="H28" s="107"/>
    </row>
    <row r="29" spans="2:8" s="103" customFormat="1" ht="14.25" customHeight="1" x14ac:dyDescent="0.25">
      <c r="B29" s="134" t="s">
        <v>481</v>
      </c>
      <c r="C29" s="137">
        <v>11465</v>
      </c>
      <c r="D29" s="336">
        <v>683</v>
      </c>
      <c r="E29" s="137">
        <v>619</v>
      </c>
      <c r="F29" s="136">
        <f>C29+E29</f>
        <v>12084</v>
      </c>
      <c r="G29" s="138">
        <v>-0.38743714450580891</v>
      </c>
      <c r="H29" s="107"/>
    </row>
    <row r="30" spans="2:8" s="103" customFormat="1" ht="14.25" customHeight="1" x14ac:dyDescent="0.25">
      <c r="B30" s="134" t="s">
        <v>482</v>
      </c>
      <c r="C30" s="137">
        <v>10646</v>
      </c>
      <c r="D30" s="336">
        <v>633</v>
      </c>
      <c r="E30" s="137">
        <v>580</v>
      </c>
      <c r="F30" s="136">
        <f t="shared" si="0"/>
        <v>11226</v>
      </c>
      <c r="G30" s="138">
        <v>-7.1002979145978191</v>
      </c>
      <c r="H30" s="107"/>
    </row>
    <row r="31" spans="2:8" s="103" customFormat="1" ht="14.25" customHeight="1" x14ac:dyDescent="0.25">
      <c r="B31" s="134" t="s">
        <v>483</v>
      </c>
      <c r="C31" s="137">
        <v>10451</v>
      </c>
      <c r="D31" s="336">
        <v>577</v>
      </c>
      <c r="E31" s="137">
        <v>602</v>
      </c>
      <c r="F31" s="136">
        <f t="shared" si="0"/>
        <v>11053</v>
      </c>
      <c r="G31" s="138">
        <v>-1.5410653839301625</v>
      </c>
      <c r="H31" s="107"/>
    </row>
    <row r="32" spans="2:8" s="103" customFormat="1" ht="14.25" customHeight="1" x14ac:dyDescent="0.25">
      <c r="B32" s="134" t="s">
        <v>484</v>
      </c>
      <c r="C32" s="137">
        <v>10560</v>
      </c>
      <c r="D32" s="336">
        <v>573</v>
      </c>
      <c r="E32" s="137">
        <v>642</v>
      </c>
      <c r="F32" s="136">
        <f t="shared" si="0"/>
        <v>11202</v>
      </c>
      <c r="G32" s="138">
        <v>1.3480503030851354</v>
      </c>
      <c r="H32" s="107"/>
    </row>
    <row r="33" spans="2:8" ht="14.25" customHeight="1" x14ac:dyDescent="0.25">
      <c r="B33" s="139" t="s">
        <v>485</v>
      </c>
      <c r="C33" s="140">
        <v>10482</v>
      </c>
      <c r="D33" s="337">
        <v>544</v>
      </c>
      <c r="E33" s="140">
        <v>664</v>
      </c>
      <c r="F33" s="334">
        <f t="shared" si="0"/>
        <v>11146</v>
      </c>
      <c r="G33" s="141">
        <v>-0.49991073022674914</v>
      </c>
      <c r="H33" s="142"/>
    </row>
    <row r="34" spans="2:8" x14ac:dyDescent="0.25">
      <c r="B34" s="333" t="s">
        <v>236</v>
      </c>
      <c r="C34" s="122"/>
      <c r="D34" s="122"/>
      <c r="E34" s="122"/>
      <c r="F34" s="143"/>
      <c r="G34" s="144"/>
      <c r="H34" s="121"/>
    </row>
    <row r="35" spans="2:8" x14ac:dyDescent="0.25">
      <c r="B35" s="145"/>
      <c r="C35" s="123"/>
      <c r="D35" s="123"/>
      <c r="E35" s="123"/>
      <c r="F35" s="123"/>
      <c r="G35" s="122"/>
      <c r="H35" s="120"/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8"/>
  <sheetViews>
    <sheetView zoomScale="115" zoomScaleNormal="115" workbookViewId="0"/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8" ht="18.75" x14ac:dyDescent="0.2">
      <c r="A1" s="99"/>
      <c r="B1" s="61" t="s">
        <v>23</v>
      </c>
    </row>
    <row r="2" spans="1:8" ht="18.75" x14ac:dyDescent="0.2">
      <c r="A2" s="99"/>
      <c r="B2" s="61" t="s">
        <v>244</v>
      </c>
    </row>
    <row r="3" spans="1:8" ht="15" x14ac:dyDescent="0.2">
      <c r="A3" s="99"/>
      <c r="B3" s="99"/>
    </row>
    <row r="4" spans="1:8" ht="15" x14ac:dyDescent="0.2">
      <c r="A4" s="64" t="s">
        <v>128</v>
      </c>
      <c r="B4" s="65" t="s">
        <v>129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130</v>
      </c>
      <c r="B5" s="69" t="str">
        <f>couverture!D15</f>
        <v xml:space="preserve">1er décembre 2013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131</v>
      </c>
      <c r="B6" s="69" t="s">
        <v>132</v>
      </c>
      <c r="C6" s="125"/>
      <c r="D6" s="125"/>
      <c r="E6" s="125"/>
      <c r="F6" s="125"/>
      <c r="G6" s="125"/>
      <c r="H6" s="125"/>
    </row>
    <row r="7" spans="1:8" ht="12.75" customHeight="1" x14ac:dyDescent="0.2">
      <c r="A7" s="146" t="s">
        <v>245</v>
      </c>
    </row>
    <row r="8" spans="1:8" ht="12.7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&amp;LStatistiques mensuelles
&amp;Rpage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G21"/>
  <sheetViews>
    <sheetView zoomScaleNormal="10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35.7109375" style="29" customWidth="1"/>
    <col min="3" max="3" width="18.85546875" style="29" customWidth="1"/>
    <col min="4" max="4" width="19" style="29" customWidth="1"/>
    <col min="5" max="5" width="22.42578125" style="29" customWidth="1"/>
    <col min="6" max="6" width="14.140625" style="29" customWidth="1"/>
    <col min="7" max="7" width="11.42578125" style="29" customWidth="1"/>
    <col min="8" max="8" width="5" style="29" customWidth="1"/>
    <col min="9" max="16384" width="11.42578125" style="29"/>
  </cols>
  <sheetData>
    <row r="1" spans="1:7" ht="18.75" x14ac:dyDescent="0.2">
      <c r="B1" s="61" t="s">
        <v>25</v>
      </c>
      <c r="C1" s="62"/>
      <c r="D1" s="62"/>
      <c r="E1" s="62"/>
    </row>
    <row r="2" spans="1:7" ht="18.75" x14ac:dyDescent="0.2">
      <c r="B2" s="61" t="s">
        <v>26</v>
      </c>
      <c r="C2" s="62"/>
      <c r="D2" s="62"/>
      <c r="E2" s="62"/>
    </row>
    <row r="3" spans="1:7" x14ac:dyDescent="0.2">
      <c r="B3" s="62"/>
      <c r="C3" s="62"/>
      <c r="D3" s="62"/>
      <c r="E3" s="62"/>
    </row>
    <row r="5" spans="1:7" ht="15" x14ac:dyDescent="0.2">
      <c r="A5" s="64" t="s">
        <v>128</v>
      </c>
      <c r="B5" s="65" t="s">
        <v>129</v>
      </c>
      <c r="C5" s="66"/>
      <c r="D5" s="66"/>
      <c r="E5" s="66"/>
      <c r="F5" s="67"/>
    </row>
    <row r="6" spans="1:7" ht="15" x14ac:dyDescent="0.2">
      <c r="A6" s="68" t="s">
        <v>130</v>
      </c>
      <c r="B6" s="69" t="str">
        <f>couverture!D15</f>
        <v xml:space="preserve">1er décembre 2013 </v>
      </c>
      <c r="C6" s="70"/>
      <c r="D6" s="70"/>
      <c r="E6" s="70"/>
      <c r="F6" s="71"/>
    </row>
    <row r="7" spans="1:7" ht="15" x14ac:dyDescent="0.2">
      <c r="A7" s="68" t="s">
        <v>131</v>
      </c>
      <c r="B7" s="69" t="s">
        <v>132</v>
      </c>
      <c r="C7" s="70"/>
      <c r="D7" s="70"/>
      <c r="E7" s="70"/>
      <c r="F7" s="71"/>
    </row>
    <row r="8" spans="1:7" ht="15" x14ac:dyDescent="0.2">
      <c r="A8" s="68" t="s">
        <v>150</v>
      </c>
      <c r="B8" s="69" t="str">
        <f>B6</f>
        <v xml:space="preserve">1er décembre 2013 </v>
      </c>
      <c r="C8" s="70"/>
      <c r="D8" s="70"/>
      <c r="E8" s="70"/>
      <c r="F8" s="71"/>
    </row>
    <row r="9" spans="1:7" ht="13.5" x14ac:dyDescent="0.2">
      <c r="A9" s="75"/>
      <c r="B9" s="147" t="s">
        <v>151</v>
      </c>
      <c r="C9" s="76"/>
      <c r="D9" s="76"/>
      <c r="E9" s="76"/>
    </row>
    <row r="11" spans="1:7" s="77" customFormat="1" ht="25.5" x14ac:dyDescent="0.2">
      <c r="C11" s="78" t="s">
        <v>152</v>
      </c>
      <c r="D11" s="78" t="s">
        <v>153</v>
      </c>
      <c r="E11" s="78" t="s">
        <v>154</v>
      </c>
      <c r="F11" s="78" t="s">
        <v>155</v>
      </c>
    </row>
    <row r="12" spans="1:7" ht="15" x14ac:dyDescent="0.2">
      <c r="B12" s="148" t="s">
        <v>135</v>
      </c>
      <c r="C12" s="82">
        <v>54801</v>
      </c>
      <c r="D12" s="82">
        <v>53834</v>
      </c>
      <c r="E12" s="82">
        <v>63096</v>
      </c>
      <c r="F12" s="149">
        <f>E12/D12*100</f>
        <v>117.20474049856968</v>
      </c>
      <c r="G12" s="99"/>
    </row>
    <row r="13" spans="1:7" ht="15" x14ac:dyDescent="0.2">
      <c r="B13" s="150"/>
      <c r="C13" s="151"/>
      <c r="D13" s="151"/>
      <c r="E13" s="151"/>
      <c r="F13" s="151"/>
      <c r="G13" s="99"/>
    </row>
    <row r="14" spans="1:7" ht="15" x14ac:dyDescent="0.2">
      <c r="B14" s="150" t="s">
        <v>136</v>
      </c>
      <c r="C14" s="151">
        <v>3665</v>
      </c>
      <c r="D14" s="151">
        <v>3613</v>
      </c>
      <c r="E14" s="151">
        <v>4642</v>
      </c>
      <c r="F14" s="152">
        <f>E14/D14*100</f>
        <v>128.48048712980901</v>
      </c>
      <c r="G14" s="99"/>
    </row>
    <row r="15" spans="1:7" ht="13.5" x14ac:dyDescent="0.2">
      <c r="B15" s="153"/>
      <c r="C15" s="86"/>
      <c r="D15" s="86"/>
      <c r="E15" s="86"/>
      <c r="F15" s="154"/>
    </row>
    <row r="16" spans="1:7" ht="15" x14ac:dyDescent="0.2">
      <c r="B16" s="155" t="s">
        <v>137</v>
      </c>
      <c r="C16" s="93">
        <f>SUM(C12:C14)</f>
        <v>58466</v>
      </c>
      <c r="D16" s="93">
        <f>SUM(D12:D14)</f>
        <v>57447</v>
      </c>
      <c r="E16" s="93">
        <f>SUM(E12:E14)</f>
        <v>67738</v>
      </c>
      <c r="F16" s="156">
        <f>E16/D16*100</f>
        <v>117.91390324995213</v>
      </c>
    </row>
    <row r="17" spans="2:6" ht="13.5" x14ac:dyDescent="0.2">
      <c r="B17" s="96"/>
      <c r="C17" s="97"/>
      <c r="D17" s="97"/>
      <c r="E17" s="97"/>
      <c r="F17" s="157"/>
    </row>
    <row r="19" spans="2:6" ht="13.5" x14ac:dyDescent="0.2">
      <c r="B19" s="98" t="s">
        <v>228</v>
      </c>
      <c r="C19" s="98"/>
      <c r="D19" s="98"/>
      <c r="E19" s="98"/>
      <c r="F19" s="98"/>
    </row>
    <row r="20" spans="2:6" ht="13.5" x14ac:dyDescent="0.2">
      <c r="B20" s="98" t="s">
        <v>229</v>
      </c>
      <c r="C20" s="98"/>
      <c r="D20" s="98"/>
      <c r="E20" s="98"/>
      <c r="F20" s="98"/>
    </row>
    <row r="21" spans="2:6" ht="13.5" x14ac:dyDescent="0.2">
      <c r="B21" s="98" t="s">
        <v>230</v>
      </c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E29"/>
  <sheetViews>
    <sheetView zoomScaleNormal="100" workbookViewId="0"/>
  </sheetViews>
  <sheetFormatPr baseColWidth="10" defaultColWidth="11.42578125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28</v>
      </c>
      <c r="C1" s="61"/>
      <c r="D1" s="61"/>
      <c r="E1" s="61"/>
    </row>
    <row r="2" spans="1:5" ht="18.75" x14ac:dyDescent="0.2">
      <c r="B2" s="61" t="s">
        <v>156</v>
      </c>
      <c r="C2" s="61"/>
      <c r="D2" s="61"/>
      <c r="E2" s="61"/>
    </row>
    <row r="3" spans="1:5" ht="19.5" x14ac:dyDescent="0.2">
      <c r="B3" s="63" t="s">
        <v>127</v>
      </c>
    </row>
    <row r="5" spans="1:5" x14ac:dyDescent="0.2">
      <c r="A5" s="64" t="s">
        <v>128</v>
      </c>
      <c r="B5" s="65" t="s">
        <v>129</v>
      </c>
      <c r="C5" s="66"/>
      <c r="D5" s="66"/>
      <c r="E5" s="67"/>
    </row>
    <row r="6" spans="1:5" x14ac:dyDescent="0.2">
      <c r="A6" s="68" t="s">
        <v>130</v>
      </c>
      <c r="B6" s="69" t="str">
        <f>tab1écrouées!B6</f>
        <v xml:space="preserve">1er décembre 2013 </v>
      </c>
      <c r="C6" s="70"/>
      <c r="D6" s="70"/>
      <c r="E6" s="71"/>
    </row>
    <row r="7" spans="1:5" x14ac:dyDescent="0.2">
      <c r="A7" s="68" t="s">
        <v>131</v>
      </c>
      <c r="B7" s="69" t="s">
        <v>132</v>
      </c>
      <c r="C7" s="70"/>
      <c r="D7" s="70"/>
      <c r="E7" s="71"/>
    </row>
    <row r="8" spans="1:5" x14ac:dyDescent="0.2">
      <c r="A8" s="72"/>
      <c r="B8" s="73"/>
      <c r="C8" s="73"/>
      <c r="D8" s="73"/>
      <c r="E8" s="74"/>
    </row>
    <row r="11" spans="1:5" ht="25.5" x14ac:dyDescent="0.2">
      <c r="B11" s="29"/>
      <c r="C11" s="78" t="s">
        <v>133</v>
      </c>
      <c r="D11" s="78" t="s">
        <v>134</v>
      </c>
      <c r="E11"/>
    </row>
    <row r="12" spans="1:5" x14ac:dyDescent="0.2">
      <c r="B12" s="158" t="s">
        <v>200</v>
      </c>
      <c r="C12" s="82">
        <v>5230</v>
      </c>
      <c r="D12" s="82">
        <v>740</v>
      </c>
      <c r="E12"/>
    </row>
    <row r="13" spans="1:5" x14ac:dyDescent="0.2">
      <c r="B13" s="159" t="s">
        <v>201</v>
      </c>
      <c r="C13" s="151">
        <v>5020</v>
      </c>
      <c r="D13" s="151">
        <v>954</v>
      </c>
      <c r="E13"/>
    </row>
    <row r="14" spans="1:5" x14ac:dyDescent="0.2">
      <c r="B14" s="159" t="s">
        <v>202</v>
      </c>
      <c r="C14" s="151">
        <v>9539</v>
      </c>
      <c r="D14" s="151">
        <v>1746</v>
      </c>
      <c r="E14"/>
    </row>
    <row r="15" spans="1:5" x14ac:dyDescent="0.2">
      <c r="B15" s="159" t="s">
        <v>203</v>
      </c>
      <c r="C15" s="151">
        <v>5856</v>
      </c>
      <c r="D15" s="151">
        <v>1207</v>
      </c>
      <c r="E15"/>
    </row>
    <row r="16" spans="1:5" x14ac:dyDescent="0.2">
      <c r="B16" s="159" t="s">
        <v>204</v>
      </c>
      <c r="C16" s="151">
        <v>7774</v>
      </c>
      <c r="D16" s="151">
        <v>1362</v>
      </c>
      <c r="E16"/>
    </row>
    <row r="17" spans="2:5" x14ac:dyDescent="0.2">
      <c r="B17" s="159" t="s">
        <v>205</v>
      </c>
      <c r="C17" s="151">
        <v>12746</v>
      </c>
      <c r="D17" s="151">
        <v>1784</v>
      </c>
      <c r="E17"/>
    </row>
    <row r="18" spans="2:5" x14ac:dyDescent="0.2">
      <c r="B18" s="159" t="s">
        <v>206</v>
      </c>
      <c r="C18" s="151">
        <v>6112</v>
      </c>
      <c r="D18" s="151">
        <v>1115</v>
      </c>
      <c r="E18"/>
    </row>
    <row r="19" spans="2:5" x14ac:dyDescent="0.2">
      <c r="B19" s="159" t="s">
        <v>207</v>
      </c>
      <c r="C19" s="151">
        <v>5525</v>
      </c>
      <c r="D19" s="151">
        <v>980</v>
      </c>
      <c r="E19"/>
    </row>
    <row r="20" spans="2:5" x14ac:dyDescent="0.2">
      <c r="B20" s="159" t="s">
        <v>208</v>
      </c>
      <c r="C20" s="151">
        <v>5294</v>
      </c>
      <c r="D20" s="151">
        <v>823</v>
      </c>
      <c r="E20"/>
    </row>
    <row r="21" spans="2:5" x14ac:dyDescent="0.2">
      <c r="B21" s="159"/>
      <c r="C21" s="151"/>
      <c r="D21" s="151"/>
      <c r="E21"/>
    </row>
    <row r="22" spans="2:5" x14ac:dyDescent="0.2">
      <c r="B22" s="160" t="s">
        <v>157</v>
      </c>
      <c r="C22" s="161">
        <v>63096</v>
      </c>
      <c r="D22" s="161">
        <v>10711</v>
      </c>
      <c r="E22"/>
    </row>
    <row r="23" spans="2:5" x14ac:dyDescent="0.2">
      <c r="B23" s="159"/>
      <c r="C23" s="151"/>
      <c r="D23" s="151"/>
      <c r="E23"/>
    </row>
    <row r="24" spans="2:5" x14ac:dyDescent="0.2">
      <c r="B24" s="162" t="s">
        <v>136</v>
      </c>
      <c r="C24" s="151">
        <v>4642</v>
      </c>
      <c r="D24" s="151">
        <v>435</v>
      </c>
      <c r="E24"/>
    </row>
    <row r="25" spans="2:5" x14ac:dyDescent="0.2">
      <c r="B25" s="162"/>
      <c r="C25" s="151"/>
      <c r="D25" s="151"/>
      <c r="E25"/>
    </row>
    <row r="26" spans="2:5" x14ac:dyDescent="0.2">
      <c r="B26" s="159"/>
      <c r="C26" s="163"/>
      <c r="D26" s="163"/>
      <c r="E26"/>
    </row>
    <row r="27" spans="2:5" x14ac:dyDescent="0.2">
      <c r="B27" s="164" t="s">
        <v>137</v>
      </c>
      <c r="C27" s="93">
        <v>67738</v>
      </c>
      <c r="D27" s="93">
        <v>11146</v>
      </c>
      <c r="E27"/>
    </row>
    <row r="28" spans="2:5" x14ac:dyDescent="0.2">
      <c r="E28"/>
    </row>
    <row r="29" spans="2:5" x14ac:dyDescent="0.2">
      <c r="B29" s="165"/>
      <c r="C29" s="165"/>
      <c r="D29" s="165"/>
      <c r="E2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F29"/>
  <sheetViews>
    <sheetView zoomScaleNormal="100" workbookViewId="0"/>
  </sheetViews>
  <sheetFormatPr baseColWidth="10" defaultColWidth="11.42578125" defaultRowHeight="15" x14ac:dyDescent="0.25"/>
  <cols>
    <col min="1" max="1" width="14.5703125" style="100" bestFit="1" customWidth="1"/>
    <col min="2" max="2" width="36.7109375" style="100" customWidth="1"/>
    <col min="3" max="4" width="18.7109375" style="100" customWidth="1"/>
    <col min="5" max="5" width="24.28515625" style="100" customWidth="1"/>
    <col min="6" max="6" width="18.7109375" style="100" customWidth="1"/>
    <col min="7" max="16384" width="11.42578125" style="100"/>
  </cols>
  <sheetData>
    <row r="1" spans="1:6" ht="18.75" x14ac:dyDescent="0.25">
      <c r="A1" s="99"/>
      <c r="B1" s="61" t="s">
        <v>31</v>
      </c>
      <c r="C1" s="61"/>
      <c r="D1" s="61"/>
      <c r="E1" s="61"/>
    </row>
    <row r="2" spans="1:6" ht="18.75" x14ac:dyDescent="0.25">
      <c r="A2" s="99"/>
      <c r="B2" s="61" t="s">
        <v>158</v>
      </c>
      <c r="C2" s="61"/>
      <c r="D2" s="61"/>
      <c r="E2" s="61"/>
    </row>
    <row r="3" spans="1:6" x14ac:dyDescent="0.25">
      <c r="A3" s="99"/>
      <c r="B3" s="99"/>
      <c r="C3" s="99"/>
      <c r="D3" s="99"/>
    </row>
    <row r="4" spans="1:6" x14ac:dyDescent="0.25">
      <c r="A4" s="99"/>
      <c r="B4" s="99"/>
      <c r="C4" s="99"/>
      <c r="D4" s="99"/>
    </row>
    <row r="5" spans="1:6" x14ac:dyDescent="0.25">
      <c r="A5" s="64" t="s">
        <v>128</v>
      </c>
      <c r="B5" s="65" t="s">
        <v>129</v>
      </c>
      <c r="C5" s="66"/>
      <c r="D5" s="66"/>
      <c r="E5" s="166"/>
      <c r="F5" s="166"/>
    </row>
    <row r="6" spans="1:6" x14ac:dyDescent="0.25">
      <c r="A6" s="68" t="s">
        <v>130</v>
      </c>
      <c r="B6" s="69" t="str">
        <f>couverture!D15</f>
        <v xml:space="preserve">1er décembre 2013 </v>
      </c>
      <c r="C6" s="70"/>
      <c r="D6" s="70"/>
      <c r="E6" s="167"/>
      <c r="F6" s="167"/>
    </row>
    <row r="7" spans="1:6" x14ac:dyDescent="0.25">
      <c r="A7" s="68" t="s">
        <v>131</v>
      </c>
      <c r="B7" s="69" t="s">
        <v>132</v>
      </c>
      <c r="C7" s="70"/>
      <c r="D7" s="70"/>
      <c r="E7" s="167"/>
      <c r="F7" s="167"/>
    </row>
    <row r="8" spans="1:6" x14ac:dyDescent="0.25">
      <c r="A8" s="68" t="s">
        <v>150</v>
      </c>
      <c r="B8" s="69" t="str">
        <f>couverture!D15</f>
        <v xml:space="preserve">1er décembre 2013 </v>
      </c>
      <c r="C8" s="70"/>
      <c r="D8" s="70"/>
      <c r="E8" s="167"/>
      <c r="F8" s="167"/>
    </row>
    <row r="9" spans="1:6" x14ac:dyDescent="0.25">
      <c r="B9" s="168" t="str">
        <f>'tab6 densité'!B9</f>
        <v>(source DAP - EMS1)</v>
      </c>
    </row>
    <row r="11" spans="1:6" ht="25.5" x14ac:dyDescent="0.25">
      <c r="B11" s="119"/>
      <c r="C11" s="78" t="s">
        <v>159</v>
      </c>
      <c r="D11" s="78" t="s">
        <v>160</v>
      </c>
      <c r="E11" s="78" t="s">
        <v>133</v>
      </c>
      <c r="F11" s="78" t="s">
        <v>161</v>
      </c>
    </row>
    <row r="12" spans="1:6" ht="15.6" customHeight="1" x14ac:dyDescent="0.25">
      <c r="B12" s="169" t="s">
        <v>200</v>
      </c>
      <c r="C12" s="170">
        <v>5364</v>
      </c>
      <c r="D12" s="170">
        <v>5316</v>
      </c>
      <c r="E12" s="170">
        <v>5230</v>
      </c>
      <c r="F12" s="171">
        <f t="shared" ref="F12:F20" si="0">E12/D12</f>
        <v>0.98382242287434163</v>
      </c>
    </row>
    <row r="13" spans="1:6" ht="15.6" customHeight="1" x14ac:dyDescent="0.25">
      <c r="B13" s="159" t="s">
        <v>201</v>
      </c>
      <c r="C13" s="170">
        <v>4861</v>
      </c>
      <c r="D13" s="170">
        <v>4717</v>
      </c>
      <c r="E13" s="170">
        <v>5020</v>
      </c>
      <c r="F13" s="171">
        <f t="shared" si="0"/>
        <v>1.0642357430570277</v>
      </c>
    </row>
    <row r="14" spans="1:6" ht="15.6" customHeight="1" x14ac:dyDescent="0.25">
      <c r="B14" s="159" t="s">
        <v>202</v>
      </c>
      <c r="C14" s="170">
        <v>8245</v>
      </c>
      <c r="D14" s="170">
        <v>7989</v>
      </c>
      <c r="E14" s="170">
        <v>9539</v>
      </c>
      <c r="F14" s="171">
        <f t="shared" si="0"/>
        <v>1.1940167730629616</v>
      </c>
    </row>
    <row r="15" spans="1:6" ht="15.6" customHeight="1" x14ac:dyDescent="0.25">
      <c r="B15" s="159" t="s">
        <v>203</v>
      </c>
      <c r="C15" s="170">
        <v>5517</v>
      </c>
      <c r="D15" s="170">
        <v>5467</v>
      </c>
      <c r="E15" s="170">
        <v>5856</v>
      </c>
      <c r="F15" s="171">
        <f t="shared" si="0"/>
        <v>1.0711541979147612</v>
      </c>
    </row>
    <row r="16" spans="1:6" ht="15.6" customHeight="1" x14ac:dyDescent="0.25">
      <c r="B16" s="159" t="s">
        <v>204</v>
      </c>
      <c r="C16" s="170">
        <v>6196</v>
      </c>
      <c r="D16" s="170">
        <v>6154</v>
      </c>
      <c r="E16" s="170">
        <v>7774</v>
      </c>
      <c r="F16" s="171">
        <f t="shared" si="0"/>
        <v>1.2632434189145272</v>
      </c>
    </row>
    <row r="17" spans="2:6" ht="15.6" customHeight="1" x14ac:dyDescent="0.25">
      <c r="B17" s="159" t="s">
        <v>205</v>
      </c>
      <c r="C17" s="170">
        <v>9626</v>
      </c>
      <c r="D17" s="170">
        <v>9545</v>
      </c>
      <c r="E17" s="170">
        <v>12746</v>
      </c>
      <c r="F17" s="171">
        <f t="shared" si="0"/>
        <v>1.335358826610791</v>
      </c>
    </row>
    <row r="18" spans="2:6" ht="15.6" customHeight="1" x14ac:dyDescent="0.25">
      <c r="B18" s="159" t="s">
        <v>206</v>
      </c>
      <c r="C18" s="170">
        <v>5360</v>
      </c>
      <c r="D18" s="170">
        <v>5303</v>
      </c>
      <c r="E18" s="170">
        <v>6112</v>
      </c>
      <c r="F18" s="171">
        <f t="shared" si="0"/>
        <v>1.1525551574580426</v>
      </c>
    </row>
    <row r="19" spans="2:6" ht="15.6" customHeight="1" x14ac:dyDescent="0.25">
      <c r="B19" s="159" t="s">
        <v>207</v>
      </c>
      <c r="C19" s="170">
        <v>5080</v>
      </c>
      <c r="D19" s="170">
        <v>5020</v>
      </c>
      <c r="E19" s="170">
        <v>5525</v>
      </c>
      <c r="F19" s="171">
        <f t="shared" si="0"/>
        <v>1.1005976095617529</v>
      </c>
    </row>
    <row r="20" spans="2:6" ht="15.6" customHeight="1" x14ac:dyDescent="0.25">
      <c r="B20" s="159" t="s">
        <v>208</v>
      </c>
      <c r="C20" s="170">
        <v>4552</v>
      </c>
      <c r="D20" s="170">
        <v>4323</v>
      </c>
      <c r="E20" s="170">
        <v>5294</v>
      </c>
      <c r="F20" s="171">
        <f t="shared" si="0"/>
        <v>1.2246125375896368</v>
      </c>
    </row>
    <row r="21" spans="2:6" ht="15.6" customHeight="1" x14ac:dyDescent="0.25">
      <c r="B21" s="159"/>
      <c r="C21" s="170"/>
      <c r="D21" s="170"/>
      <c r="E21" s="170"/>
      <c r="F21" s="172"/>
    </row>
    <row r="22" spans="2:6" ht="15.6" customHeight="1" x14ac:dyDescent="0.25">
      <c r="B22" s="160" t="s">
        <v>157</v>
      </c>
      <c r="C22" s="173">
        <v>54801</v>
      </c>
      <c r="D22" s="173">
        <v>53834</v>
      </c>
      <c r="E22" s="173">
        <v>63096</v>
      </c>
      <c r="F22" s="174">
        <f>E22/D22</f>
        <v>1.1720474049856968</v>
      </c>
    </row>
    <row r="23" spans="2:6" ht="15.6" customHeight="1" x14ac:dyDescent="0.25">
      <c r="B23" s="159"/>
      <c r="C23" s="170"/>
      <c r="D23" s="170"/>
      <c r="E23" s="170"/>
      <c r="F23" s="172"/>
    </row>
    <row r="24" spans="2:6" ht="15.6" customHeight="1" x14ac:dyDescent="0.25">
      <c r="B24" s="162" t="s">
        <v>136</v>
      </c>
      <c r="C24" s="170">
        <v>3665</v>
      </c>
      <c r="D24" s="170">
        <v>3613</v>
      </c>
      <c r="E24" s="170">
        <v>4642</v>
      </c>
      <c r="F24" s="171">
        <f>E24/D24</f>
        <v>1.2848048712980902</v>
      </c>
    </row>
    <row r="25" spans="2:6" ht="15.6" customHeight="1" x14ac:dyDescent="0.25">
      <c r="B25" s="159"/>
      <c r="C25" s="175"/>
      <c r="D25" s="175"/>
      <c r="E25" s="175"/>
      <c r="F25" s="176"/>
    </row>
    <row r="26" spans="2:6" ht="15.6" customHeight="1" x14ac:dyDescent="0.25">
      <c r="B26" s="164" t="s">
        <v>137</v>
      </c>
      <c r="C26" s="177">
        <f>SUM(C24:C24,C22)</f>
        <v>58466</v>
      </c>
      <c r="D26" s="177">
        <f>SUM(D24:D24,D22)</f>
        <v>57447</v>
      </c>
      <c r="E26" s="177">
        <f>SUM(E24:E24,E22)</f>
        <v>67738</v>
      </c>
      <c r="F26" s="178">
        <f>E26/D26*100</f>
        <v>117.91390324995213</v>
      </c>
    </row>
    <row r="27" spans="2:6" x14ac:dyDescent="0.25">
      <c r="B27" s="179" t="s">
        <v>162</v>
      </c>
    </row>
    <row r="29" spans="2:6" x14ac:dyDescent="0.25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F29"/>
  <sheetViews>
    <sheetView zoomScaleNormal="100" workbookViewId="0"/>
  </sheetViews>
  <sheetFormatPr baseColWidth="10" defaultColWidth="11.42578125" defaultRowHeight="15" x14ac:dyDescent="0.2"/>
  <cols>
    <col min="1" max="1" width="14.5703125" style="99" bestFit="1" customWidth="1"/>
    <col min="2" max="2" width="36" style="99" customWidth="1"/>
    <col min="3" max="5" width="19.7109375" style="99" customWidth="1"/>
    <col min="6" max="6" width="12.5703125" style="99" bestFit="1" customWidth="1"/>
    <col min="7" max="16384" width="11.42578125" style="99"/>
  </cols>
  <sheetData>
    <row r="1" spans="1:6" ht="18.75" x14ac:dyDescent="0.2">
      <c r="B1" s="61" t="s">
        <v>34</v>
      </c>
      <c r="C1" s="61"/>
      <c r="D1" s="61"/>
      <c r="E1" s="61"/>
    </row>
    <row r="2" spans="1:6" ht="18.75" x14ac:dyDescent="0.2">
      <c r="B2" s="61" t="s">
        <v>163</v>
      </c>
      <c r="C2" s="61"/>
      <c r="D2" s="61"/>
      <c r="E2" s="61"/>
    </row>
    <row r="5" spans="1:6" x14ac:dyDescent="0.2">
      <c r="A5" s="64" t="s">
        <v>128</v>
      </c>
      <c r="B5" s="65" t="s">
        <v>129</v>
      </c>
      <c r="C5" s="66"/>
      <c r="D5" s="66"/>
      <c r="E5" s="67"/>
    </row>
    <row r="6" spans="1:6" x14ac:dyDescent="0.2">
      <c r="A6" s="68" t="s">
        <v>130</v>
      </c>
      <c r="B6" s="69" t="str">
        <f>tab1écrouées!B6</f>
        <v xml:space="preserve">1er décembre 2013 </v>
      </c>
      <c r="C6" s="70"/>
      <c r="D6" s="70"/>
      <c r="E6" s="71"/>
    </row>
    <row r="7" spans="1:6" x14ac:dyDescent="0.2">
      <c r="A7" s="68" t="s">
        <v>131</v>
      </c>
      <c r="B7" s="69" t="s">
        <v>132</v>
      </c>
      <c r="C7" s="70"/>
      <c r="D7" s="70"/>
      <c r="E7" s="71"/>
    </row>
    <row r="8" spans="1:6" x14ac:dyDescent="0.2">
      <c r="A8" s="72"/>
      <c r="B8" s="73"/>
      <c r="C8" s="73"/>
      <c r="D8" s="73"/>
      <c r="E8" s="74"/>
    </row>
    <row r="11" spans="1:6" ht="63.75" x14ac:dyDescent="0.2">
      <c r="B11" s="29"/>
      <c r="C11" s="78" t="s">
        <v>238</v>
      </c>
      <c r="D11" s="78" t="s">
        <v>237</v>
      </c>
      <c r="E11" s="78" t="s">
        <v>149</v>
      </c>
      <c r="F11" s="78" t="s">
        <v>134</v>
      </c>
    </row>
    <row r="12" spans="1:6" ht="16.149999999999999" customHeight="1" x14ac:dyDescent="0.2">
      <c r="B12" s="169" t="s">
        <v>200</v>
      </c>
      <c r="C12" s="82">
        <v>654</v>
      </c>
      <c r="D12" s="82">
        <v>50</v>
      </c>
      <c r="E12" s="82">
        <v>36</v>
      </c>
      <c r="F12" s="82">
        <v>740</v>
      </c>
    </row>
    <row r="13" spans="1:6" ht="16.149999999999999" customHeight="1" x14ac:dyDescent="0.2">
      <c r="B13" s="159" t="s">
        <v>201</v>
      </c>
      <c r="C13" s="151">
        <v>866</v>
      </c>
      <c r="D13" s="151">
        <v>57</v>
      </c>
      <c r="E13" s="151">
        <v>31</v>
      </c>
      <c r="F13" s="151">
        <v>954</v>
      </c>
    </row>
    <row r="14" spans="1:6" ht="16.149999999999999" customHeight="1" x14ac:dyDescent="0.2">
      <c r="B14" s="159" t="s">
        <v>202</v>
      </c>
      <c r="C14" s="151">
        <v>1564</v>
      </c>
      <c r="D14" s="151">
        <v>109</v>
      </c>
      <c r="E14" s="151">
        <v>73</v>
      </c>
      <c r="F14" s="151">
        <v>1746</v>
      </c>
    </row>
    <row r="15" spans="1:6" ht="16.149999999999999" customHeight="1" x14ac:dyDescent="0.2">
      <c r="B15" s="159" t="s">
        <v>203</v>
      </c>
      <c r="C15" s="151">
        <v>1102</v>
      </c>
      <c r="D15" s="151">
        <v>36</v>
      </c>
      <c r="E15" s="151">
        <v>69</v>
      </c>
      <c r="F15" s="151">
        <v>1207</v>
      </c>
    </row>
    <row r="16" spans="1:6" ht="16.149999999999999" customHeight="1" x14ac:dyDescent="0.2">
      <c r="B16" s="159" t="s">
        <v>204</v>
      </c>
      <c r="C16" s="151">
        <v>1265</v>
      </c>
      <c r="D16" s="151">
        <v>72</v>
      </c>
      <c r="E16" s="151">
        <v>25</v>
      </c>
      <c r="F16" s="151">
        <v>1362</v>
      </c>
    </row>
    <row r="17" spans="2:6" ht="16.149999999999999" customHeight="1" x14ac:dyDescent="0.2">
      <c r="B17" s="159" t="s">
        <v>205</v>
      </c>
      <c r="C17" s="151">
        <v>1535</v>
      </c>
      <c r="D17" s="151">
        <v>78</v>
      </c>
      <c r="E17" s="151">
        <v>171</v>
      </c>
      <c r="F17" s="151">
        <v>1784</v>
      </c>
    </row>
    <row r="18" spans="2:6" ht="16.149999999999999" customHeight="1" x14ac:dyDescent="0.2">
      <c r="B18" s="159" t="s">
        <v>206</v>
      </c>
      <c r="C18" s="151">
        <v>1006</v>
      </c>
      <c r="D18" s="151">
        <v>38</v>
      </c>
      <c r="E18" s="151">
        <v>71</v>
      </c>
      <c r="F18" s="151">
        <v>1115</v>
      </c>
    </row>
    <row r="19" spans="2:6" ht="16.149999999999999" customHeight="1" x14ac:dyDescent="0.2">
      <c r="B19" s="159" t="s">
        <v>207</v>
      </c>
      <c r="C19" s="151">
        <v>829</v>
      </c>
      <c r="D19" s="151">
        <v>47</v>
      </c>
      <c r="E19" s="151">
        <v>104</v>
      </c>
      <c r="F19" s="151">
        <v>980</v>
      </c>
    </row>
    <row r="20" spans="2:6" ht="16.149999999999999" customHeight="1" x14ac:dyDescent="0.2">
      <c r="B20" s="159" t="s">
        <v>208</v>
      </c>
      <c r="C20" s="151">
        <v>758</v>
      </c>
      <c r="D20" s="151">
        <v>22</v>
      </c>
      <c r="E20" s="151">
        <v>43</v>
      </c>
      <c r="F20" s="151">
        <v>823</v>
      </c>
    </row>
    <row r="21" spans="2:6" ht="16.149999999999999" customHeight="1" x14ac:dyDescent="0.2">
      <c r="B21" s="159"/>
      <c r="C21" s="151"/>
      <c r="D21" s="151"/>
      <c r="E21" s="151"/>
      <c r="F21" s="151"/>
    </row>
    <row r="22" spans="2:6" ht="16.149999999999999" customHeight="1" x14ac:dyDescent="0.2">
      <c r="B22" s="160" t="s">
        <v>157</v>
      </c>
      <c r="C22" s="161">
        <v>9579</v>
      </c>
      <c r="D22" s="161">
        <v>509</v>
      </c>
      <c r="E22" s="161">
        <v>623</v>
      </c>
      <c r="F22" s="161">
        <v>10711</v>
      </c>
    </row>
    <row r="23" spans="2:6" ht="16.149999999999999" customHeight="1" x14ac:dyDescent="0.2">
      <c r="B23" s="159"/>
      <c r="C23" s="151"/>
      <c r="D23" s="151"/>
      <c r="E23" s="151"/>
      <c r="F23" s="151"/>
    </row>
    <row r="24" spans="2:6" ht="16.149999999999999" customHeight="1" x14ac:dyDescent="0.2">
      <c r="B24" s="162" t="s">
        <v>136</v>
      </c>
      <c r="C24" s="151">
        <v>359</v>
      </c>
      <c r="D24" s="151">
        <v>35</v>
      </c>
      <c r="E24" s="151">
        <v>41</v>
      </c>
      <c r="F24" s="151">
        <v>435</v>
      </c>
    </row>
    <row r="25" spans="2:6" ht="16.149999999999999" customHeight="1" x14ac:dyDescent="0.2">
      <c r="B25" s="162"/>
      <c r="C25" s="151"/>
      <c r="D25" s="151"/>
      <c r="E25" s="151"/>
      <c r="F25" s="151"/>
    </row>
    <row r="26" spans="2:6" ht="16.149999999999999" customHeight="1" x14ac:dyDescent="0.2">
      <c r="B26" s="159"/>
      <c r="C26" s="163"/>
      <c r="D26" s="163"/>
      <c r="E26" s="163"/>
      <c r="F26" s="163"/>
    </row>
    <row r="27" spans="2:6" ht="16.149999999999999" customHeight="1" x14ac:dyDescent="0.2">
      <c r="B27" s="164" t="s">
        <v>137</v>
      </c>
      <c r="C27" s="93">
        <f>SUM(C22,C24)</f>
        <v>9938</v>
      </c>
      <c r="D27" s="93">
        <f>SUM(D22,D24)</f>
        <v>544</v>
      </c>
      <c r="E27" s="93">
        <f>SUM(E22,E24)</f>
        <v>664</v>
      </c>
      <c r="F27" s="93">
        <f>SUM(F22,F24:F25)</f>
        <v>11146</v>
      </c>
    </row>
    <row r="29" spans="2:6" x14ac:dyDescent="0.2">
      <c r="B29" s="165"/>
      <c r="C29" s="165"/>
      <c r="D29" s="165"/>
      <c r="E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E30"/>
  <sheetViews>
    <sheetView zoomScaleNormal="100" workbookViewId="0"/>
  </sheetViews>
  <sheetFormatPr baseColWidth="10" defaultColWidth="11.42578125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37</v>
      </c>
      <c r="C1" s="61"/>
      <c r="D1" s="61"/>
      <c r="E1" s="61"/>
    </row>
    <row r="2" spans="1:5" ht="18.75" x14ac:dyDescent="0.2">
      <c r="B2" s="61" t="s">
        <v>164</v>
      </c>
      <c r="C2" s="61"/>
      <c r="D2" s="61"/>
      <c r="E2" s="61"/>
    </row>
    <row r="5" spans="1:5" x14ac:dyDescent="0.2">
      <c r="A5" s="64" t="s">
        <v>128</v>
      </c>
      <c r="B5" s="65" t="s">
        <v>129</v>
      </c>
      <c r="C5" s="66"/>
      <c r="D5" s="66"/>
      <c r="E5" s="67"/>
    </row>
    <row r="6" spans="1:5" x14ac:dyDescent="0.2">
      <c r="A6" s="68" t="s">
        <v>130</v>
      </c>
      <c r="B6" s="69" t="str">
        <f>couverture!D15</f>
        <v xml:space="preserve">1er décembre 2013 </v>
      </c>
      <c r="C6" s="70"/>
      <c r="D6" s="70"/>
      <c r="E6" s="71"/>
    </row>
    <row r="7" spans="1:5" x14ac:dyDescent="0.2">
      <c r="A7" s="68" t="s">
        <v>131</v>
      </c>
      <c r="B7" s="69" t="s">
        <v>132</v>
      </c>
      <c r="C7" s="70"/>
      <c r="D7" s="70"/>
      <c r="E7" s="71"/>
    </row>
    <row r="8" spans="1:5" x14ac:dyDescent="0.2">
      <c r="A8" s="68" t="s">
        <v>150</v>
      </c>
      <c r="B8" s="69" t="str">
        <f>couverture!D15</f>
        <v xml:space="preserve">1er décembre 2013 </v>
      </c>
      <c r="C8" s="70"/>
      <c r="D8" s="70"/>
      <c r="E8" s="71"/>
    </row>
    <row r="9" spans="1:5" x14ac:dyDescent="0.2">
      <c r="B9" s="180" t="str">
        <f>'tab6 densité'!B9</f>
        <v>(source DAP - EMS1)</v>
      </c>
      <c r="E9" s="181"/>
    </row>
    <row r="11" spans="1:5" ht="38.25" x14ac:dyDescent="0.2">
      <c r="B11" s="29"/>
      <c r="C11" s="78" t="s">
        <v>165</v>
      </c>
      <c r="D11" s="78" t="s">
        <v>166</v>
      </c>
      <c r="E11" s="78" t="s">
        <v>167</v>
      </c>
    </row>
    <row r="12" spans="1:5" ht="15.6" customHeight="1" x14ac:dyDescent="0.2">
      <c r="B12" s="182" t="s">
        <v>200</v>
      </c>
      <c r="C12" s="183">
        <v>1.118427069044353</v>
      </c>
      <c r="D12" s="183">
        <v>0.88974113135186961</v>
      </c>
      <c r="E12" s="183">
        <v>0.98382242287434163</v>
      </c>
    </row>
    <row r="13" spans="1:5" ht="15.6" customHeight="1" x14ac:dyDescent="0.2">
      <c r="B13" s="184" t="s">
        <v>201</v>
      </c>
      <c r="C13" s="183">
        <v>1.3129113924050633</v>
      </c>
      <c r="D13" s="183">
        <v>0.88512035010940915</v>
      </c>
      <c r="E13" s="183">
        <v>1.0642357430570277</v>
      </c>
    </row>
    <row r="14" spans="1:5" ht="15.6" customHeight="1" x14ac:dyDescent="0.2">
      <c r="B14" s="184" t="s">
        <v>202</v>
      </c>
      <c r="C14" s="183">
        <v>1.3758650519031141</v>
      </c>
      <c r="D14" s="183">
        <v>0.94413075780089151</v>
      </c>
      <c r="E14" s="183">
        <v>1.1940167730629616</v>
      </c>
    </row>
    <row r="15" spans="1:5" ht="15.6" customHeight="1" x14ac:dyDescent="0.2">
      <c r="B15" s="184" t="s">
        <v>203</v>
      </c>
      <c r="C15" s="183">
        <v>1.1511752136752136</v>
      </c>
      <c r="D15" s="183">
        <v>0.89727219965177019</v>
      </c>
      <c r="E15" s="183">
        <v>1.0711541979147612</v>
      </c>
    </row>
    <row r="16" spans="1:5" ht="15.6" customHeight="1" x14ac:dyDescent="0.2">
      <c r="B16" s="184" t="s">
        <v>204</v>
      </c>
      <c r="C16" s="183">
        <v>1.46524064171123</v>
      </c>
      <c r="D16" s="183">
        <v>0.90704984283789847</v>
      </c>
      <c r="E16" s="183">
        <v>1.2632434189145272</v>
      </c>
    </row>
    <row r="17" spans="2:5" ht="15.6" customHeight="1" x14ac:dyDescent="0.2">
      <c r="B17" s="184" t="s">
        <v>205</v>
      </c>
      <c r="C17" s="183">
        <v>1.4433166359082521</v>
      </c>
      <c r="D17" s="183">
        <v>0.91730474732006129</v>
      </c>
      <c r="E17" s="183">
        <v>1.335358826610791</v>
      </c>
    </row>
    <row r="18" spans="2:5" ht="15.6" customHeight="1" x14ac:dyDescent="0.2">
      <c r="B18" s="184" t="s">
        <v>206</v>
      </c>
      <c r="C18" s="183">
        <v>1.3939494680851063</v>
      </c>
      <c r="D18" s="183">
        <v>0.83616557734204788</v>
      </c>
      <c r="E18" s="183">
        <v>1.1525551574580426</v>
      </c>
    </row>
    <row r="19" spans="2:5" ht="15.6" customHeight="1" x14ac:dyDescent="0.2">
      <c r="B19" s="184" t="s">
        <v>207</v>
      </c>
      <c r="C19" s="183">
        <v>1.2865738999623919</v>
      </c>
      <c r="D19" s="183">
        <v>0.891147818720881</v>
      </c>
      <c r="E19" s="183">
        <v>1.1005976095617529</v>
      </c>
    </row>
    <row r="20" spans="2:5" ht="15.6" customHeight="1" x14ac:dyDescent="0.2">
      <c r="B20" s="184" t="s">
        <v>208</v>
      </c>
      <c r="C20" s="183">
        <v>1.4184100418410042</v>
      </c>
      <c r="D20" s="183">
        <v>0.92384887839433294</v>
      </c>
      <c r="E20" s="183">
        <v>1.2246125375896368</v>
      </c>
    </row>
    <row r="21" spans="2:5" ht="15.6" customHeight="1" x14ac:dyDescent="0.2">
      <c r="B21" s="184"/>
      <c r="C21" s="183"/>
      <c r="D21" s="183"/>
      <c r="E21" s="183"/>
    </row>
    <row r="22" spans="2:5" ht="15.6" customHeight="1" x14ac:dyDescent="0.2">
      <c r="B22" s="185" t="s">
        <v>157</v>
      </c>
      <c r="C22" s="186">
        <v>1.3530721419957328</v>
      </c>
      <c r="D22" s="186">
        <v>0.89969760409397537</v>
      </c>
      <c r="E22" s="186">
        <v>1.1720474049856968</v>
      </c>
    </row>
    <row r="23" spans="2:5" ht="15.6" customHeight="1" x14ac:dyDescent="0.2">
      <c r="B23" s="184"/>
      <c r="C23" s="187"/>
      <c r="D23" s="187"/>
      <c r="E23" s="187"/>
    </row>
    <row r="24" spans="2:5" ht="15.6" customHeight="1" x14ac:dyDescent="0.2">
      <c r="B24" s="188" t="s">
        <v>168</v>
      </c>
      <c r="C24" s="183">
        <v>1.400527704485488</v>
      </c>
      <c r="D24" s="183">
        <v>1.1571594877764844</v>
      </c>
      <c r="E24" s="183">
        <v>1.2848048712980902</v>
      </c>
    </row>
    <row r="25" spans="2:5" ht="15.6" customHeight="1" x14ac:dyDescent="0.2">
      <c r="B25" s="188"/>
      <c r="C25" s="187"/>
      <c r="D25" s="187"/>
      <c r="E25" s="187"/>
    </row>
    <row r="26" spans="2:5" ht="15.6" customHeight="1" x14ac:dyDescent="0.2">
      <c r="B26" s="184"/>
      <c r="C26" s="187"/>
      <c r="D26" s="187"/>
      <c r="E26" s="187"/>
    </row>
    <row r="27" spans="2:5" ht="15.6" customHeight="1" x14ac:dyDescent="0.2">
      <c r="B27" s="189" t="s">
        <v>137</v>
      </c>
      <c r="C27" s="190">
        <v>1.3556990126774551</v>
      </c>
      <c r="D27" s="190">
        <v>0.91875242321113171</v>
      </c>
      <c r="E27" s="190">
        <v>1.1791390324995212</v>
      </c>
    </row>
    <row r="28" spans="2:5" x14ac:dyDescent="0.2">
      <c r="B28" s="179" t="s">
        <v>162</v>
      </c>
    </row>
    <row r="29" spans="2:5" x14ac:dyDescent="0.2">
      <c r="B29" s="332" t="s">
        <v>231</v>
      </c>
    </row>
    <row r="30" spans="2:5" x14ac:dyDescent="0.2">
      <c r="B30" s="165"/>
      <c r="C30" s="165"/>
      <c r="D30" s="165"/>
      <c r="E30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I25"/>
  <sheetViews>
    <sheetView zoomScaleNormal="100" workbookViewId="0"/>
  </sheetViews>
  <sheetFormatPr baseColWidth="10" defaultColWidth="11.42578125" defaultRowHeight="15" x14ac:dyDescent="0.25"/>
  <cols>
    <col min="1" max="1" width="14.5703125" style="100" bestFit="1" customWidth="1"/>
    <col min="2" max="2" width="32.7109375" style="100" customWidth="1"/>
    <col min="3" max="3" width="17.5703125" style="100" customWidth="1"/>
    <col min="4" max="4" width="16" style="100" customWidth="1"/>
    <col min="5" max="5" width="25" style="100" customWidth="1"/>
    <col min="6" max="6" width="16.7109375" style="100" customWidth="1"/>
    <col min="7" max="16384" width="11.42578125" style="100"/>
  </cols>
  <sheetData>
    <row r="1" spans="1:9" ht="18.75" x14ac:dyDescent="0.25">
      <c r="A1" s="99"/>
      <c r="B1" s="61" t="s">
        <v>40</v>
      </c>
      <c r="C1" s="61"/>
      <c r="D1" s="61"/>
      <c r="E1" s="99"/>
      <c r="F1" s="99"/>
    </row>
    <row r="2" spans="1:9" ht="18.75" x14ac:dyDescent="0.25">
      <c r="A2" s="99"/>
      <c r="B2" s="61" t="s">
        <v>169</v>
      </c>
      <c r="C2" s="61"/>
      <c r="D2" s="61"/>
      <c r="E2" s="99"/>
      <c r="F2" s="99"/>
    </row>
    <row r="3" spans="1:9" x14ac:dyDescent="0.25">
      <c r="A3" s="99"/>
      <c r="B3" s="99"/>
      <c r="C3" s="99"/>
      <c r="D3" s="99"/>
      <c r="E3" s="99"/>
      <c r="F3" s="99"/>
    </row>
    <row r="4" spans="1:9" x14ac:dyDescent="0.25">
      <c r="A4" s="99"/>
      <c r="B4" s="99"/>
      <c r="C4" s="99"/>
      <c r="D4" s="99"/>
      <c r="E4" s="181"/>
      <c r="F4" s="99"/>
    </row>
    <row r="5" spans="1:9" x14ac:dyDescent="0.25">
      <c r="A5" s="64" t="s">
        <v>128</v>
      </c>
      <c r="B5" s="65" t="s">
        <v>129</v>
      </c>
      <c r="C5" s="66"/>
      <c r="D5" s="66"/>
      <c r="E5" s="66"/>
      <c r="F5" s="66"/>
    </row>
    <row r="6" spans="1:9" x14ac:dyDescent="0.25">
      <c r="A6" s="68" t="s">
        <v>130</v>
      </c>
      <c r="B6" s="69" t="str">
        <f>couverture!D15</f>
        <v xml:space="preserve">1er décembre 2013 </v>
      </c>
      <c r="C6" s="70"/>
      <c r="D6" s="70"/>
      <c r="E6" s="70"/>
      <c r="F6" s="70"/>
    </row>
    <row r="7" spans="1:9" x14ac:dyDescent="0.25">
      <c r="A7" s="68" t="s">
        <v>131</v>
      </c>
      <c r="B7" s="69" t="s">
        <v>132</v>
      </c>
      <c r="C7" s="70"/>
      <c r="D7" s="70"/>
      <c r="E7" s="70"/>
      <c r="F7" s="70"/>
    </row>
    <row r="8" spans="1:9" x14ac:dyDescent="0.25">
      <c r="A8" s="68" t="s">
        <v>150</v>
      </c>
      <c r="B8" s="69" t="str">
        <f>couverture!D15</f>
        <v xml:space="preserve">1er décembre 2013 </v>
      </c>
      <c r="C8" s="70"/>
      <c r="D8" s="70"/>
      <c r="E8" s="70"/>
      <c r="F8" s="70"/>
    </row>
    <row r="9" spans="1:9" x14ac:dyDescent="0.25">
      <c r="B9" s="168" t="s">
        <v>170</v>
      </c>
      <c r="E9" s="122"/>
      <c r="G9" s="135"/>
    </row>
    <row r="10" spans="1:9" x14ac:dyDescent="0.25">
      <c r="B10" s="168"/>
      <c r="E10" s="122"/>
      <c r="G10" s="122"/>
    </row>
    <row r="11" spans="1:9" x14ac:dyDescent="0.25">
      <c r="B11" s="168"/>
      <c r="E11" s="122"/>
      <c r="G11" s="122"/>
    </row>
    <row r="13" spans="1:9" ht="41.25" customHeight="1" x14ac:dyDescent="0.25">
      <c r="B13" s="191" t="s">
        <v>171</v>
      </c>
      <c r="C13" s="191" t="s">
        <v>159</v>
      </c>
      <c r="D13" s="191" t="s">
        <v>160</v>
      </c>
      <c r="E13" s="191" t="s">
        <v>172</v>
      </c>
      <c r="F13" s="191" t="s">
        <v>161</v>
      </c>
      <c r="H13" s="192"/>
      <c r="I13" s="192"/>
    </row>
    <row r="14" spans="1:9" ht="15" customHeight="1" x14ac:dyDescent="0.25">
      <c r="B14" s="193" t="s">
        <v>173</v>
      </c>
      <c r="C14" s="194">
        <v>34114</v>
      </c>
      <c r="D14" s="194">
        <v>33881</v>
      </c>
      <c r="E14" s="194">
        <v>46146</v>
      </c>
      <c r="F14" s="195">
        <f t="shared" ref="F14:F19" si="0">E14/D14*100</f>
        <v>136.20023021752604</v>
      </c>
      <c r="H14" s="196"/>
      <c r="I14" s="192"/>
    </row>
    <row r="15" spans="1:9" ht="15" customHeight="1" x14ac:dyDescent="0.25">
      <c r="B15" s="197" t="s">
        <v>174</v>
      </c>
      <c r="C15" s="194">
        <v>19765</v>
      </c>
      <c r="D15" s="194">
        <v>19321</v>
      </c>
      <c r="E15" s="194">
        <v>18302</v>
      </c>
      <c r="F15" s="198">
        <f t="shared" si="0"/>
        <v>94.725945862015422</v>
      </c>
      <c r="H15" s="196"/>
      <c r="I15" s="192"/>
    </row>
    <row r="16" spans="1:9" ht="15" customHeight="1" x14ac:dyDescent="0.25">
      <c r="B16" s="197" t="s">
        <v>175</v>
      </c>
      <c r="C16" s="194">
        <v>2451</v>
      </c>
      <c r="D16" s="194">
        <v>2165</v>
      </c>
      <c r="E16" s="194">
        <v>1720</v>
      </c>
      <c r="F16" s="198">
        <f t="shared" si="0"/>
        <v>79.44572748267899</v>
      </c>
      <c r="G16" s="135"/>
      <c r="H16" s="196"/>
      <c r="I16" s="192"/>
    </row>
    <row r="17" spans="2:9" ht="15" customHeight="1" x14ac:dyDescent="0.25">
      <c r="B17" s="199" t="s">
        <v>176</v>
      </c>
      <c r="C17" s="194">
        <v>513</v>
      </c>
      <c r="D17" s="194">
        <v>513</v>
      </c>
      <c r="E17" s="194">
        <v>385</v>
      </c>
      <c r="F17" s="198">
        <f t="shared" si="0"/>
        <v>75.048732943469787</v>
      </c>
      <c r="H17" s="196"/>
      <c r="I17" s="192"/>
    </row>
    <row r="18" spans="2:9" ht="15" customHeight="1" x14ac:dyDescent="0.25">
      <c r="B18" s="199" t="s">
        <v>177</v>
      </c>
      <c r="C18" s="194">
        <v>945</v>
      </c>
      <c r="D18" s="194">
        <v>896</v>
      </c>
      <c r="E18" s="194">
        <v>695</v>
      </c>
      <c r="F18" s="198">
        <f t="shared" si="0"/>
        <v>77.566964285714292</v>
      </c>
      <c r="H18" s="196"/>
      <c r="I18" s="192"/>
    </row>
    <row r="19" spans="2:9" ht="15" customHeight="1" x14ac:dyDescent="0.25">
      <c r="B19" s="199" t="s">
        <v>178</v>
      </c>
      <c r="C19" s="194">
        <v>357</v>
      </c>
      <c r="D19" s="194">
        <v>353</v>
      </c>
      <c r="E19" s="194">
        <v>265</v>
      </c>
      <c r="F19" s="198">
        <f t="shared" si="0"/>
        <v>75.070821529745047</v>
      </c>
      <c r="H19" s="192"/>
      <c r="I19" s="192"/>
    </row>
    <row r="20" spans="2:9" x14ac:dyDescent="0.25">
      <c r="B20" s="199" t="s">
        <v>240</v>
      </c>
      <c r="C20" s="194">
        <v>321</v>
      </c>
      <c r="D20" s="194">
        <v>318</v>
      </c>
      <c r="E20" s="194">
        <v>225</v>
      </c>
      <c r="F20" s="198">
        <f>E20/D20*100</f>
        <v>70.754716981132077</v>
      </c>
    </row>
    <row r="21" spans="2:9" x14ac:dyDescent="0.25">
      <c r="B21" s="200" t="s">
        <v>142</v>
      </c>
      <c r="C21" s="201">
        <f>SUM(C14:C20)</f>
        <v>58466</v>
      </c>
      <c r="D21" s="201">
        <f>SUM(D14:D20)</f>
        <v>57447</v>
      </c>
      <c r="E21" s="201">
        <f>SUM(E14:E20)</f>
        <v>67738</v>
      </c>
      <c r="F21" s="202">
        <f>E21/D21*100</f>
        <v>117.91390324995213</v>
      </c>
    </row>
    <row r="22" spans="2:9" x14ac:dyDescent="0.25">
      <c r="B22" s="203" t="s">
        <v>179</v>
      </c>
      <c r="C22" s="122"/>
      <c r="D22" s="122"/>
      <c r="E22" s="122"/>
      <c r="F22" s="204"/>
    </row>
    <row r="23" spans="2:9" x14ac:dyDescent="0.25">
      <c r="B23" s="203" t="s">
        <v>162</v>
      </c>
      <c r="C23" s="122"/>
      <c r="D23" s="122"/>
      <c r="E23" s="122"/>
      <c r="F23" s="204"/>
    </row>
    <row r="24" spans="2:9" x14ac:dyDescent="0.25">
      <c r="B24" s="203" t="s">
        <v>180</v>
      </c>
    </row>
    <row r="25" spans="2:9" x14ac:dyDescent="0.25">
      <c r="B25" s="103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K26"/>
  <sheetViews>
    <sheetView zoomScaleNormal="100" workbookViewId="0"/>
  </sheetViews>
  <sheetFormatPr baseColWidth="10" defaultColWidth="11.42578125" defaultRowHeight="12.75" x14ac:dyDescent="0.2"/>
  <cols>
    <col min="1" max="1" width="23.28515625" style="29" customWidth="1"/>
    <col min="2" max="10" width="9.7109375" style="29" customWidth="1"/>
    <col min="11" max="16384" width="11.42578125" style="29"/>
  </cols>
  <sheetData>
    <row r="1" spans="1:10" ht="18.75" x14ac:dyDescent="0.2">
      <c r="B1" s="61" t="s">
        <v>43</v>
      </c>
      <c r="C1" s="61"/>
      <c r="D1" s="61"/>
      <c r="E1" s="61"/>
      <c r="F1" s="61"/>
      <c r="G1" s="61"/>
      <c r="H1" s="61"/>
    </row>
    <row r="2" spans="1:10" ht="18.75" x14ac:dyDescent="0.2">
      <c r="B2" s="61" t="s">
        <v>44</v>
      </c>
      <c r="C2" s="61"/>
      <c r="D2" s="61"/>
      <c r="E2" s="61"/>
      <c r="F2" s="61"/>
      <c r="G2" s="61"/>
      <c r="H2" s="61"/>
    </row>
    <row r="3" spans="1:10" ht="18.75" x14ac:dyDescent="0.2">
      <c r="B3" s="61"/>
      <c r="C3" s="61"/>
      <c r="D3" s="61"/>
      <c r="E3" s="61"/>
      <c r="F3" s="61"/>
      <c r="G3" s="61"/>
      <c r="H3" s="61"/>
    </row>
    <row r="5" spans="1:10" ht="15" x14ac:dyDescent="0.2">
      <c r="A5" s="64" t="s">
        <v>128</v>
      </c>
      <c r="B5" s="65" t="s">
        <v>129</v>
      </c>
      <c r="C5" s="66"/>
      <c r="D5" s="66"/>
      <c r="E5" s="66"/>
      <c r="F5" s="66"/>
      <c r="G5" s="66"/>
      <c r="H5" s="205"/>
    </row>
    <row r="6" spans="1:10" ht="15" x14ac:dyDescent="0.2">
      <c r="A6" s="68" t="s">
        <v>130</v>
      </c>
      <c r="B6" s="69" t="str">
        <f>couverture!D15</f>
        <v xml:space="preserve">1er décembre 2013 </v>
      </c>
      <c r="C6" s="70"/>
      <c r="D6" s="70"/>
      <c r="E6" s="70"/>
      <c r="F6" s="70"/>
      <c r="G6" s="70"/>
      <c r="H6" s="206"/>
    </row>
    <row r="7" spans="1:10" ht="15" x14ac:dyDescent="0.2">
      <c r="A7" s="68" t="s">
        <v>131</v>
      </c>
      <c r="B7" s="69" t="s">
        <v>132</v>
      </c>
      <c r="C7" s="70"/>
      <c r="D7" s="70"/>
      <c r="E7" s="70"/>
      <c r="F7" s="70"/>
      <c r="G7" s="70"/>
      <c r="H7" s="206"/>
    </row>
    <row r="8" spans="1:10" ht="15" x14ac:dyDescent="0.2">
      <c r="A8" s="102"/>
      <c r="B8" s="101"/>
      <c r="C8" s="101"/>
      <c r="D8" s="101"/>
      <c r="E8" s="101"/>
      <c r="F8" s="101"/>
      <c r="G8" s="101"/>
    </row>
    <row r="9" spans="1:10" ht="15" x14ac:dyDescent="0.2">
      <c r="A9" s="102"/>
      <c r="B9" s="101"/>
      <c r="C9" s="101"/>
      <c r="D9" s="101"/>
      <c r="E9" s="101"/>
    </row>
    <row r="10" spans="1:10" s="99" customFormat="1" ht="25.5" customHeight="1" x14ac:dyDescent="0.2">
      <c r="A10" s="443" t="s">
        <v>181</v>
      </c>
      <c r="B10" s="445" t="s">
        <v>135</v>
      </c>
      <c r="C10" s="446"/>
      <c r="D10" s="447"/>
      <c r="E10" s="445" t="s">
        <v>182</v>
      </c>
      <c r="F10" s="446"/>
      <c r="G10" s="447"/>
      <c r="H10" s="448" t="s">
        <v>183</v>
      </c>
      <c r="I10" s="449"/>
      <c r="J10" s="450"/>
    </row>
    <row r="11" spans="1:10" s="99" customFormat="1" ht="15" x14ac:dyDescent="0.2">
      <c r="A11" s="444"/>
      <c r="B11" s="209" t="s">
        <v>184</v>
      </c>
      <c r="C11" s="209" t="s">
        <v>185</v>
      </c>
      <c r="D11" s="209" t="s">
        <v>142</v>
      </c>
      <c r="E11" s="209" t="s">
        <v>184</v>
      </c>
      <c r="F11" s="209" t="s">
        <v>185</v>
      </c>
      <c r="G11" s="209" t="s">
        <v>142</v>
      </c>
      <c r="H11" s="209" t="s">
        <v>184</v>
      </c>
      <c r="I11" s="209" t="s">
        <v>185</v>
      </c>
      <c r="J11" s="209" t="s">
        <v>142</v>
      </c>
    </row>
    <row r="12" spans="1:10" s="99" customFormat="1" ht="15" x14ac:dyDescent="0.2">
      <c r="A12" s="210"/>
      <c r="B12" s="211"/>
      <c r="C12" s="211"/>
      <c r="D12" s="212"/>
      <c r="E12" s="211"/>
      <c r="F12" s="211"/>
      <c r="G12" s="212"/>
      <c r="H12" s="212"/>
      <c r="I12" s="212"/>
      <c r="J12" s="212"/>
    </row>
    <row r="13" spans="1:10" s="99" customFormat="1" ht="15" x14ac:dyDescent="0.2">
      <c r="A13" s="159"/>
      <c r="B13" s="213"/>
      <c r="C13" s="213"/>
      <c r="D13" s="213"/>
      <c r="E13" s="213"/>
      <c r="F13" s="213"/>
      <c r="G13" s="213"/>
      <c r="H13" s="213"/>
      <c r="I13" s="213"/>
      <c r="J13" s="213"/>
    </row>
    <row r="14" spans="1:10" s="99" customFormat="1" ht="15" x14ac:dyDescent="0.2">
      <c r="A14" s="214" t="s">
        <v>140</v>
      </c>
      <c r="B14" s="215">
        <v>15388</v>
      </c>
      <c r="C14" s="215">
        <v>691</v>
      </c>
      <c r="D14" s="216">
        <f>SUM(B14:C14)</f>
        <v>16079</v>
      </c>
      <c r="E14" s="215">
        <v>1066</v>
      </c>
      <c r="F14" s="215">
        <v>47</v>
      </c>
      <c r="G14" s="216">
        <f>SUM(E14:F14)</f>
        <v>1113</v>
      </c>
      <c r="H14" s="213">
        <f>+B14+E14</f>
        <v>16454</v>
      </c>
      <c r="I14" s="213">
        <f>+C14+F14</f>
        <v>738</v>
      </c>
      <c r="J14" s="216">
        <f>+H14+I14</f>
        <v>17192</v>
      </c>
    </row>
    <row r="15" spans="1:10" s="99" customFormat="1" ht="15" x14ac:dyDescent="0.2">
      <c r="A15" s="217"/>
      <c r="B15" s="215"/>
      <c r="C15" s="215"/>
      <c r="D15" s="213"/>
      <c r="E15" s="215"/>
      <c r="F15" s="215"/>
      <c r="G15" s="213"/>
      <c r="H15" s="213"/>
      <c r="I15" s="213"/>
      <c r="J15" s="213"/>
    </row>
    <row r="16" spans="1:10" s="99" customFormat="1" ht="15" x14ac:dyDescent="0.2">
      <c r="A16" s="217"/>
      <c r="B16" s="213"/>
      <c r="C16" s="213"/>
      <c r="D16" s="213"/>
      <c r="E16" s="213"/>
      <c r="F16" s="213"/>
      <c r="G16" s="213"/>
      <c r="H16" s="213"/>
      <c r="I16" s="213"/>
      <c r="J16" s="213"/>
    </row>
    <row r="17" spans="1:11" s="99" customFormat="1" ht="15" x14ac:dyDescent="0.2">
      <c r="A17" s="218"/>
      <c r="B17" s="219"/>
      <c r="C17" s="219"/>
      <c r="D17" s="220"/>
      <c r="E17" s="219"/>
      <c r="F17" s="219"/>
      <c r="G17" s="220"/>
      <c r="H17" s="220"/>
      <c r="I17" s="220"/>
      <c r="J17" s="220"/>
    </row>
    <row r="18" spans="1:11" s="99" customFormat="1" ht="15" x14ac:dyDescent="0.2">
      <c r="A18" s="217"/>
      <c r="B18" s="213"/>
      <c r="C18" s="213"/>
      <c r="D18" s="213"/>
      <c r="E18" s="213"/>
      <c r="F18" s="213"/>
      <c r="G18" s="213"/>
      <c r="H18" s="213"/>
      <c r="I18" s="213"/>
      <c r="J18" s="213"/>
    </row>
    <row r="19" spans="1:11" s="99" customFormat="1" ht="15" x14ac:dyDescent="0.2">
      <c r="A19" s="214" t="s">
        <v>141</v>
      </c>
      <c r="B19" s="215">
        <v>45659</v>
      </c>
      <c r="C19" s="215">
        <v>1358</v>
      </c>
      <c r="D19" s="216">
        <f>SUM(B19:C19)</f>
        <v>47017</v>
      </c>
      <c r="E19" s="215">
        <v>3429</v>
      </c>
      <c r="F19" s="215">
        <v>100</v>
      </c>
      <c r="G19" s="216">
        <f>SUM(E19:F19)</f>
        <v>3529</v>
      </c>
      <c r="H19" s="213">
        <f>+B19+E19</f>
        <v>49088</v>
      </c>
      <c r="I19" s="213">
        <f>+C19+F19</f>
        <v>1458</v>
      </c>
      <c r="J19" s="216">
        <f>+H19+I19</f>
        <v>50546</v>
      </c>
    </row>
    <row r="20" spans="1:11" s="99" customFormat="1" ht="15" x14ac:dyDescent="0.2">
      <c r="A20" s="217"/>
      <c r="B20" s="215"/>
      <c r="C20" s="215"/>
      <c r="D20" s="213"/>
      <c r="E20" s="215"/>
      <c r="F20" s="215"/>
      <c r="G20" s="213"/>
      <c r="H20" s="213"/>
      <c r="I20" s="213"/>
      <c r="J20" s="213"/>
    </row>
    <row r="21" spans="1:11" s="99" customFormat="1" ht="15" x14ac:dyDescent="0.2">
      <c r="A21" s="217"/>
      <c r="B21" s="213"/>
      <c r="C21" s="213"/>
      <c r="D21" s="213"/>
      <c r="E21" s="213"/>
      <c r="F21" s="213"/>
      <c r="G21" s="213"/>
      <c r="H21" s="213"/>
      <c r="I21" s="213"/>
      <c r="J21" s="213"/>
    </row>
    <row r="22" spans="1:11" s="99" customFormat="1" ht="15" x14ac:dyDescent="0.2">
      <c r="A22" s="221" t="s">
        <v>142</v>
      </c>
      <c r="B22" s="222">
        <f t="shared" ref="B22:J22" si="0">SUM(B19,B14)</f>
        <v>61047</v>
      </c>
      <c r="C22" s="222">
        <f t="shared" si="0"/>
        <v>2049</v>
      </c>
      <c r="D22" s="222">
        <f t="shared" si="0"/>
        <v>63096</v>
      </c>
      <c r="E22" s="222">
        <f t="shared" si="0"/>
        <v>4495</v>
      </c>
      <c r="F22" s="222">
        <f t="shared" si="0"/>
        <v>147</v>
      </c>
      <c r="G22" s="222">
        <f t="shared" si="0"/>
        <v>4642</v>
      </c>
      <c r="H22" s="222">
        <f t="shared" si="0"/>
        <v>65542</v>
      </c>
      <c r="I22" s="222">
        <f t="shared" si="0"/>
        <v>2196</v>
      </c>
      <c r="J22" s="222">
        <f t="shared" si="0"/>
        <v>67738</v>
      </c>
      <c r="K22" s="223"/>
    </row>
    <row r="23" spans="1:11" x14ac:dyDescent="0.2">
      <c r="I23" s="224"/>
      <c r="K23" s="224"/>
    </row>
    <row r="24" spans="1:11" x14ac:dyDescent="0.2">
      <c r="A24" s="165"/>
      <c r="B24" s="165"/>
      <c r="C24" s="165"/>
      <c r="D24" s="165"/>
      <c r="E24" s="165"/>
      <c r="F24" s="165"/>
      <c r="G24" s="165"/>
    </row>
    <row r="25" spans="1:11" x14ac:dyDescent="0.2">
      <c r="B25" s="165"/>
      <c r="C25" s="165"/>
      <c r="D25" s="165"/>
      <c r="E25" s="165"/>
      <c r="F25" s="165"/>
      <c r="G25" s="165"/>
    </row>
    <row r="26" spans="1:11" hidden="1" x14ac:dyDescent="0.2">
      <c r="D26" s="225"/>
    </row>
  </sheetData>
  <mergeCells count="4">
    <mergeCell ref="A10:A11"/>
    <mergeCell ref="B10:D10"/>
    <mergeCell ref="E10:G10"/>
    <mergeCell ref="H10:J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F29"/>
  <sheetViews>
    <sheetView zoomScaleNormal="100" workbookViewId="0"/>
  </sheetViews>
  <sheetFormatPr baseColWidth="10" defaultColWidth="11.42578125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7.8554687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46</v>
      </c>
      <c r="C1" s="61"/>
      <c r="D1" s="61"/>
      <c r="E1" s="61"/>
      <c r="F1" s="61"/>
    </row>
    <row r="2" spans="1:6" ht="18.75" x14ac:dyDescent="0.2">
      <c r="B2" s="61" t="s">
        <v>186</v>
      </c>
      <c r="C2" s="61"/>
      <c r="D2" s="61"/>
      <c r="E2" s="61"/>
      <c r="F2" s="61"/>
    </row>
    <row r="5" spans="1:6" x14ac:dyDescent="0.2">
      <c r="A5" s="64" t="s">
        <v>128</v>
      </c>
      <c r="B5" s="65" t="s">
        <v>129</v>
      </c>
      <c r="C5" s="66"/>
      <c r="D5" s="66"/>
      <c r="E5" s="66"/>
      <c r="F5" s="67"/>
    </row>
    <row r="6" spans="1:6" x14ac:dyDescent="0.2">
      <c r="A6" s="68" t="s">
        <v>130</v>
      </c>
      <c r="B6" s="69" t="str">
        <f>couverture!D15</f>
        <v xml:space="preserve">1er décembre 2013 </v>
      </c>
      <c r="C6" s="70"/>
      <c r="D6" s="70"/>
      <c r="E6" s="70"/>
      <c r="F6" s="71"/>
    </row>
    <row r="7" spans="1:6" x14ac:dyDescent="0.2">
      <c r="A7" s="68" t="s">
        <v>131</v>
      </c>
      <c r="B7" s="69" t="s">
        <v>132</v>
      </c>
      <c r="C7" s="70"/>
      <c r="D7" s="70"/>
      <c r="E7" s="70"/>
      <c r="F7" s="71"/>
    </row>
    <row r="8" spans="1:6" x14ac:dyDescent="0.2">
      <c r="A8" s="72"/>
      <c r="B8" s="73"/>
      <c r="C8" s="73"/>
      <c r="D8" s="73"/>
      <c r="E8" s="73"/>
      <c r="F8" s="74"/>
    </row>
    <row r="11" spans="1:6" ht="25.5" x14ac:dyDescent="0.2">
      <c r="B11" s="29"/>
      <c r="C11" s="208" t="s">
        <v>140</v>
      </c>
      <c r="D11" s="208" t="s">
        <v>141</v>
      </c>
      <c r="E11" s="78" t="s">
        <v>133</v>
      </c>
      <c r="F11" s="78" t="s">
        <v>187</v>
      </c>
    </row>
    <row r="12" spans="1:6" ht="15" customHeight="1" x14ac:dyDescent="0.2">
      <c r="B12" s="182" t="s">
        <v>200</v>
      </c>
      <c r="C12" s="226">
        <v>1110</v>
      </c>
      <c r="D12" s="226">
        <v>4120</v>
      </c>
      <c r="E12" s="226">
        <f t="shared" ref="E12:E20" si="0">SUM(C12:D12)</f>
        <v>5230</v>
      </c>
      <c r="F12" s="152">
        <f t="shared" ref="F12:F20" si="1">C12/E12*100</f>
        <v>21.223709369024856</v>
      </c>
    </row>
    <row r="13" spans="1:6" ht="15" customHeight="1" x14ac:dyDescent="0.2">
      <c r="B13" s="184" t="s">
        <v>201</v>
      </c>
      <c r="C13" s="226">
        <v>938</v>
      </c>
      <c r="D13" s="226">
        <v>4082</v>
      </c>
      <c r="E13" s="226">
        <f t="shared" si="0"/>
        <v>5020</v>
      </c>
      <c r="F13" s="152">
        <f t="shared" si="1"/>
        <v>18.685258964143426</v>
      </c>
    </row>
    <row r="14" spans="1:6" ht="15" customHeight="1" x14ac:dyDescent="0.2">
      <c r="B14" s="184" t="s">
        <v>202</v>
      </c>
      <c r="C14" s="226">
        <v>1633</v>
      </c>
      <c r="D14" s="226">
        <v>7906</v>
      </c>
      <c r="E14" s="226">
        <f t="shared" si="0"/>
        <v>9539</v>
      </c>
      <c r="F14" s="152">
        <f t="shared" si="1"/>
        <v>17.119194884159768</v>
      </c>
    </row>
    <row r="15" spans="1:6" ht="15" customHeight="1" x14ac:dyDescent="0.2">
      <c r="B15" s="184" t="s">
        <v>203</v>
      </c>
      <c r="C15" s="226">
        <v>1469</v>
      </c>
      <c r="D15" s="226">
        <v>4387</v>
      </c>
      <c r="E15" s="226">
        <f t="shared" si="0"/>
        <v>5856</v>
      </c>
      <c r="F15" s="152">
        <f t="shared" si="1"/>
        <v>25.085382513661202</v>
      </c>
    </row>
    <row r="16" spans="1:6" ht="15" customHeight="1" x14ac:dyDescent="0.2">
      <c r="B16" s="184" t="s">
        <v>204</v>
      </c>
      <c r="C16" s="226">
        <v>2048</v>
      </c>
      <c r="D16" s="226">
        <v>5726</v>
      </c>
      <c r="E16" s="226">
        <f t="shared" si="0"/>
        <v>7774</v>
      </c>
      <c r="F16" s="152">
        <f t="shared" si="1"/>
        <v>26.344224337535376</v>
      </c>
    </row>
    <row r="17" spans="2:6" ht="15" customHeight="1" x14ac:dyDescent="0.2">
      <c r="B17" s="184" t="s">
        <v>205</v>
      </c>
      <c r="C17" s="226">
        <v>4358</v>
      </c>
      <c r="D17" s="226">
        <v>8388</v>
      </c>
      <c r="E17" s="226">
        <f t="shared" si="0"/>
        <v>12746</v>
      </c>
      <c r="F17" s="152">
        <f t="shared" si="1"/>
        <v>34.191118782363091</v>
      </c>
    </row>
    <row r="18" spans="2:6" ht="15" customHeight="1" x14ac:dyDescent="0.2">
      <c r="B18" s="184" t="s">
        <v>206</v>
      </c>
      <c r="C18" s="226">
        <v>1595</v>
      </c>
      <c r="D18" s="226">
        <v>4517</v>
      </c>
      <c r="E18" s="226">
        <f t="shared" si="0"/>
        <v>6112</v>
      </c>
      <c r="F18" s="152">
        <f t="shared" si="1"/>
        <v>26.096204188481675</v>
      </c>
    </row>
    <row r="19" spans="2:6" ht="15" customHeight="1" x14ac:dyDescent="0.2">
      <c r="B19" s="184" t="s">
        <v>207</v>
      </c>
      <c r="C19" s="226">
        <v>1388</v>
      </c>
      <c r="D19" s="226">
        <v>4137</v>
      </c>
      <c r="E19" s="226">
        <f t="shared" si="0"/>
        <v>5525</v>
      </c>
      <c r="F19" s="152">
        <f t="shared" si="1"/>
        <v>25.122171945701353</v>
      </c>
    </row>
    <row r="20" spans="2:6" ht="15" customHeight="1" x14ac:dyDescent="0.2">
      <c r="B20" s="184" t="s">
        <v>208</v>
      </c>
      <c r="C20" s="226">
        <v>1540</v>
      </c>
      <c r="D20" s="226">
        <v>3754</v>
      </c>
      <c r="E20" s="226">
        <f t="shared" si="0"/>
        <v>5294</v>
      </c>
      <c r="F20" s="152">
        <f t="shared" si="1"/>
        <v>29.089535323007176</v>
      </c>
    </row>
    <row r="21" spans="2:6" ht="15" customHeight="1" x14ac:dyDescent="0.2">
      <c r="B21" s="159"/>
      <c r="C21" s="226"/>
      <c r="D21" s="226"/>
      <c r="E21" s="226"/>
      <c r="F21" s="152"/>
    </row>
    <row r="22" spans="2:6" ht="15" customHeight="1" x14ac:dyDescent="0.2">
      <c r="B22" s="160" t="s">
        <v>157</v>
      </c>
      <c r="C22" s="227">
        <f>SUM(C12:C20)</f>
        <v>16079</v>
      </c>
      <c r="D22" s="227">
        <f>SUM(D12:D20)</f>
        <v>47017</v>
      </c>
      <c r="E22" s="227">
        <f>SUM(C22:D22)</f>
        <v>63096</v>
      </c>
      <c r="F22" s="228">
        <f>C22/E22*100</f>
        <v>25.483390389248129</v>
      </c>
    </row>
    <row r="23" spans="2:6" ht="13.15" customHeight="1" x14ac:dyDescent="0.2">
      <c r="B23" s="159"/>
      <c r="C23" s="229"/>
      <c r="D23" s="229"/>
      <c r="E23" s="229"/>
      <c r="F23" s="152"/>
    </row>
    <row r="24" spans="2:6" ht="15" customHeight="1" x14ac:dyDescent="0.2">
      <c r="B24" s="162" t="s">
        <v>136</v>
      </c>
      <c r="C24" s="226">
        <v>1113</v>
      </c>
      <c r="D24" s="226">
        <v>3529</v>
      </c>
      <c r="E24" s="226">
        <f>SUM(C24:D24)</f>
        <v>4642</v>
      </c>
      <c r="F24" s="152">
        <f>C24/E24*100</f>
        <v>23.976734166307626</v>
      </c>
    </row>
    <row r="25" spans="2:6" ht="12" customHeight="1" x14ac:dyDescent="0.2">
      <c r="B25" s="162"/>
      <c r="C25" s="226"/>
      <c r="D25" s="226"/>
      <c r="E25" s="226"/>
      <c r="F25" s="152"/>
    </row>
    <row r="26" spans="2:6" ht="10.9" customHeight="1" x14ac:dyDescent="0.2">
      <c r="B26" s="159"/>
      <c r="C26" s="226"/>
      <c r="D26" s="226"/>
      <c r="E26" s="226"/>
      <c r="F26" s="230"/>
    </row>
    <row r="27" spans="2:6" ht="15" customHeight="1" x14ac:dyDescent="0.2">
      <c r="B27" s="164" t="s">
        <v>137</v>
      </c>
      <c r="C27" s="231">
        <f>SUM(C24:C25,C22)</f>
        <v>17192</v>
      </c>
      <c r="D27" s="231">
        <f>SUM(D24:D25,D22)</f>
        <v>50546</v>
      </c>
      <c r="E27" s="231">
        <f>SUM(E24:E25,E22)</f>
        <v>67738</v>
      </c>
      <c r="F27" s="232">
        <f>C27/E27*100</f>
        <v>25.380141132008621</v>
      </c>
    </row>
    <row r="29" spans="2:6" x14ac:dyDescent="0.2">
      <c r="B29" s="179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48"/>
  <sheetViews>
    <sheetView zoomScaleNormal="100" workbookViewId="0">
      <selection activeCell="C37" sqref="C37"/>
    </sheetView>
  </sheetViews>
  <sheetFormatPr baseColWidth="10" defaultColWidth="6.28515625" defaultRowHeight="12.75" x14ac:dyDescent="0.2"/>
  <cols>
    <col min="1" max="1" width="6.28515625" style="29" customWidth="1"/>
    <col min="2" max="2" width="14.7109375" style="30" customWidth="1"/>
    <col min="3" max="3" width="18.42578125" style="31" customWidth="1"/>
    <col min="4" max="4" width="59.7109375" style="31" customWidth="1"/>
    <col min="5" max="16384" width="6.28515625" style="29"/>
  </cols>
  <sheetData>
    <row r="1" spans="1:7" s="16" customFormat="1" ht="20.25" x14ac:dyDescent="0.2">
      <c r="A1" s="12" t="s">
        <v>5</v>
      </c>
      <c r="B1" s="13"/>
      <c r="C1" s="14"/>
      <c r="D1" s="14"/>
      <c r="E1" s="15"/>
      <c r="F1" s="15"/>
      <c r="G1" s="15"/>
    </row>
    <row r="2" spans="1:7" s="21" customFormat="1" ht="18.75" x14ac:dyDescent="0.2">
      <c r="A2" s="17"/>
      <c r="B2" s="18"/>
      <c r="C2" s="19"/>
      <c r="D2" s="19"/>
      <c r="E2" s="20"/>
      <c r="F2" s="20"/>
      <c r="G2" s="20"/>
    </row>
    <row r="3" spans="1:7" s="26" customFormat="1" ht="15.75" x14ac:dyDescent="0.2">
      <c r="A3" s="22"/>
      <c r="B3" s="23" t="s">
        <v>6</v>
      </c>
      <c r="C3" s="24"/>
      <c r="D3" s="25" t="s">
        <v>5</v>
      </c>
      <c r="F3" s="22"/>
      <c r="G3" s="22"/>
    </row>
    <row r="4" spans="1:7" s="26" customFormat="1" ht="15.75" x14ac:dyDescent="0.2">
      <c r="A4" s="22"/>
      <c r="B4" s="23" t="s">
        <v>7</v>
      </c>
      <c r="C4" s="25"/>
      <c r="D4" s="25" t="s">
        <v>8</v>
      </c>
      <c r="F4" s="22"/>
      <c r="G4" s="22"/>
    </row>
    <row r="5" spans="1:7" s="26" customFormat="1" ht="15.75" x14ac:dyDescent="0.2">
      <c r="A5" s="22"/>
      <c r="B5" s="23" t="s">
        <v>9</v>
      </c>
      <c r="C5" s="25"/>
      <c r="D5" s="25" t="s">
        <v>10</v>
      </c>
      <c r="F5" s="22"/>
      <c r="G5" s="22"/>
    </row>
    <row r="6" spans="1:7" s="26" customFormat="1" ht="15.75" x14ac:dyDescent="0.2">
      <c r="A6" s="22"/>
      <c r="B6" s="23" t="s">
        <v>11</v>
      </c>
      <c r="C6" s="25" t="s">
        <v>12</v>
      </c>
      <c r="D6" s="25" t="s">
        <v>13</v>
      </c>
      <c r="F6" s="22"/>
      <c r="G6" s="22"/>
    </row>
    <row r="7" spans="1:7" s="26" customFormat="1" ht="15.75" x14ac:dyDescent="0.2">
      <c r="B7" s="23" t="s">
        <v>14</v>
      </c>
      <c r="C7" s="25" t="s">
        <v>15</v>
      </c>
      <c r="D7" s="25" t="s">
        <v>16</v>
      </c>
      <c r="F7" s="27"/>
      <c r="G7" s="27"/>
    </row>
    <row r="8" spans="1:7" s="26" customFormat="1" ht="15.75" x14ac:dyDescent="0.2">
      <c r="B8" s="23" t="s">
        <v>17</v>
      </c>
      <c r="C8" s="25" t="s">
        <v>18</v>
      </c>
      <c r="D8" s="25" t="s">
        <v>19</v>
      </c>
      <c r="F8" s="27"/>
      <c r="G8" s="27"/>
    </row>
    <row r="9" spans="1:7" s="26" customFormat="1" ht="15.75" x14ac:dyDescent="0.2">
      <c r="B9" s="23" t="s">
        <v>20</v>
      </c>
      <c r="C9" s="25" t="s">
        <v>21</v>
      </c>
      <c r="D9" s="25" t="s">
        <v>503</v>
      </c>
      <c r="F9" s="27"/>
      <c r="G9" s="27"/>
    </row>
    <row r="10" spans="1:7" s="26" customFormat="1" ht="15.75" x14ac:dyDescent="0.2">
      <c r="B10" s="23" t="s">
        <v>22</v>
      </c>
      <c r="C10" s="25" t="s">
        <v>23</v>
      </c>
      <c r="D10" s="25" t="s">
        <v>504</v>
      </c>
      <c r="F10" s="27"/>
      <c r="G10" s="27"/>
    </row>
    <row r="11" spans="1:7" s="26" customFormat="1" ht="15.75" x14ac:dyDescent="0.2">
      <c r="B11" s="23" t="s">
        <v>24</v>
      </c>
      <c r="C11" s="25" t="s">
        <v>25</v>
      </c>
      <c r="D11" s="25" t="s">
        <v>26</v>
      </c>
      <c r="F11" s="27"/>
      <c r="G11" s="27"/>
    </row>
    <row r="12" spans="1:7" s="26" customFormat="1" ht="15.75" x14ac:dyDescent="0.2">
      <c r="B12" s="23" t="s">
        <v>27</v>
      </c>
      <c r="C12" s="25" t="s">
        <v>28</v>
      </c>
      <c r="D12" s="25" t="s">
        <v>29</v>
      </c>
      <c r="F12" s="27"/>
      <c r="G12" s="27"/>
    </row>
    <row r="13" spans="1:7" s="26" customFormat="1" ht="15.75" x14ac:dyDescent="0.2">
      <c r="B13" s="23" t="s">
        <v>30</v>
      </c>
      <c r="C13" s="25" t="s">
        <v>31</v>
      </c>
      <c r="D13" s="25" t="s">
        <v>32</v>
      </c>
      <c r="F13" s="27"/>
      <c r="G13" s="27"/>
    </row>
    <row r="14" spans="1:7" s="26" customFormat="1" ht="15.75" x14ac:dyDescent="0.2">
      <c r="B14" s="23" t="s">
        <v>33</v>
      </c>
      <c r="C14" s="25" t="s">
        <v>34</v>
      </c>
      <c r="D14" s="25" t="s">
        <v>35</v>
      </c>
      <c r="F14" s="27"/>
      <c r="G14" s="27"/>
    </row>
    <row r="15" spans="1:7" s="26" customFormat="1" ht="15.75" x14ac:dyDescent="0.2">
      <c r="B15" s="23" t="s">
        <v>36</v>
      </c>
      <c r="C15" s="25" t="s">
        <v>37</v>
      </c>
      <c r="D15" s="25" t="s">
        <v>38</v>
      </c>
      <c r="F15" s="27"/>
      <c r="G15" s="27"/>
    </row>
    <row r="16" spans="1:7" s="26" customFormat="1" ht="15.75" x14ac:dyDescent="0.2">
      <c r="B16" s="23" t="s">
        <v>39</v>
      </c>
      <c r="C16" s="25" t="s">
        <v>40</v>
      </c>
      <c r="D16" s="25" t="s">
        <v>41</v>
      </c>
      <c r="F16" s="27"/>
      <c r="G16" s="27"/>
    </row>
    <row r="17" spans="1:7" s="26" customFormat="1" ht="15.75" x14ac:dyDescent="0.2">
      <c r="B17" s="23" t="s">
        <v>42</v>
      </c>
      <c r="C17" s="25" t="s">
        <v>43</v>
      </c>
      <c r="D17" s="25" t="s">
        <v>44</v>
      </c>
      <c r="F17" s="27"/>
      <c r="G17" s="27"/>
    </row>
    <row r="18" spans="1:7" s="26" customFormat="1" ht="15.75" x14ac:dyDescent="0.2">
      <c r="B18" s="23" t="s">
        <v>45</v>
      </c>
      <c r="C18" s="25" t="s">
        <v>46</v>
      </c>
      <c r="D18" s="25" t="s">
        <v>47</v>
      </c>
      <c r="F18" s="27"/>
      <c r="G18" s="27"/>
    </row>
    <row r="19" spans="1:7" s="26" customFormat="1" ht="15.75" x14ac:dyDescent="0.2">
      <c r="B19" s="23" t="s">
        <v>48</v>
      </c>
      <c r="C19" s="25" t="s">
        <v>49</v>
      </c>
      <c r="D19" s="25" t="s">
        <v>50</v>
      </c>
      <c r="F19" s="27"/>
      <c r="G19" s="27"/>
    </row>
    <row r="20" spans="1:7" s="26" customFormat="1" ht="15.75" x14ac:dyDescent="0.2">
      <c r="B20" s="23" t="s">
        <v>51</v>
      </c>
      <c r="C20" s="25" t="s">
        <v>52</v>
      </c>
      <c r="D20" s="25" t="s">
        <v>53</v>
      </c>
      <c r="F20" s="27"/>
      <c r="G20" s="27"/>
    </row>
    <row r="21" spans="1:7" s="26" customFormat="1" ht="15.75" x14ac:dyDescent="0.2">
      <c r="B21" s="23" t="s">
        <v>54</v>
      </c>
      <c r="C21" s="25" t="s">
        <v>55</v>
      </c>
      <c r="D21" s="25" t="s">
        <v>56</v>
      </c>
      <c r="F21" s="27"/>
      <c r="G21" s="27"/>
    </row>
    <row r="22" spans="1:7" s="26" customFormat="1" ht="15.75" x14ac:dyDescent="0.2">
      <c r="B22" s="23" t="s">
        <v>57</v>
      </c>
      <c r="C22" s="25" t="s">
        <v>58</v>
      </c>
      <c r="D22" s="25" t="s">
        <v>59</v>
      </c>
      <c r="F22" s="27"/>
      <c r="G22" s="27"/>
    </row>
    <row r="23" spans="1:7" s="26" customFormat="1" ht="15.75" x14ac:dyDescent="0.2">
      <c r="B23" s="23" t="s">
        <v>60</v>
      </c>
      <c r="C23" s="25" t="s">
        <v>61</v>
      </c>
      <c r="D23" s="25" t="s">
        <v>62</v>
      </c>
      <c r="F23" s="27"/>
      <c r="G23" s="27"/>
    </row>
    <row r="24" spans="1:7" s="26" customFormat="1" ht="15.75" x14ac:dyDescent="0.2">
      <c r="B24" s="23" t="s">
        <v>63</v>
      </c>
      <c r="C24" s="25" t="s">
        <v>64</v>
      </c>
      <c r="D24" s="25" t="s">
        <v>65</v>
      </c>
      <c r="F24" s="27"/>
      <c r="G24" s="27"/>
    </row>
    <row r="25" spans="1:7" s="26" customFormat="1" ht="15.75" x14ac:dyDescent="0.2">
      <c r="B25" s="23" t="s">
        <v>66</v>
      </c>
      <c r="C25" s="25" t="s">
        <v>67</v>
      </c>
      <c r="D25" s="25" t="s">
        <v>68</v>
      </c>
      <c r="F25" s="27"/>
      <c r="G25" s="27"/>
    </row>
    <row r="26" spans="1:7" s="26" customFormat="1" ht="15.75" x14ac:dyDescent="0.2">
      <c r="B26" s="23" t="s">
        <v>69</v>
      </c>
      <c r="C26" s="25" t="s">
        <v>70</v>
      </c>
      <c r="D26" s="25" t="s">
        <v>71</v>
      </c>
      <c r="F26" s="27"/>
      <c r="G26" s="27"/>
    </row>
    <row r="27" spans="1:7" s="26" customFormat="1" ht="15.75" x14ac:dyDescent="0.2">
      <c r="A27" s="27"/>
      <c r="B27" s="23" t="s">
        <v>72</v>
      </c>
      <c r="C27" s="25" t="s">
        <v>73</v>
      </c>
      <c r="D27" s="25" t="s">
        <v>74</v>
      </c>
      <c r="F27" s="27"/>
      <c r="G27" s="27"/>
    </row>
    <row r="28" spans="1:7" s="26" customFormat="1" ht="15.75" x14ac:dyDescent="0.2">
      <c r="A28" s="27"/>
      <c r="B28" s="23" t="s">
        <v>75</v>
      </c>
      <c r="C28" s="25" t="s">
        <v>76</v>
      </c>
      <c r="D28" s="25" t="s">
        <v>77</v>
      </c>
      <c r="F28" s="27"/>
      <c r="G28" s="27"/>
    </row>
    <row r="29" spans="1:7" s="26" customFormat="1" ht="15.75" x14ac:dyDescent="0.2">
      <c r="A29" s="27"/>
      <c r="B29" s="23"/>
      <c r="C29" s="25"/>
      <c r="D29" s="25"/>
      <c r="F29" s="27"/>
      <c r="G29" s="27"/>
    </row>
    <row r="30" spans="1:7" s="26" customFormat="1" ht="15.75" x14ac:dyDescent="0.2">
      <c r="A30" s="27"/>
      <c r="B30" s="23"/>
      <c r="C30" s="25"/>
      <c r="D30" s="25"/>
      <c r="F30" s="27"/>
      <c r="G30" s="27"/>
    </row>
    <row r="31" spans="1:7" s="26" customFormat="1" ht="15.75" x14ac:dyDescent="0.2">
      <c r="A31" s="27"/>
      <c r="B31" s="23"/>
      <c r="C31" s="25"/>
      <c r="D31" s="25"/>
      <c r="F31" s="27"/>
      <c r="G31" s="27"/>
    </row>
    <row r="32" spans="1:7" s="26" customFormat="1" ht="15.75" x14ac:dyDescent="0.2">
      <c r="A32" s="27"/>
      <c r="B32" s="23"/>
      <c r="C32" s="25"/>
      <c r="D32" s="25"/>
      <c r="F32" s="27"/>
      <c r="G32" s="27"/>
    </row>
    <row r="33" spans="2:4" s="26" customFormat="1" ht="15.75" x14ac:dyDescent="0.2">
      <c r="B33" s="23"/>
      <c r="C33" s="25"/>
      <c r="D33" s="25"/>
    </row>
    <row r="34" spans="2:4" s="26" customFormat="1" ht="15.75" x14ac:dyDescent="0.2">
      <c r="B34" s="23"/>
      <c r="C34" s="25"/>
      <c r="D34" s="25"/>
    </row>
    <row r="35" spans="2:4" s="26" customFormat="1" ht="15.75" x14ac:dyDescent="0.2">
      <c r="B35" s="23"/>
      <c r="C35" s="25"/>
      <c r="D35" s="25"/>
    </row>
    <row r="36" spans="2:4" s="26" customFormat="1" ht="15.75" x14ac:dyDescent="0.2">
      <c r="B36" s="23"/>
      <c r="C36" s="25"/>
      <c r="D36" s="25"/>
    </row>
    <row r="37" spans="2:4" s="26" customFormat="1" ht="15.75" x14ac:dyDescent="0.2">
      <c r="B37" s="23"/>
      <c r="C37" s="25"/>
      <c r="D37" s="25"/>
    </row>
    <row r="38" spans="2:4" s="26" customFormat="1" ht="15.75" x14ac:dyDescent="0.2">
      <c r="B38" s="23"/>
      <c r="C38" s="25"/>
      <c r="D38" s="24"/>
    </row>
    <row r="39" spans="2:4" s="26" customFormat="1" ht="15.75" x14ac:dyDescent="0.2">
      <c r="B39" s="23"/>
      <c r="C39" s="25"/>
      <c r="D39" s="24"/>
    </row>
    <row r="40" spans="2:4" s="26" customFormat="1" ht="15.75" x14ac:dyDescent="0.2">
      <c r="B40" s="23"/>
      <c r="C40" s="25"/>
      <c r="D40" s="24"/>
    </row>
    <row r="41" spans="2:4" s="26" customFormat="1" ht="15.75" x14ac:dyDescent="0.2">
      <c r="B41" s="23"/>
      <c r="C41" s="25"/>
      <c r="D41" s="24"/>
    </row>
    <row r="42" spans="2:4" s="26" customFormat="1" ht="15.75" x14ac:dyDescent="0.2">
      <c r="B42" s="28"/>
      <c r="C42" s="24"/>
      <c r="D42" s="24"/>
    </row>
    <row r="43" spans="2:4" s="26" customFormat="1" ht="15.75" x14ac:dyDescent="0.2">
      <c r="B43" s="28"/>
      <c r="C43" s="24"/>
      <c r="D43" s="24"/>
    </row>
    <row r="44" spans="2:4" s="26" customFormat="1" ht="15.75" x14ac:dyDescent="0.2">
      <c r="B44" s="28"/>
      <c r="C44" s="24"/>
      <c r="D44" s="24"/>
    </row>
    <row r="45" spans="2:4" s="26" customFormat="1" ht="15.75" x14ac:dyDescent="0.2">
      <c r="B45" s="28"/>
      <c r="C45" s="24"/>
      <c r="D45" s="24"/>
    </row>
    <row r="46" spans="2:4" s="26" customFormat="1" ht="15.75" x14ac:dyDescent="0.2">
      <c r="B46" s="28"/>
      <c r="C46" s="24"/>
      <c r="D46" s="24"/>
    </row>
    <row r="47" spans="2:4" s="26" customFormat="1" ht="15.75" x14ac:dyDescent="0.2">
      <c r="B47" s="28"/>
      <c r="C47" s="24"/>
      <c r="D47" s="24"/>
    </row>
    <row r="48" spans="2:4" s="26" customFormat="1" ht="15.75" x14ac:dyDescent="0.2">
      <c r="B48" s="28"/>
      <c r="C48" s="24"/>
      <c r="D48" s="2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 xml:space="preserve">&amp;RPage  2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G200"/>
  <sheetViews>
    <sheetView topLeftCell="A21" zoomScale="80" zoomScaleNormal="80" workbookViewId="0">
      <selection activeCell="C30" sqref="C30"/>
    </sheetView>
  </sheetViews>
  <sheetFormatPr baseColWidth="10" defaultColWidth="11.42578125" defaultRowHeight="15" x14ac:dyDescent="0.2"/>
  <cols>
    <col min="1" max="1" width="14.5703125" style="99" bestFit="1" customWidth="1"/>
    <col min="2" max="2" width="5.7109375" style="99" customWidth="1"/>
    <col min="3" max="3" width="33.140625" style="99" customWidth="1"/>
    <col min="4" max="4" width="18.7109375" style="99" customWidth="1"/>
    <col min="5" max="5" width="17.85546875" style="99" customWidth="1"/>
    <col min="6" max="6" width="26.5703125" style="99" customWidth="1"/>
    <col min="7" max="7" width="18.7109375" style="99" customWidth="1"/>
    <col min="8" max="8" width="4.7109375" style="99" customWidth="1"/>
    <col min="9" max="16384" width="11.42578125" style="99"/>
  </cols>
  <sheetData>
    <row r="1" spans="1:7" ht="18.75" x14ac:dyDescent="0.2">
      <c r="B1" s="61" t="s">
        <v>49</v>
      </c>
      <c r="C1" s="61"/>
      <c r="D1" s="61"/>
      <c r="E1" s="61"/>
    </row>
    <row r="2" spans="1:7" ht="18.75" x14ac:dyDescent="0.2">
      <c r="B2" s="61" t="s">
        <v>188</v>
      </c>
      <c r="C2" s="61"/>
      <c r="D2" s="61"/>
      <c r="E2" s="61"/>
      <c r="F2" s="61" t="s">
        <v>251</v>
      </c>
      <c r="G2" s="61"/>
    </row>
    <row r="3" spans="1:7" ht="9" customHeight="1" x14ac:dyDescent="0.2"/>
    <row r="4" spans="1:7" s="29" customFormat="1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66"/>
      <c r="G4" s="205"/>
    </row>
    <row r="5" spans="1:7" x14ac:dyDescent="0.2">
      <c r="A5" s="68" t="s">
        <v>131</v>
      </c>
      <c r="B5" s="69" t="s">
        <v>132</v>
      </c>
      <c r="C5" s="70"/>
      <c r="D5" s="70"/>
      <c r="E5" s="70"/>
      <c r="F5" s="71"/>
      <c r="G5" s="71"/>
    </row>
    <row r="6" spans="1:7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71"/>
      <c r="G6" s="71"/>
    </row>
    <row r="7" spans="1:7" ht="9" customHeight="1" x14ac:dyDescent="0.2">
      <c r="B7" s="180" t="s">
        <v>170</v>
      </c>
      <c r="C7" s="180"/>
    </row>
    <row r="8" spans="1:7" ht="25.5" x14ac:dyDescent="0.2">
      <c r="B8" s="29"/>
      <c r="C8" s="29"/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x14ac:dyDescent="0.2">
      <c r="B9" s="233" t="s">
        <v>252</v>
      </c>
      <c r="C9" s="234" t="s">
        <v>262</v>
      </c>
      <c r="D9" s="240">
        <v>146</v>
      </c>
      <c r="E9" s="240">
        <v>146</v>
      </c>
      <c r="F9" s="240">
        <v>160</v>
      </c>
      <c r="G9" s="241">
        <f t="shared" ref="G9:G37" si="0">IF(E9=0,0,F9/E9*100)</f>
        <v>109.58904109589041</v>
      </c>
    </row>
    <row r="10" spans="1:7" x14ac:dyDescent="0.2">
      <c r="A10"/>
      <c r="B10" s="162" t="s">
        <v>252</v>
      </c>
      <c r="C10" s="236" t="s">
        <v>263</v>
      </c>
      <c r="D10" s="235">
        <v>238</v>
      </c>
      <c r="E10" s="235">
        <v>234</v>
      </c>
      <c r="F10" s="235">
        <v>172</v>
      </c>
      <c r="G10" s="154">
        <f t="shared" si="0"/>
        <v>73.504273504273513</v>
      </c>
    </row>
    <row r="11" spans="1:7" x14ac:dyDescent="0.2">
      <c r="A11"/>
      <c r="B11" s="162" t="s">
        <v>252</v>
      </c>
      <c r="C11" s="236" t="s">
        <v>264</v>
      </c>
      <c r="D11" s="235">
        <v>75</v>
      </c>
      <c r="E11" s="235">
        <v>75</v>
      </c>
      <c r="F11" s="235">
        <v>110</v>
      </c>
      <c r="G11" s="154">
        <f t="shared" si="0"/>
        <v>146.66666666666666</v>
      </c>
    </row>
    <row r="12" spans="1:7" x14ac:dyDescent="0.2">
      <c r="A12"/>
      <c r="B12" s="162" t="s">
        <v>252</v>
      </c>
      <c r="C12" s="236" t="s">
        <v>265</v>
      </c>
      <c r="D12" s="235">
        <v>37</v>
      </c>
      <c r="E12" s="235">
        <v>37</v>
      </c>
      <c r="F12" s="235">
        <v>30</v>
      </c>
      <c r="G12" s="154">
        <f t="shared" si="0"/>
        <v>81.081081081081081</v>
      </c>
    </row>
    <row r="13" spans="1:7" x14ac:dyDescent="0.2">
      <c r="A13"/>
      <c r="B13" s="162" t="s">
        <v>252</v>
      </c>
      <c r="C13" s="236" t="s">
        <v>266</v>
      </c>
      <c r="D13" s="235">
        <v>85</v>
      </c>
      <c r="E13" s="235">
        <v>85</v>
      </c>
      <c r="F13" s="235">
        <v>111</v>
      </c>
      <c r="G13" s="154">
        <f t="shared" si="0"/>
        <v>130.58823529411765</v>
      </c>
    </row>
    <row r="14" spans="1:7" x14ac:dyDescent="0.2">
      <c r="A14"/>
      <c r="B14" s="162" t="s">
        <v>252</v>
      </c>
      <c r="C14" s="236" t="s">
        <v>267</v>
      </c>
      <c r="D14" s="235">
        <v>66</v>
      </c>
      <c r="E14" s="235">
        <v>66</v>
      </c>
      <c r="F14" s="235">
        <v>89</v>
      </c>
      <c r="G14" s="154">
        <f t="shared" si="0"/>
        <v>134.84848484848484</v>
      </c>
    </row>
    <row r="15" spans="1:7" x14ac:dyDescent="0.2">
      <c r="A15"/>
      <c r="B15" s="162" t="s">
        <v>252</v>
      </c>
      <c r="C15" s="236" t="s">
        <v>268</v>
      </c>
      <c r="D15" s="235">
        <v>266</v>
      </c>
      <c r="E15" s="235">
        <v>266</v>
      </c>
      <c r="F15" s="235">
        <v>217</v>
      </c>
      <c r="G15" s="154">
        <f t="shared" si="0"/>
        <v>81.578947368421055</v>
      </c>
    </row>
    <row r="16" spans="1:7" x14ac:dyDescent="0.2">
      <c r="A16"/>
      <c r="B16" s="162" t="s">
        <v>252</v>
      </c>
      <c r="C16" s="236" t="s">
        <v>269</v>
      </c>
      <c r="D16" s="235">
        <v>91</v>
      </c>
      <c r="E16" s="235">
        <v>91</v>
      </c>
      <c r="F16" s="235">
        <v>114</v>
      </c>
      <c r="G16" s="154">
        <f t="shared" si="0"/>
        <v>125.27472527472527</v>
      </c>
    </row>
    <row r="17" spans="1:7" x14ac:dyDescent="0.2">
      <c r="A17"/>
      <c r="B17" s="162" t="s">
        <v>252</v>
      </c>
      <c r="C17" s="236" t="s">
        <v>270</v>
      </c>
      <c r="D17" s="235">
        <v>51</v>
      </c>
      <c r="E17" s="235">
        <v>51</v>
      </c>
      <c r="F17" s="235">
        <v>63</v>
      </c>
      <c r="G17" s="154">
        <f t="shared" si="0"/>
        <v>123.52941176470588</v>
      </c>
    </row>
    <row r="18" spans="1:7" x14ac:dyDescent="0.2">
      <c r="A18"/>
      <c r="B18" s="162" t="s">
        <v>252</v>
      </c>
      <c r="C18" s="236" t="s">
        <v>271</v>
      </c>
      <c r="D18" s="235">
        <v>83</v>
      </c>
      <c r="E18" s="235">
        <v>83</v>
      </c>
      <c r="F18" s="235">
        <v>108</v>
      </c>
      <c r="G18" s="154">
        <f t="shared" si="0"/>
        <v>130.12048192771084</v>
      </c>
    </row>
    <row r="19" spans="1:7" x14ac:dyDescent="0.2">
      <c r="A19"/>
      <c r="B19" s="162" t="s">
        <v>252</v>
      </c>
      <c r="C19" s="236" t="s">
        <v>272</v>
      </c>
      <c r="D19" s="235">
        <v>49</v>
      </c>
      <c r="E19" s="235">
        <v>49</v>
      </c>
      <c r="F19" s="235">
        <v>65</v>
      </c>
      <c r="G19" s="154">
        <f t="shared" si="0"/>
        <v>132.65306122448979</v>
      </c>
    </row>
    <row r="20" spans="1:7" x14ac:dyDescent="0.2">
      <c r="A20"/>
      <c r="B20" s="162" t="s">
        <v>253</v>
      </c>
      <c r="C20" s="236" t="s">
        <v>273</v>
      </c>
      <c r="D20" s="235">
        <v>366</v>
      </c>
      <c r="E20" s="235">
        <v>366</v>
      </c>
      <c r="F20" s="235">
        <v>613</v>
      </c>
      <c r="G20" s="154">
        <f t="shared" si="0"/>
        <v>167.4863387978142</v>
      </c>
    </row>
    <row r="21" spans="1:7" x14ac:dyDescent="0.2">
      <c r="A21"/>
      <c r="B21" s="162" t="s">
        <v>253</v>
      </c>
      <c r="C21" s="236" t="s">
        <v>274</v>
      </c>
      <c r="D21" s="235">
        <v>333</v>
      </c>
      <c r="E21" s="235">
        <v>333</v>
      </c>
      <c r="F21" s="235">
        <v>258</v>
      </c>
      <c r="G21" s="154">
        <f t="shared" si="0"/>
        <v>77.477477477477478</v>
      </c>
    </row>
    <row r="22" spans="1:7" x14ac:dyDescent="0.2">
      <c r="A22"/>
      <c r="B22" s="162" t="s">
        <v>253</v>
      </c>
      <c r="C22" s="236" t="s">
        <v>275</v>
      </c>
      <c r="D22" s="235">
        <v>305</v>
      </c>
      <c r="E22" s="235">
        <v>305</v>
      </c>
      <c r="F22" s="235">
        <v>336</v>
      </c>
      <c r="G22" s="154">
        <f t="shared" si="0"/>
        <v>110.16393442622952</v>
      </c>
    </row>
    <row r="23" spans="1:7" x14ac:dyDescent="0.2">
      <c r="A23"/>
      <c r="B23" s="246" t="s">
        <v>254</v>
      </c>
      <c r="C23" s="247"/>
      <c r="D23" s="248">
        <v>2191</v>
      </c>
      <c r="E23" s="248">
        <v>2187</v>
      </c>
      <c r="F23" s="248">
        <v>2446</v>
      </c>
      <c r="G23" s="249">
        <f t="shared" si="0"/>
        <v>111.84270690443529</v>
      </c>
    </row>
    <row r="24" spans="1:7" x14ac:dyDescent="0.2">
      <c r="A24"/>
      <c r="B24" s="242" t="s">
        <v>255</v>
      </c>
      <c r="C24" s="243" t="s">
        <v>276</v>
      </c>
      <c r="D24" s="244">
        <v>214</v>
      </c>
      <c r="E24" s="244">
        <v>214</v>
      </c>
      <c r="F24" s="244">
        <v>156</v>
      </c>
      <c r="G24" s="245">
        <f t="shared" si="0"/>
        <v>72.89719626168224</v>
      </c>
    </row>
    <row r="25" spans="1:7" x14ac:dyDescent="0.2">
      <c r="A25"/>
      <c r="B25" s="162" t="s">
        <v>255</v>
      </c>
      <c r="C25" s="236" t="s">
        <v>277</v>
      </c>
      <c r="D25" s="235">
        <v>301</v>
      </c>
      <c r="E25" s="235">
        <v>301</v>
      </c>
      <c r="F25" s="235">
        <v>276</v>
      </c>
      <c r="G25" s="154">
        <f t="shared" si="0"/>
        <v>91.694352159468437</v>
      </c>
    </row>
    <row r="26" spans="1:7" x14ac:dyDescent="0.2">
      <c r="A26"/>
      <c r="B26" s="162" t="s">
        <v>255</v>
      </c>
      <c r="C26" s="236" t="s">
        <v>278</v>
      </c>
      <c r="D26" s="235">
        <v>369</v>
      </c>
      <c r="E26" s="235">
        <v>369</v>
      </c>
      <c r="F26" s="235">
        <v>348</v>
      </c>
      <c r="G26" s="154">
        <f t="shared" si="0"/>
        <v>94.308943089430898</v>
      </c>
    </row>
    <row r="27" spans="1:7" x14ac:dyDescent="0.2">
      <c r="A27"/>
      <c r="B27" s="162" t="s">
        <v>255</v>
      </c>
      <c r="C27" s="236" t="s">
        <v>279</v>
      </c>
      <c r="D27" s="235">
        <v>398</v>
      </c>
      <c r="E27" s="235">
        <v>398</v>
      </c>
      <c r="F27" s="235">
        <v>387</v>
      </c>
      <c r="G27" s="154">
        <f t="shared" si="0"/>
        <v>97.236180904522612</v>
      </c>
    </row>
    <row r="28" spans="1:7" x14ac:dyDescent="0.2">
      <c r="A28"/>
      <c r="B28" s="162" t="s">
        <v>255</v>
      </c>
      <c r="C28" s="236" t="s">
        <v>280</v>
      </c>
      <c r="D28" s="235">
        <v>594</v>
      </c>
      <c r="E28" s="235">
        <v>590</v>
      </c>
      <c r="F28" s="235">
        <v>548</v>
      </c>
      <c r="G28" s="154">
        <f t="shared" si="0"/>
        <v>92.881355932203391</v>
      </c>
    </row>
    <row r="29" spans="1:7" x14ac:dyDescent="0.2">
      <c r="A29"/>
      <c r="B29" s="162" t="s">
        <v>256</v>
      </c>
      <c r="C29" s="236" t="s">
        <v>274</v>
      </c>
      <c r="D29" s="235">
        <v>368</v>
      </c>
      <c r="E29" s="235">
        <v>368</v>
      </c>
      <c r="F29" s="235">
        <v>349</v>
      </c>
      <c r="G29" s="154">
        <f t="shared" si="0"/>
        <v>94.83695652173914</v>
      </c>
    </row>
    <row r="30" spans="1:7" x14ac:dyDescent="0.2">
      <c r="A30"/>
      <c r="B30" s="162" t="s">
        <v>256</v>
      </c>
      <c r="C30" s="236" t="s">
        <v>275</v>
      </c>
      <c r="D30" s="235">
        <v>271</v>
      </c>
      <c r="E30" s="235">
        <v>271</v>
      </c>
      <c r="F30" s="235">
        <v>255</v>
      </c>
      <c r="G30" s="154">
        <f t="shared" si="0"/>
        <v>94.095940959409603</v>
      </c>
    </row>
    <row r="31" spans="1:7" x14ac:dyDescent="0.2">
      <c r="A31"/>
      <c r="B31" s="162" t="s">
        <v>257</v>
      </c>
      <c r="C31" s="236" t="s">
        <v>281</v>
      </c>
      <c r="D31" s="235">
        <v>500</v>
      </c>
      <c r="E31" s="235">
        <v>460</v>
      </c>
      <c r="F31" s="235">
        <v>391</v>
      </c>
      <c r="G31" s="154">
        <f t="shared" si="0"/>
        <v>85</v>
      </c>
    </row>
    <row r="32" spans="1:7" x14ac:dyDescent="0.2">
      <c r="A32"/>
      <c r="B32" s="162" t="s">
        <v>258</v>
      </c>
      <c r="C32" s="236" t="s">
        <v>273</v>
      </c>
      <c r="D32" s="235">
        <v>82</v>
      </c>
      <c r="E32" s="235">
        <v>82</v>
      </c>
      <c r="F32" s="235">
        <v>59</v>
      </c>
      <c r="G32" s="154">
        <f t="shared" si="0"/>
        <v>71.951219512195124</v>
      </c>
    </row>
    <row r="33" spans="1:7" x14ac:dyDescent="0.2">
      <c r="A33"/>
      <c r="B33" s="162" t="s">
        <v>258</v>
      </c>
      <c r="C33" s="236" t="s">
        <v>275</v>
      </c>
      <c r="D33" s="235">
        <v>27</v>
      </c>
      <c r="E33" s="235">
        <v>27</v>
      </c>
      <c r="F33" s="235">
        <v>7</v>
      </c>
      <c r="G33" s="154">
        <f t="shared" si="0"/>
        <v>25.925925925925924</v>
      </c>
    </row>
    <row r="34" spans="1:7" x14ac:dyDescent="0.2">
      <c r="A34"/>
      <c r="B34" s="162" t="s">
        <v>259</v>
      </c>
      <c r="C34" s="236" t="s">
        <v>274</v>
      </c>
      <c r="D34" s="235">
        <v>19</v>
      </c>
      <c r="E34" s="235">
        <v>19</v>
      </c>
      <c r="F34" s="235">
        <v>1</v>
      </c>
      <c r="G34" s="154">
        <f t="shared" si="0"/>
        <v>5.2631578947368416</v>
      </c>
    </row>
    <row r="35" spans="1:7" x14ac:dyDescent="0.2">
      <c r="A35"/>
      <c r="B35" s="162" t="s">
        <v>259</v>
      </c>
      <c r="C35" s="236" t="s">
        <v>275</v>
      </c>
      <c r="D35" s="235">
        <v>30</v>
      </c>
      <c r="E35" s="235">
        <v>30</v>
      </c>
      <c r="F35" s="235">
        <v>7</v>
      </c>
      <c r="G35" s="154">
        <f t="shared" si="0"/>
        <v>23.333333333333332</v>
      </c>
    </row>
    <row r="36" spans="1:7" x14ac:dyDescent="0.2">
      <c r="A36"/>
      <c r="B36" s="246" t="s">
        <v>260</v>
      </c>
      <c r="C36" s="247"/>
      <c r="D36" s="248">
        <v>3173</v>
      </c>
      <c r="E36" s="248">
        <v>3129</v>
      </c>
      <c r="F36" s="248">
        <v>2784</v>
      </c>
      <c r="G36" s="249">
        <f t="shared" si="0"/>
        <v>88.974113135186954</v>
      </c>
    </row>
    <row r="37" spans="1:7" x14ac:dyDescent="0.2">
      <c r="A37"/>
      <c r="B37" s="246" t="s">
        <v>261</v>
      </c>
      <c r="C37" s="247"/>
      <c r="D37" s="248">
        <v>5364</v>
      </c>
      <c r="E37" s="248">
        <v>5316</v>
      </c>
      <c r="F37" s="248">
        <v>5230</v>
      </c>
      <c r="G37" s="249">
        <f t="shared" si="0"/>
        <v>98.382242287434167</v>
      </c>
    </row>
    <row r="38" spans="1:7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G200"/>
  <sheetViews>
    <sheetView zoomScale="80" zoomScaleNormal="8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5.7109375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" style="29" customWidth="1"/>
    <col min="9" max="16384" width="11.42578125" style="29"/>
  </cols>
  <sheetData>
    <row r="1" spans="1:7" ht="18.75" x14ac:dyDescent="0.2">
      <c r="A1" s="99"/>
      <c r="B1" s="61" t="s">
        <v>52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282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66"/>
      <c r="G4" s="205"/>
    </row>
    <row r="5" spans="1:7" ht="15" x14ac:dyDescent="0.2">
      <c r="A5" s="68" t="s">
        <v>131</v>
      </c>
      <c r="B5" s="69" t="s">
        <v>132</v>
      </c>
      <c r="C5" s="70"/>
      <c r="D5" s="70"/>
      <c r="E5" s="70"/>
      <c r="F5" s="70"/>
      <c r="G5" s="206"/>
    </row>
    <row r="6" spans="1:7" ht="15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70"/>
      <c r="G6" s="206"/>
    </row>
    <row r="7" spans="1:7" ht="9" customHeight="1" x14ac:dyDescent="0.2">
      <c r="B7" s="180" t="s">
        <v>151</v>
      </c>
    </row>
    <row r="8" spans="1:7" ht="50.25" customHeight="1" x14ac:dyDescent="0.2"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ht="14.25" customHeight="1" x14ac:dyDescent="0.2">
      <c r="B9" s="233" t="s">
        <v>252</v>
      </c>
      <c r="C9" s="233" t="s">
        <v>284</v>
      </c>
      <c r="D9" s="240">
        <v>89</v>
      </c>
      <c r="E9" s="240">
        <v>89</v>
      </c>
      <c r="F9" s="240">
        <v>143</v>
      </c>
      <c r="G9" s="241">
        <f t="shared" ref="G9:G34" si="0">IF(E9=0,0,F9/E9*100)</f>
        <v>160.67415730337078</v>
      </c>
    </row>
    <row r="10" spans="1:7" ht="14.25" customHeight="1" x14ac:dyDescent="0.2">
      <c r="A10"/>
      <c r="B10" s="162" t="s">
        <v>252</v>
      </c>
      <c r="C10" s="162" t="s">
        <v>285</v>
      </c>
      <c r="D10" s="235">
        <v>114</v>
      </c>
      <c r="E10" s="235">
        <v>84</v>
      </c>
      <c r="F10" s="235">
        <v>82</v>
      </c>
      <c r="G10" s="154">
        <f t="shared" si="0"/>
        <v>97.61904761904762</v>
      </c>
    </row>
    <row r="11" spans="1:7" ht="14.25" customHeight="1" x14ac:dyDescent="0.2">
      <c r="A11"/>
      <c r="B11" s="162" t="s">
        <v>252</v>
      </c>
      <c r="C11" s="162" t="s">
        <v>286</v>
      </c>
      <c r="D11" s="235">
        <v>116</v>
      </c>
      <c r="E11" s="235">
        <v>116</v>
      </c>
      <c r="F11" s="235">
        <v>162</v>
      </c>
      <c r="G11" s="154">
        <f t="shared" si="0"/>
        <v>139.65517241379311</v>
      </c>
    </row>
    <row r="12" spans="1:7" ht="14.25" customHeight="1" x14ac:dyDescent="0.2">
      <c r="A12"/>
      <c r="B12" s="162" t="s">
        <v>252</v>
      </c>
      <c r="C12" s="162" t="s">
        <v>287</v>
      </c>
      <c r="D12" s="235">
        <v>314</v>
      </c>
      <c r="E12" s="235">
        <v>314</v>
      </c>
      <c r="F12" s="235">
        <v>323</v>
      </c>
      <c r="G12" s="154">
        <f t="shared" si="0"/>
        <v>102.86624203821657</v>
      </c>
    </row>
    <row r="13" spans="1:7" ht="14.25" customHeight="1" x14ac:dyDescent="0.2">
      <c r="A13"/>
      <c r="B13" s="162" t="s">
        <v>252</v>
      </c>
      <c r="C13" s="162" t="s">
        <v>288</v>
      </c>
      <c r="D13" s="235">
        <v>59</v>
      </c>
      <c r="E13" s="235">
        <v>59</v>
      </c>
      <c r="F13" s="235">
        <v>49</v>
      </c>
      <c r="G13" s="154">
        <f t="shared" si="0"/>
        <v>83.050847457627114</v>
      </c>
    </row>
    <row r="14" spans="1:7" ht="14.25" customHeight="1" x14ac:dyDescent="0.2">
      <c r="A14"/>
      <c r="B14" s="162" t="s">
        <v>252</v>
      </c>
      <c r="C14" s="162" t="s">
        <v>289</v>
      </c>
      <c r="D14" s="235">
        <v>112</v>
      </c>
      <c r="E14" s="235">
        <v>112</v>
      </c>
      <c r="F14" s="235">
        <v>131</v>
      </c>
      <c r="G14" s="154">
        <f t="shared" si="0"/>
        <v>116.96428571428572</v>
      </c>
    </row>
    <row r="15" spans="1:7" ht="14.25" customHeight="1" x14ac:dyDescent="0.2">
      <c r="A15"/>
      <c r="B15" s="162" t="s">
        <v>252</v>
      </c>
      <c r="C15" s="162" t="s">
        <v>290</v>
      </c>
      <c r="D15" s="235">
        <v>78</v>
      </c>
      <c r="E15" s="235">
        <v>78</v>
      </c>
      <c r="F15" s="235">
        <v>125</v>
      </c>
      <c r="G15" s="154">
        <f t="shared" si="0"/>
        <v>160.25641025641028</v>
      </c>
    </row>
    <row r="16" spans="1:7" ht="14.25" customHeight="1" x14ac:dyDescent="0.2">
      <c r="A16"/>
      <c r="B16" s="162" t="s">
        <v>252</v>
      </c>
      <c r="C16" s="162" t="s">
        <v>201</v>
      </c>
      <c r="D16" s="235">
        <v>185</v>
      </c>
      <c r="E16" s="235">
        <v>185</v>
      </c>
      <c r="F16" s="235">
        <v>252</v>
      </c>
      <c r="G16" s="154">
        <f t="shared" si="0"/>
        <v>136.21621621621622</v>
      </c>
    </row>
    <row r="17" spans="1:7" ht="14.25" customHeight="1" x14ac:dyDescent="0.2">
      <c r="A17"/>
      <c r="B17" s="162" t="s">
        <v>252</v>
      </c>
      <c r="C17" s="162" t="s">
        <v>291</v>
      </c>
      <c r="D17" s="235">
        <v>118</v>
      </c>
      <c r="E17" s="235">
        <v>118</v>
      </c>
      <c r="F17" s="235">
        <v>115</v>
      </c>
      <c r="G17" s="154">
        <f t="shared" si="0"/>
        <v>97.457627118644069</v>
      </c>
    </row>
    <row r="18" spans="1:7" ht="14.25" customHeight="1" x14ac:dyDescent="0.2">
      <c r="A18"/>
      <c r="B18" s="162" t="s">
        <v>252</v>
      </c>
      <c r="C18" s="162" t="s">
        <v>292</v>
      </c>
      <c r="D18" s="235">
        <v>105</v>
      </c>
      <c r="E18" s="235">
        <v>105</v>
      </c>
      <c r="F18" s="235">
        <v>268</v>
      </c>
      <c r="G18" s="154">
        <f t="shared" si="0"/>
        <v>255.23809523809521</v>
      </c>
    </row>
    <row r="19" spans="1:7" ht="14.25" customHeight="1" x14ac:dyDescent="0.2">
      <c r="A19"/>
      <c r="B19" s="162" t="s">
        <v>252</v>
      </c>
      <c r="C19" s="162" t="s">
        <v>293</v>
      </c>
      <c r="D19" s="235">
        <v>156</v>
      </c>
      <c r="E19" s="235">
        <v>156</v>
      </c>
      <c r="F19" s="235">
        <v>155</v>
      </c>
      <c r="G19" s="154">
        <f t="shared" si="0"/>
        <v>99.358974358974365</v>
      </c>
    </row>
    <row r="20" spans="1:7" ht="14.25" customHeight="1" x14ac:dyDescent="0.2">
      <c r="A20"/>
      <c r="B20" s="162" t="s">
        <v>252</v>
      </c>
      <c r="C20" s="162" t="s">
        <v>294</v>
      </c>
      <c r="D20" s="235">
        <v>145</v>
      </c>
      <c r="E20" s="235">
        <v>145</v>
      </c>
      <c r="F20" s="235">
        <v>235</v>
      </c>
      <c r="G20" s="154">
        <f t="shared" si="0"/>
        <v>162.06896551724137</v>
      </c>
    </row>
    <row r="21" spans="1:7" ht="14.25" customHeight="1" x14ac:dyDescent="0.2">
      <c r="A21"/>
      <c r="B21" s="162" t="s">
        <v>252</v>
      </c>
      <c r="C21" s="162" t="s">
        <v>295</v>
      </c>
      <c r="D21" s="235">
        <v>116</v>
      </c>
      <c r="E21" s="235">
        <v>116</v>
      </c>
      <c r="F21" s="235">
        <v>142</v>
      </c>
      <c r="G21" s="154">
        <f t="shared" si="0"/>
        <v>122.41379310344827</v>
      </c>
    </row>
    <row r="22" spans="1:7" ht="14.25" customHeight="1" x14ac:dyDescent="0.2">
      <c r="A22"/>
      <c r="B22" s="162" t="s">
        <v>253</v>
      </c>
      <c r="C22" s="162" t="s">
        <v>296</v>
      </c>
      <c r="D22" s="235">
        <v>105</v>
      </c>
      <c r="E22" s="235">
        <v>105</v>
      </c>
      <c r="F22" s="235">
        <v>124</v>
      </c>
      <c r="G22" s="154">
        <f t="shared" si="0"/>
        <v>118.0952380952381</v>
      </c>
    </row>
    <row r="23" spans="1:7" ht="14.25" customHeight="1" x14ac:dyDescent="0.2">
      <c r="A23"/>
      <c r="B23" s="162" t="s">
        <v>253</v>
      </c>
      <c r="C23" s="162" t="s">
        <v>297</v>
      </c>
      <c r="D23" s="235">
        <v>193</v>
      </c>
      <c r="E23" s="235">
        <v>193</v>
      </c>
      <c r="F23" s="235">
        <v>287</v>
      </c>
      <c r="G23" s="154">
        <f t="shared" si="0"/>
        <v>148.70466321243524</v>
      </c>
    </row>
    <row r="24" spans="1:7" ht="14.25" customHeight="1" x14ac:dyDescent="0.2">
      <c r="A24"/>
      <c r="B24" s="246" t="s">
        <v>254</v>
      </c>
      <c r="C24" s="246"/>
      <c r="D24" s="248">
        <v>2005</v>
      </c>
      <c r="E24" s="248">
        <v>1975</v>
      </c>
      <c r="F24" s="248">
        <v>2593</v>
      </c>
      <c r="G24" s="249">
        <f t="shared" si="0"/>
        <v>131.29113924050634</v>
      </c>
    </row>
    <row r="25" spans="1:7" ht="14.25" customHeight="1" x14ac:dyDescent="0.2">
      <c r="A25"/>
      <c r="B25" s="242" t="s">
        <v>255</v>
      </c>
      <c r="C25" s="242" t="s">
        <v>298</v>
      </c>
      <c r="D25" s="244">
        <v>599</v>
      </c>
      <c r="E25" s="244">
        <v>597</v>
      </c>
      <c r="F25" s="244">
        <v>495</v>
      </c>
      <c r="G25" s="245">
        <f t="shared" si="0"/>
        <v>82.914572864321613</v>
      </c>
    </row>
    <row r="26" spans="1:7" ht="14.25" customHeight="1" x14ac:dyDescent="0.2">
      <c r="A26"/>
      <c r="B26" s="162" t="s">
        <v>255</v>
      </c>
      <c r="C26" s="162" t="s">
        <v>299</v>
      </c>
      <c r="D26" s="235">
        <v>602</v>
      </c>
      <c r="E26" s="235">
        <v>602</v>
      </c>
      <c r="F26" s="235">
        <v>567</v>
      </c>
      <c r="G26" s="154">
        <f t="shared" si="0"/>
        <v>94.186046511627907</v>
      </c>
    </row>
    <row r="27" spans="1:7" ht="14.25" customHeight="1" x14ac:dyDescent="0.2">
      <c r="A27"/>
      <c r="B27" s="162" t="s">
        <v>255</v>
      </c>
      <c r="C27" s="162" t="s">
        <v>300</v>
      </c>
      <c r="D27" s="235">
        <v>606</v>
      </c>
      <c r="E27" s="235">
        <v>606</v>
      </c>
      <c r="F27" s="235">
        <v>573</v>
      </c>
      <c r="G27" s="154">
        <f t="shared" si="0"/>
        <v>94.554455445544548</v>
      </c>
    </row>
    <row r="28" spans="1:7" ht="14.25" customHeight="1" x14ac:dyDescent="0.2">
      <c r="A28"/>
      <c r="B28" s="162" t="s">
        <v>256</v>
      </c>
      <c r="C28" s="162" t="s">
        <v>296</v>
      </c>
      <c r="D28" s="235">
        <v>270</v>
      </c>
      <c r="E28" s="235">
        <v>257</v>
      </c>
      <c r="F28" s="235">
        <v>247</v>
      </c>
      <c r="G28" s="154">
        <f t="shared" si="0"/>
        <v>96.108949416342412</v>
      </c>
    </row>
    <row r="29" spans="1:7" ht="14.25" customHeight="1" x14ac:dyDescent="0.2">
      <c r="A29"/>
      <c r="B29" s="162" t="s">
        <v>256</v>
      </c>
      <c r="C29" s="162" t="s">
        <v>297</v>
      </c>
      <c r="D29" s="235">
        <v>191</v>
      </c>
      <c r="E29" s="235">
        <v>191</v>
      </c>
      <c r="F29" s="235">
        <v>184</v>
      </c>
      <c r="G29" s="154">
        <f t="shared" si="0"/>
        <v>96.33507853403141</v>
      </c>
    </row>
    <row r="30" spans="1:7" ht="14.25" customHeight="1" x14ac:dyDescent="0.2">
      <c r="A30"/>
      <c r="B30" s="162" t="s">
        <v>257</v>
      </c>
      <c r="C30" s="162" t="s">
        <v>301</v>
      </c>
      <c r="D30" s="235">
        <v>238</v>
      </c>
      <c r="E30" s="235">
        <v>209</v>
      </c>
      <c r="F30" s="235">
        <v>140</v>
      </c>
      <c r="G30" s="154">
        <f t="shared" si="0"/>
        <v>66.985645933014354</v>
      </c>
    </row>
    <row r="31" spans="1:7" ht="14.25" customHeight="1" x14ac:dyDescent="0.2">
      <c r="A31"/>
      <c r="B31" s="162" t="s">
        <v>257</v>
      </c>
      <c r="C31" s="162" t="s">
        <v>302</v>
      </c>
      <c r="D31" s="235">
        <v>330</v>
      </c>
      <c r="E31" s="235">
        <v>260</v>
      </c>
      <c r="F31" s="235">
        <v>215</v>
      </c>
      <c r="G31" s="154">
        <f t="shared" si="0"/>
        <v>82.692307692307693</v>
      </c>
    </row>
    <row r="32" spans="1:7" ht="14.25" customHeight="1" x14ac:dyDescent="0.2">
      <c r="A32"/>
      <c r="B32" s="162" t="s">
        <v>283</v>
      </c>
      <c r="C32" s="162" t="s">
        <v>303</v>
      </c>
      <c r="D32" s="235">
        <v>20</v>
      </c>
      <c r="E32" s="235">
        <v>20</v>
      </c>
      <c r="F32" s="235">
        <v>6</v>
      </c>
      <c r="G32" s="154">
        <f t="shared" si="0"/>
        <v>30</v>
      </c>
    </row>
    <row r="33" spans="1:7" ht="14.25" customHeight="1" x14ac:dyDescent="0.2">
      <c r="A33"/>
      <c r="B33" s="246" t="s">
        <v>260</v>
      </c>
      <c r="C33" s="246"/>
      <c r="D33" s="248">
        <v>2856</v>
      </c>
      <c r="E33" s="248">
        <v>2742</v>
      </c>
      <c r="F33" s="248">
        <v>2427</v>
      </c>
      <c r="G33" s="249">
        <f t="shared" si="0"/>
        <v>88.51203501094092</v>
      </c>
    </row>
    <row r="34" spans="1:7" ht="14.25" customHeight="1" x14ac:dyDescent="0.2">
      <c r="A34"/>
      <c r="B34" s="246" t="s">
        <v>261</v>
      </c>
      <c r="C34" s="246"/>
      <c r="D34" s="248">
        <v>4861</v>
      </c>
      <c r="E34" s="248">
        <v>4717</v>
      </c>
      <c r="F34" s="248">
        <v>5020</v>
      </c>
      <c r="G34" s="249">
        <f t="shared" si="0"/>
        <v>106.42357430570277</v>
      </c>
    </row>
    <row r="35" spans="1:7" ht="14.25" customHeight="1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G201"/>
  <sheetViews>
    <sheetView zoomScale="80" zoomScaleNormal="8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6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5703125" style="29" customWidth="1"/>
    <col min="9" max="16384" width="11.42578125" style="29"/>
  </cols>
  <sheetData>
    <row r="1" spans="1:7" ht="18.75" x14ac:dyDescent="0.2">
      <c r="A1" s="99"/>
      <c r="B1" s="61" t="s">
        <v>55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304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205"/>
      <c r="G4" s="205"/>
    </row>
    <row r="5" spans="1:7" ht="15" x14ac:dyDescent="0.2">
      <c r="A5" s="68" t="s">
        <v>131</v>
      </c>
      <c r="B5" s="69" t="s">
        <v>132</v>
      </c>
      <c r="C5" s="70"/>
      <c r="D5" s="70"/>
      <c r="E5" s="70"/>
      <c r="F5" s="206"/>
      <c r="G5" s="206"/>
    </row>
    <row r="6" spans="1:7" ht="15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206"/>
      <c r="G6" s="206"/>
    </row>
    <row r="7" spans="1:7" ht="9" customHeight="1" x14ac:dyDescent="0.2">
      <c r="B7" s="180" t="s">
        <v>151</v>
      </c>
    </row>
    <row r="8" spans="1:7" ht="25.5" x14ac:dyDescent="0.2"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x14ac:dyDescent="0.2">
      <c r="B9" s="233" t="s">
        <v>252</v>
      </c>
      <c r="C9" s="234" t="s">
        <v>307</v>
      </c>
      <c r="D9" s="240">
        <v>307</v>
      </c>
      <c r="E9" s="240">
        <v>307</v>
      </c>
      <c r="F9" s="240">
        <v>466</v>
      </c>
      <c r="G9" s="241">
        <f t="shared" ref="G9:G44" si="0">IF(E9=0,0,F9/E9*100)</f>
        <v>151.79153094462541</v>
      </c>
    </row>
    <row r="10" spans="1:7" x14ac:dyDescent="0.2">
      <c r="A10"/>
      <c r="B10" s="162" t="s">
        <v>252</v>
      </c>
      <c r="C10" s="236" t="s">
        <v>308</v>
      </c>
      <c r="D10" s="235">
        <v>202</v>
      </c>
      <c r="E10" s="235">
        <v>202</v>
      </c>
      <c r="F10" s="235">
        <v>279</v>
      </c>
      <c r="G10" s="154">
        <f t="shared" si="0"/>
        <v>138.11881188118809</v>
      </c>
    </row>
    <row r="11" spans="1:7" x14ac:dyDescent="0.2">
      <c r="A11"/>
      <c r="B11" s="162" t="s">
        <v>252</v>
      </c>
      <c r="C11" s="236" t="s">
        <v>309</v>
      </c>
      <c r="D11" s="235">
        <v>117</v>
      </c>
      <c r="E11" s="235">
        <v>117</v>
      </c>
      <c r="F11" s="235">
        <v>174</v>
      </c>
      <c r="G11" s="154">
        <f t="shared" si="0"/>
        <v>148.71794871794873</v>
      </c>
    </row>
    <row r="12" spans="1:7" x14ac:dyDescent="0.2">
      <c r="A12"/>
      <c r="B12" s="162" t="s">
        <v>252</v>
      </c>
      <c r="C12" s="236" t="s">
        <v>310</v>
      </c>
      <c r="D12" s="235">
        <v>180</v>
      </c>
      <c r="E12" s="235">
        <v>180</v>
      </c>
      <c r="F12" s="235">
        <v>396</v>
      </c>
      <c r="G12" s="154">
        <f t="shared" si="0"/>
        <v>220.00000000000003</v>
      </c>
    </row>
    <row r="13" spans="1:7" x14ac:dyDescent="0.2">
      <c r="A13"/>
      <c r="B13" s="162" t="s">
        <v>252</v>
      </c>
      <c r="C13" s="236" t="s">
        <v>311</v>
      </c>
      <c r="D13" s="235">
        <v>82</v>
      </c>
      <c r="E13" s="235">
        <v>82</v>
      </c>
      <c r="F13" s="235">
        <v>85</v>
      </c>
      <c r="G13" s="154">
        <f t="shared" si="0"/>
        <v>103.65853658536585</v>
      </c>
    </row>
    <row r="14" spans="1:7" x14ac:dyDescent="0.2">
      <c r="A14"/>
      <c r="B14" s="162" t="s">
        <v>252</v>
      </c>
      <c r="C14" s="236" t="s">
        <v>312</v>
      </c>
      <c r="D14" s="235">
        <v>385</v>
      </c>
      <c r="E14" s="235">
        <v>385</v>
      </c>
      <c r="F14" s="235">
        <v>538</v>
      </c>
      <c r="G14" s="154">
        <f t="shared" si="0"/>
        <v>139.74025974025975</v>
      </c>
    </row>
    <row r="15" spans="1:7" x14ac:dyDescent="0.2">
      <c r="A15"/>
      <c r="B15" s="162" t="s">
        <v>252</v>
      </c>
      <c r="C15" s="236" t="s">
        <v>313</v>
      </c>
      <c r="D15" s="235">
        <v>105</v>
      </c>
      <c r="E15" s="235">
        <v>105</v>
      </c>
      <c r="F15" s="235">
        <v>121</v>
      </c>
      <c r="G15" s="154">
        <f t="shared" si="0"/>
        <v>115.23809523809523</v>
      </c>
    </row>
    <row r="16" spans="1:7" x14ac:dyDescent="0.2">
      <c r="A16"/>
      <c r="B16" s="162" t="s">
        <v>252</v>
      </c>
      <c r="C16" s="236" t="s">
        <v>314</v>
      </c>
      <c r="D16" s="235">
        <v>162</v>
      </c>
      <c r="E16" s="235">
        <v>162</v>
      </c>
      <c r="F16" s="235">
        <v>232</v>
      </c>
      <c r="G16" s="154">
        <f t="shared" si="0"/>
        <v>143.20987654320987</v>
      </c>
    </row>
    <row r="17" spans="1:7" x14ac:dyDescent="0.2">
      <c r="A17"/>
      <c r="B17" s="162" t="s">
        <v>252</v>
      </c>
      <c r="C17" s="236" t="s">
        <v>315</v>
      </c>
      <c r="D17" s="235">
        <v>647</v>
      </c>
      <c r="E17" s="235">
        <v>647</v>
      </c>
      <c r="F17" s="235">
        <v>658</v>
      </c>
      <c r="G17" s="154">
        <f t="shared" si="0"/>
        <v>101.70015455950541</v>
      </c>
    </row>
    <row r="18" spans="1:7" x14ac:dyDescent="0.2">
      <c r="A18"/>
      <c r="B18" s="162" t="s">
        <v>252</v>
      </c>
      <c r="C18" s="236" t="s">
        <v>316</v>
      </c>
      <c r="D18" s="235">
        <v>222</v>
      </c>
      <c r="E18" s="235">
        <v>222</v>
      </c>
      <c r="F18" s="235">
        <v>365</v>
      </c>
      <c r="G18" s="154">
        <f t="shared" si="0"/>
        <v>164.41441441441441</v>
      </c>
    </row>
    <row r="19" spans="1:7" x14ac:dyDescent="0.2">
      <c r="A19"/>
      <c r="B19" s="162" t="s">
        <v>253</v>
      </c>
      <c r="C19" s="236" t="s">
        <v>317</v>
      </c>
      <c r="D19" s="235">
        <v>195</v>
      </c>
      <c r="E19" s="235">
        <v>195</v>
      </c>
      <c r="F19" s="235">
        <v>296</v>
      </c>
      <c r="G19" s="154">
        <f t="shared" si="0"/>
        <v>151.7948717948718</v>
      </c>
    </row>
    <row r="20" spans="1:7" x14ac:dyDescent="0.2">
      <c r="A20"/>
      <c r="B20" s="162" t="s">
        <v>253</v>
      </c>
      <c r="C20" s="236" t="s">
        <v>318</v>
      </c>
      <c r="D20" s="235">
        <v>298</v>
      </c>
      <c r="E20" s="235">
        <v>297</v>
      </c>
      <c r="F20" s="235">
        <v>311</v>
      </c>
      <c r="G20" s="154">
        <f t="shared" si="0"/>
        <v>104.71380471380472</v>
      </c>
    </row>
    <row r="21" spans="1:7" x14ac:dyDescent="0.2">
      <c r="A21"/>
      <c r="B21" s="162" t="s">
        <v>253</v>
      </c>
      <c r="C21" s="236" t="s">
        <v>319</v>
      </c>
      <c r="D21" s="235">
        <v>232</v>
      </c>
      <c r="E21" s="235">
        <v>232</v>
      </c>
      <c r="F21" s="235">
        <v>333</v>
      </c>
      <c r="G21" s="154">
        <f t="shared" si="0"/>
        <v>143.5344827586207</v>
      </c>
    </row>
    <row r="22" spans="1:7" x14ac:dyDescent="0.2">
      <c r="A22"/>
      <c r="B22" s="162" t="s">
        <v>253</v>
      </c>
      <c r="C22" s="236" t="s">
        <v>320</v>
      </c>
      <c r="D22" s="235">
        <v>449</v>
      </c>
      <c r="E22" s="235">
        <v>449</v>
      </c>
      <c r="F22" s="235">
        <v>575</v>
      </c>
      <c r="G22" s="154">
        <f t="shared" si="0"/>
        <v>128.06236080178172</v>
      </c>
    </row>
    <row r="23" spans="1:7" x14ac:dyDescent="0.2">
      <c r="A23"/>
      <c r="B23" s="162" t="s">
        <v>253</v>
      </c>
      <c r="C23" s="236" t="s">
        <v>321</v>
      </c>
      <c r="D23" s="235">
        <v>196</v>
      </c>
      <c r="E23" s="235">
        <v>196</v>
      </c>
      <c r="F23" s="235">
        <v>376</v>
      </c>
      <c r="G23" s="154">
        <f t="shared" si="0"/>
        <v>191.83673469387753</v>
      </c>
    </row>
    <row r="24" spans="1:7" x14ac:dyDescent="0.2">
      <c r="A24"/>
      <c r="B24" s="162" t="s">
        <v>253</v>
      </c>
      <c r="C24" s="236" t="s">
        <v>322</v>
      </c>
      <c r="D24" s="235">
        <v>200</v>
      </c>
      <c r="E24" s="235">
        <v>200</v>
      </c>
      <c r="F24" s="235">
        <v>232</v>
      </c>
      <c r="G24" s="154">
        <f t="shared" si="0"/>
        <v>115.99999999999999</v>
      </c>
    </row>
    <row r="25" spans="1:7" x14ac:dyDescent="0.2">
      <c r="A25"/>
      <c r="B25" s="162" t="s">
        <v>253</v>
      </c>
      <c r="C25" s="236" t="s">
        <v>319</v>
      </c>
      <c r="D25" s="235">
        <v>68</v>
      </c>
      <c r="E25" s="235">
        <v>0</v>
      </c>
      <c r="F25" s="235">
        <v>0</v>
      </c>
      <c r="G25" s="154">
        <f t="shared" si="0"/>
        <v>0</v>
      </c>
    </row>
    <row r="26" spans="1:7" x14ac:dyDescent="0.2">
      <c r="A26"/>
      <c r="B26" s="162" t="s">
        <v>253</v>
      </c>
      <c r="C26" s="236" t="s">
        <v>323</v>
      </c>
      <c r="D26" s="235">
        <v>586</v>
      </c>
      <c r="E26" s="235">
        <v>586</v>
      </c>
      <c r="F26" s="235">
        <v>875</v>
      </c>
      <c r="G26" s="154">
        <f t="shared" si="0"/>
        <v>149.3174061433447</v>
      </c>
    </row>
    <row r="27" spans="1:7" ht="13.5" x14ac:dyDescent="0.2">
      <c r="A27"/>
      <c r="B27" s="246" t="s">
        <v>254</v>
      </c>
      <c r="C27" s="247"/>
      <c r="D27" s="248">
        <v>4633</v>
      </c>
      <c r="E27" s="248">
        <v>4564</v>
      </c>
      <c r="F27" s="248">
        <v>6312</v>
      </c>
      <c r="G27" s="249">
        <f t="shared" si="0"/>
        <v>138.2997370727432</v>
      </c>
    </row>
    <row r="28" spans="1:7" x14ac:dyDescent="0.2">
      <c r="A28"/>
      <c r="B28" s="242" t="s">
        <v>255</v>
      </c>
      <c r="C28" s="243" t="s">
        <v>324</v>
      </c>
      <c r="D28" s="244">
        <v>599</v>
      </c>
      <c r="E28" s="244">
        <v>599</v>
      </c>
      <c r="F28" s="244">
        <v>556</v>
      </c>
      <c r="G28" s="245">
        <f t="shared" si="0"/>
        <v>92.82136894824707</v>
      </c>
    </row>
    <row r="29" spans="1:7" x14ac:dyDescent="0.2">
      <c r="A29"/>
      <c r="B29" s="162" t="s">
        <v>255</v>
      </c>
      <c r="C29" s="236" t="s">
        <v>325</v>
      </c>
      <c r="D29" s="235">
        <v>819</v>
      </c>
      <c r="E29" s="235">
        <v>730</v>
      </c>
      <c r="F29" s="235">
        <v>718</v>
      </c>
      <c r="G29" s="154">
        <f t="shared" si="0"/>
        <v>98.356164383561634</v>
      </c>
    </row>
    <row r="30" spans="1:7" x14ac:dyDescent="0.2">
      <c r="A30"/>
      <c r="B30" s="162" t="s">
        <v>256</v>
      </c>
      <c r="C30" s="236" t="s">
        <v>326</v>
      </c>
      <c r="D30" s="235">
        <v>33</v>
      </c>
      <c r="E30" s="235">
        <v>33</v>
      </c>
      <c r="F30" s="235">
        <v>21</v>
      </c>
      <c r="G30" s="154">
        <f t="shared" si="0"/>
        <v>63.636363636363633</v>
      </c>
    </row>
    <row r="31" spans="1:7" x14ac:dyDescent="0.2">
      <c r="A31"/>
      <c r="B31" s="162" t="s">
        <v>256</v>
      </c>
      <c r="C31" s="236" t="s">
        <v>317</v>
      </c>
      <c r="D31" s="235">
        <v>200</v>
      </c>
      <c r="E31" s="235">
        <v>200</v>
      </c>
      <c r="F31" s="235">
        <v>194</v>
      </c>
      <c r="G31" s="154">
        <f t="shared" si="0"/>
        <v>97</v>
      </c>
    </row>
    <row r="32" spans="1:7" x14ac:dyDescent="0.2">
      <c r="A32"/>
      <c r="B32" s="162" t="s">
        <v>256</v>
      </c>
      <c r="C32" s="236" t="s">
        <v>318</v>
      </c>
      <c r="D32" s="235">
        <v>392</v>
      </c>
      <c r="E32" s="235">
        <v>391</v>
      </c>
      <c r="F32" s="235">
        <v>376</v>
      </c>
      <c r="G32" s="154">
        <f t="shared" si="0"/>
        <v>96.163682864450124</v>
      </c>
    </row>
    <row r="33" spans="1:7" x14ac:dyDescent="0.2">
      <c r="A33"/>
      <c r="B33" s="162" t="s">
        <v>256</v>
      </c>
      <c r="C33" s="236" t="s">
        <v>319</v>
      </c>
      <c r="D33" s="235">
        <v>384</v>
      </c>
      <c r="E33" s="235">
        <v>384</v>
      </c>
      <c r="F33" s="235">
        <v>373</v>
      </c>
      <c r="G33" s="154">
        <f t="shared" si="0"/>
        <v>97.135416666666657</v>
      </c>
    </row>
    <row r="34" spans="1:7" x14ac:dyDescent="0.2">
      <c r="A34"/>
      <c r="B34" s="162" t="s">
        <v>256</v>
      </c>
      <c r="C34" s="236" t="s">
        <v>320</v>
      </c>
      <c r="D34" s="235">
        <v>209</v>
      </c>
      <c r="E34" s="235">
        <v>209</v>
      </c>
      <c r="F34" s="235">
        <v>200</v>
      </c>
      <c r="G34" s="154">
        <f t="shared" si="0"/>
        <v>95.693779904306226</v>
      </c>
    </row>
    <row r="35" spans="1:7" x14ac:dyDescent="0.2">
      <c r="A35"/>
      <c r="B35" s="162" t="s">
        <v>256</v>
      </c>
      <c r="C35" s="236" t="s">
        <v>321</v>
      </c>
      <c r="D35" s="235">
        <v>400</v>
      </c>
      <c r="E35" s="235">
        <v>400</v>
      </c>
      <c r="F35" s="235">
        <v>382</v>
      </c>
      <c r="G35" s="154">
        <f t="shared" si="0"/>
        <v>95.5</v>
      </c>
    </row>
    <row r="36" spans="1:7" x14ac:dyDescent="0.2">
      <c r="A36"/>
      <c r="B36" s="162" t="s">
        <v>256</v>
      </c>
      <c r="C36" s="236" t="s">
        <v>322</v>
      </c>
      <c r="D36" s="235">
        <v>200</v>
      </c>
      <c r="E36" s="235">
        <v>200</v>
      </c>
      <c r="F36" s="235">
        <v>192</v>
      </c>
      <c r="G36" s="154">
        <f t="shared" si="0"/>
        <v>96</v>
      </c>
    </row>
    <row r="37" spans="1:7" x14ac:dyDescent="0.2">
      <c r="A37"/>
      <c r="B37" s="162" t="s">
        <v>256</v>
      </c>
      <c r="C37" s="236" t="s">
        <v>319</v>
      </c>
      <c r="D37" s="235">
        <v>94</v>
      </c>
      <c r="E37" s="235">
        <v>0</v>
      </c>
      <c r="F37" s="235">
        <v>0</v>
      </c>
      <c r="G37" s="154">
        <f t="shared" si="0"/>
        <v>0</v>
      </c>
    </row>
    <row r="38" spans="1:7" x14ac:dyDescent="0.2">
      <c r="A38"/>
      <c r="B38" s="162" t="s">
        <v>305</v>
      </c>
      <c r="C38" s="236" t="s">
        <v>326</v>
      </c>
      <c r="D38" s="235">
        <v>101</v>
      </c>
      <c r="E38" s="235">
        <v>101</v>
      </c>
      <c r="F38" s="235">
        <v>70</v>
      </c>
      <c r="G38" s="154">
        <f t="shared" si="0"/>
        <v>69.306930693069305</v>
      </c>
    </row>
    <row r="39" spans="1:7" x14ac:dyDescent="0.2">
      <c r="A39"/>
      <c r="B39" s="162" t="s">
        <v>305</v>
      </c>
      <c r="C39" s="236" t="s">
        <v>320</v>
      </c>
      <c r="D39" s="235">
        <v>28</v>
      </c>
      <c r="E39" s="235">
        <v>28</v>
      </c>
      <c r="F39" s="235">
        <v>21</v>
      </c>
      <c r="G39" s="154">
        <f t="shared" si="0"/>
        <v>75</v>
      </c>
    </row>
    <row r="40" spans="1:7" x14ac:dyDescent="0.2">
      <c r="A40"/>
      <c r="B40" s="162" t="s">
        <v>259</v>
      </c>
      <c r="C40" s="236" t="s">
        <v>327</v>
      </c>
      <c r="D40" s="235">
        <v>60</v>
      </c>
      <c r="E40" s="235">
        <v>60</v>
      </c>
      <c r="F40" s="235">
        <v>49</v>
      </c>
      <c r="G40" s="154">
        <f t="shared" si="0"/>
        <v>81.666666666666671</v>
      </c>
    </row>
    <row r="41" spans="1:7" x14ac:dyDescent="0.2">
      <c r="A41"/>
      <c r="B41" s="162" t="s">
        <v>178</v>
      </c>
      <c r="C41" s="236" t="s">
        <v>328</v>
      </c>
      <c r="D41" s="235">
        <v>60</v>
      </c>
      <c r="E41" s="235">
        <v>60</v>
      </c>
      <c r="F41" s="235">
        <v>50</v>
      </c>
      <c r="G41" s="154">
        <f t="shared" si="0"/>
        <v>83.333333333333343</v>
      </c>
    </row>
    <row r="42" spans="1:7" x14ac:dyDescent="0.2">
      <c r="A42"/>
      <c r="B42" s="162" t="s">
        <v>306</v>
      </c>
      <c r="C42" s="236" t="s">
        <v>329</v>
      </c>
      <c r="D42" s="235">
        <v>33</v>
      </c>
      <c r="E42" s="235">
        <v>30</v>
      </c>
      <c r="F42" s="235">
        <v>25</v>
      </c>
      <c r="G42" s="154">
        <f t="shared" si="0"/>
        <v>83.333333333333343</v>
      </c>
    </row>
    <row r="43" spans="1:7" ht="13.5" x14ac:dyDescent="0.2">
      <c r="A43"/>
      <c r="B43" s="246" t="s">
        <v>260</v>
      </c>
      <c r="C43" s="247"/>
      <c r="D43" s="248">
        <v>3612</v>
      </c>
      <c r="E43" s="248">
        <v>3425</v>
      </c>
      <c r="F43" s="248">
        <v>3227</v>
      </c>
      <c r="G43" s="249">
        <f t="shared" si="0"/>
        <v>94.21897810218978</v>
      </c>
    </row>
    <row r="44" spans="1:7" ht="13.5" x14ac:dyDescent="0.2">
      <c r="A44"/>
      <c r="B44" s="246" t="s">
        <v>261</v>
      </c>
      <c r="C44" s="247"/>
      <c r="D44" s="248">
        <v>8245</v>
      </c>
      <c r="E44" s="248">
        <v>7989</v>
      </c>
      <c r="F44" s="248">
        <v>9539</v>
      </c>
      <c r="G44" s="249">
        <f t="shared" si="0"/>
        <v>119.40167730629616</v>
      </c>
    </row>
    <row r="45" spans="1:7" x14ac:dyDescent="0.2">
      <c r="A45"/>
      <c r="B45" s="250" t="s">
        <v>179</v>
      </c>
      <c r="C45" s="251"/>
      <c r="D45" s="251"/>
      <c r="E45" s="251"/>
      <c r="F45" s="251"/>
      <c r="G45" s="251"/>
    </row>
    <row r="46" spans="1:7" x14ac:dyDescent="0.2">
      <c r="A46"/>
      <c r="B46" s="252" t="s">
        <v>189</v>
      </c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  <row r="201" spans="1:7" x14ac:dyDescent="0.2">
      <c r="A201"/>
      <c r="B201"/>
      <c r="C201"/>
      <c r="D201"/>
      <c r="E201"/>
      <c r="F201"/>
      <c r="G201"/>
    </row>
  </sheetData>
  <phoneticPr fontId="0" type="noConversion"/>
  <pageMargins left="0.78740157499999996" right="0.78740157499999996" top="0.984251969" bottom="0.984251969" header="0.4921259845" footer="0.4921259845"/>
  <pageSetup paperSize="9" scale="72" orientation="landscape" r:id="rId1"/>
  <headerFooter alignWithMargins="0">
    <oddFooter>&amp;LStatistiques mensuelles
&amp;Rpage 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>
    <pageSetUpPr fitToPage="1"/>
  </sheetPr>
  <dimension ref="A1:H200"/>
  <sheetViews>
    <sheetView zoomScale="80" zoomScaleNormal="80" workbookViewId="0"/>
  </sheetViews>
  <sheetFormatPr baseColWidth="10" defaultColWidth="11.42578125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4.7109375" style="119" customWidth="1"/>
    <col min="9" max="16384" width="11.42578125" style="119"/>
  </cols>
  <sheetData>
    <row r="1" spans="1:7" ht="18.75" x14ac:dyDescent="0.2">
      <c r="A1" s="99"/>
      <c r="B1" s="61" t="s">
        <v>58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330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205"/>
      <c r="G4" s="205"/>
    </row>
    <row r="5" spans="1:7" ht="15" x14ac:dyDescent="0.2">
      <c r="A5" s="68" t="s">
        <v>131</v>
      </c>
      <c r="B5" s="69" t="s">
        <v>132</v>
      </c>
      <c r="C5" s="70"/>
      <c r="D5" s="70"/>
      <c r="E5" s="70"/>
      <c r="F5" s="206"/>
      <c r="G5" s="206"/>
    </row>
    <row r="6" spans="1:7" ht="15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151</v>
      </c>
      <c r="C7" s="29"/>
      <c r="D7" s="29"/>
      <c r="E7" s="29"/>
      <c r="F7" s="29"/>
      <c r="G7" s="29"/>
    </row>
    <row r="8" spans="1:7" ht="49.5" customHeight="1" x14ac:dyDescent="0.2">
      <c r="A8" s="29"/>
      <c r="B8" s="29"/>
      <c r="C8" s="29"/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x14ac:dyDescent="0.2">
      <c r="A9" s="29"/>
      <c r="B9" s="233" t="s">
        <v>252</v>
      </c>
      <c r="C9" s="234" t="s">
        <v>331</v>
      </c>
      <c r="D9" s="240">
        <v>72</v>
      </c>
      <c r="E9" s="240">
        <v>72</v>
      </c>
      <c r="F9" s="240">
        <v>45</v>
      </c>
      <c r="G9" s="241">
        <f t="shared" ref="G9:G38" si="0">IF(E9=0,0,F9/E9*100)</f>
        <v>62.5</v>
      </c>
    </row>
    <row r="10" spans="1:7" x14ac:dyDescent="0.2">
      <c r="A10"/>
      <c r="B10" s="162" t="s">
        <v>252</v>
      </c>
      <c r="C10" s="236" t="s">
        <v>332</v>
      </c>
      <c r="D10" s="235">
        <v>187</v>
      </c>
      <c r="E10" s="235">
        <v>187</v>
      </c>
      <c r="F10" s="235">
        <v>225</v>
      </c>
      <c r="G10" s="154">
        <f t="shared" si="0"/>
        <v>120.32085561497325</v>
      </c>
    </row>
    <row r="11" spans="1:7" x14ac:dyDescent="0.2">
      <c r="A11"/>
      <c r="B11" s="162" t="s">
        <v>252</v>
      </c>
      <c r="C11" s="236" t="s">
        <v>333</v>
      </c>
      <c r="D11" s="235">
        <v>93</v>
      </c>
      <c r="E11" s="235">
        <v>93</v>
      </c>
      <c r="F11" s="235">
        <v>128</v>
      </c>
      <c r="G11" s="154">
        <f t="shared" si="0"/>
        <v>137.63440860215056</v>
      </c>
    </row>
    <row r="12" spans="1:7" x14ac:dyDescent="0.2">
      <c r="A12"/>
      <c r="B12" s="162" t="s">
        <v>252</v>
      </c>
      <c r="C12" s="236" t="s">
        <v>334</v>
      </c>
      <c r="D12" s="235">
        <v>86</v>
      </c>
      <c r="E12" s="235">
        <v>86</v>
      </c>
      <c r="F12" s="235">
        <v>92</v>
      </c>
      <c r="G12" s="154">
        <f t="shared" si="0"/>
        <v>106.9767441860465</v>
      </c>
    </row>
    <row r="13" spans="1:7" x14ac:dyDescent="0.2">
      <c r="A13"/>
      <c r="B13" s="162" t="s">
        <v>252</v>
      </c>
      <c r="C13" s="236" t="s">
        <v>335</v>
      </c>
      <c r="D13" s="235">
        <v>232</v>
      </c>
      <c r="E13" s="235">
        <v>232</v>
      </c>
      <c r="F13" s="235">
        <v>311</v>
      </c>
      <c r="G13" s="154">
        <f t="shared" si="0"/>
        <v>134.05172413793102</v>
      </c>
    </row>
    <row r="14" spans="1:7" x14ac:dyDescent="0.2">
      <c r="A14"/>
      <c r="B14" s="162" t="s">
        <v>252</v>
      </c>
      <c r="C14" s="236" t="s">
        <v>336</v>
      </c>
      <c r="D14" s="235">
        <v>36</v>
      </c>
      <c r="E14" s="235">
        <v>36</v>
      </c>
      <c r="F14" s="235">
        <v>55</v>
      </c>
      <c r="G14" s="154">
        <f t="shared" si="0"/>
        <v>152.77777777777777</v>
      </c>
    </row>
    <row r="15" spans="1:7" x14ac:dyDescent="0.2">
      <c r="A15"/>
      <c r="B15" s="162" t="s">
        <v>252</v>
      </c>
      <c r="C15" s="236" t="s">
        <v>337</v>
      </c>
      <c r="D15" s="235">
        <v>688</v>
      </c>
      <c r="E15" s="235">
        <v>688</v>
      </c>
      <c r="F15" s="235">
        <v>884</v>
      </c>
      <c r="G15" s="154">
        <f t="shared" si="0"/>
        <v>128.48837209302326</v>
      </c>
    </row>
    <row r="16" spans="1:7" x14ac:dyDescent="0.2">
      <c r="A16"/>
      <c r="B16" s="162" t="s">
        <v>252</v>
      </c>
      <c r="C16" s="236" t="s">
        <v>338</v>
      </c>
      <c r="D16" s="235">
        <v>21</v>
      </c>
      <c r="E16" s="235">
        <v>21</v>
      </c>
      <c r="F16" s="235">
        <v>35</v>
      </c>
      <c r="G16" s="154">
        <f t="shared" si="0"/>
        <v>166.66666666666669</v>
      </c>
    </row>
    <row r="17" spans="1:7" x14ac:dyDescent="0.2">
      <c r="A17"/>
      <c r="B17" s="162" t="s">
        <v>252</v>
      </c>
      <c r="C17" s="236" t="s">
        <v>339</v>
      </c>
      <c r="D17" s="235">
        <v>62</v>
      </c>
      <c r="E17" s="235">
        <v>62</v>
      </c>
      <c r="F17" s="235">
        <v>67</v>
      </c>
      <c r="G17" s="154">
        <f t="shared" si="0"/>
        <v>108.06451612903226</v>
      </c>
    </row>
    <row r="18" spans="1:7" x14ac:dyDescent="0.2">
      <c r="A18"/>
      <c r="B18" s="162" t="s">
        <v>252</v>
      </c>
      <c r="C18" s="236" t="s">
        <v>340</v>
      </c>
      <c r="D18" s="235">
        <v>141</v>
      </c>
      <c r="E18" s="235">
        <v>141</v>
      </c>
      <c r="F18" s="235">
        <v>96</v>
      </c>
      <c r="G18" s="154">
        <f t="shared" si="0"/>
        <v>68.085106382978722</v>
      </c>
    </row>
    <row r="19" spans="1:7" x14ac:dyDescent="0.2">
      <c r="A19"/>
      <c r="B19" s="162" t="s">
        <v>252</v>
      </c>
      <c r="C19" s="236" t="s">
        <v>341</v>
      </c>
      <c r="D19" s="235">
        <v>327</v>
      </c>
      <c r="E19" s="235">
        <v>327</v>
      </c>
      <c r="F19" s="235">
        <v>388</v>
      </c>
      <c r="G19" s="154">
        <f t="shared" si="0"/>
        <v>118.65443425076452</v>
      </c>
    </row>
    <row r="20" spans="1:7" x14ac:dyDescent="0.2">
      <c r="A20"/>
      <c r="B20" s="162" t="s">
        <v>252</v>
      </c>
      <c r="C20" s="236" t="s">
        <v>342</v>
      </c>
      <c r="D20" s="235">
        <v>137</v>
      </c>
      <c r="E20" s="235">
        <v>137</v>
      </c>
      <c r="F20" s="235">
        <v>173</v>
      </c>
      <c r="G20" s="154">
        <f t="shared" si="0"/>
        <v>126.27737226277371</v>
      </c>
    </row>
    <row r="21" spans="1:7" x14ac:dyDescent="0.2">
      <c r="A21"/>
      <c r="B21" s="162" t="s">
        <v>252</v>
      </c>
      <c r="C21" s="236" t="s">
        <v>343</v>
      </c>
      <c r="D21" s="235">
        <v>634</v>
      </c>
      <c r="E21" s="235">
        <v>634</v>
      </c>
      <c r="F21" s="235">
        <v>662</v>
      </c>
      <c r="G21" s="154">
        <f t="shared" si="0"/>
        <v>104.41640378548895</v>
      </c>
    </row>
    <row r="22" spans="1:7" x14ac:dyDescent="0.2">
      <c r="A22"/>
      <c r="B22" s="162" t="s">
        <v>253</v>
      </c>
      <c r="C22" s="236" t="s">
        <v>344</v>
      </c>
      <c r="D22" s="235">
        <v>227</v>
      </c>
      <c r="E22" s="235">
        <v>227</v>
      </c>
      <c r="F22" s="235">
        <v>267</v>
      </c>
      <c r="G22" s="154">
        <f t="shared" si="0"/>
        <v>117.62114537444934</v>
      </c>
    </row>
    <row r="23" spans="1:7" x14ac:dyDescent="0.2">
      <c r="A23"/>
      <c r="B23" s="162" t="s">
        <v>253</v>
      </c>
      <c r="C23" s="236" t="s">
        <v>345</v>
      </c>
      <c r="D23" s="235">
        <v>388</v>
      </c>
      <c r="E23" s="235">
        <v>388</v>
      </c>
      <c r="F23" s="235">
        <v>476</v>
      </c>
      <c r="G23" s="154">
        <f t="shared" si="0"/>
        <v>122.68041237113403</v>
      </c>
    </row>
    <row r="24" spans="1:7" x14ac:dyDescent="0.2">
      <c r="A24"/>
      <c r="B24" s="162" t="s">
        <v>253</v>
      </c>
      <c r="C24" s="236" t="s">
        <v>346</v>
      </c>
      <c r="D24" s="235">
        <v>136</v>
      </c>
      <c r="E24" s="235">
        <v>116</v>
      </c>
      <c r="F24" s="235">
        <v>99</v>
      </c>
      <c r="G24" s="154">
        <f t="shared" si="0"/>
        <v>85.34482758620689</v>
      </c>
    </row>
    <row r="25" spans="1:7" x14ac:dyDescent="0.2">
      <c r="A25"/>
      <c r="B25" s="162" t="s">
        <v>253</v>
      </c>
      <c r="C25" s="236" t="s">
        <v>347</v>
      </c>
      <c r="D25" s="235">
        <v>237</v>
      </c>
      <c r="E25" s="235">
        <v>237</v>
      </c>
      <c r="F25" s="235">
        <v>274</v>
      </c>
      <c r="G25" s="154">
        <f t="shared" si="0"/>
        <v>115.61181434599158</v>
      </c>
    </row>
    <row r="26" spans="1:7" ht="13.5" x14ac:dyDescent="0.2">
      <c r="A26"/>
      <c r="B26" s="246" t="s">
        <v>254</v>
      </c>
      <c r="C26" s="247"/>
      <c r="D26" s="248">
        <v>3704</v>
      </c>
      <c r="E26" s="248">
        <v>3684</v>
      </c>
      <c r="F26" s="248">
        <v>4277</v>
      </c>
      <c r="G26" s="249">
        <f t="shared" si="0"/>
        <v>116.09663409337676</v>
      </c>
    </row>
    <row r="27" spans="1:7" x14ac:dyDescent="0.2">
      <c r="A27"/>
      <c r="B27" s="242" t="s">
        <v>255</v>
      </c>
      <c r="C27" s="243" t="s">
        <v>340</v>
      </c>
      <c r="D27" s="244">
        <v>163</v>
      </c>
      <c r="E27" s="244">
        <v>163</v>
      </c>
      <c r="F27" s="244">
        <v>144</v>
      </c>
      <c r="G27" s="245">
        <f t="shared" si="0"/>
        <v>88.343558282208591</v>
      </c>
    </row>
    <row r="28" spans="1:7" x14ac:dyDescent="0.2">
      <c r="A28"/>
      <c r="B28" s="162" t="s">
        <v>255</v>
      </c>
      <c r="C28" s="236" t="s">
        <v>348</v>
      </c>
      <c r="D28" s="235">
        <v>599</v>
      </c>
      <c r="E28" s="235">
        <v>569</v>
      </c>
      <c r="F28" s="235">
        <v>487</v>
      </c>
      <c r="G28" s="154">
        <f t="shared" si="0"/>
        <v>85.588752196836566</v>
      </c>
    </row>
    <row r="29" spans="1:7" x14ac:dyDescent="0.2">
      <c r="A29"/>
      <c r="B29" s="162" t="s">
        <v>256</v>
      </c>
      <c r="C29" s="236" t="s">
        <v>344</v>
      </c>
      <c r="D29" s="235">
        <v>200</v>
      </c>
      <c r="E29" s="235">
        <v>200</v>
      </c>
      <c r="F29" s="235">
        <v>183</v>
      </c>
      <c r="G29" s="154">
        <f t="shared" si="0"/>
        <v>91.5</v>
      </c>
    </row>
    <row r="30" spans="1:7" x14ac:dyDescent="0.2">
      <c r="A30"/>
      <c r="B30" s="162" t="s">
        <v>256</v>
      </c>
      <c r="C30" s="236" t="s">
        <v>345</v>
      </c>
      <c r="D30" s="235">
        <v>300</v>
      </c>
      <c r="E30" s="235">
        <v>300</v>
      </c>
      <c r="F30" s="235">
        <v>282</v>
      </c>
      <c r="G30" s="154">
        <f t="shared" si="0"/>
        <v>94</v>
      </c>
    </row>
    <row r="31" spans="1:7" x14ac:dyDescent="0.2">
      <c r="A31"/>
      <c r="B31" s="162" t="s">
        <v>256</v>
      </c>
      <c r="C31" s="236" t="s">
        <v>347</v>
      </c>
      <c r="D31" s="235">
        <v>192</v>
      </c>
      <c r="E31" s="235">
        <v>192</v>
      </c>
      <c r="F31" s="235">
        <v>175</v>
      </c>
      <c r="G31" s="154">
        <f t="shared" si="0"/>
        <v>91.145833333333343</v>
      </c>
    </row>
    <row r="32" spans="1:7" x14ac:dyDescent="0.2">
      <c r="A32"/>
      <c r="B32" s="162" t="s">
        <v>305</v>
      </c>
      <c r="C32" s="236" t="s">
        <v>346</v>
      </c>
      <c r="D32" s="235">
        <v>123</v>
      </c>
      <c r="E32" s="235">
        <v>123</v>
      </c>
      <c r="F32" s="235">
        <v>108</v>
      </c>
      <c r="G32" s="154">
        <f t="shared" si="0"/>
        <v>87.804878048780495</v>
      </c>
    </row>
    <row r="33" spans="1:8" x14ac:dyDescent="0.2">
      <c r="A33"/>
      <c r="B33" s="162" t="s">
        <v>283</v>
      </c>
      <c r="C33" s="236" t="s">
        <v>335</v>
      </c>
      <c r="D33" s="235">
        <v>36</v>
      </c>
      <c r="E33" s="235">
        <v>36</v>
      </c>
      <c r="F33" s="235">
        <v>28</v>
      </c>
      <c r="G33" s="154">
        <f t="shared" si="0"/>
        <v>77.777777777777786</v>
      </c>
    </row>
    <row r="34" spans="1:8" x14ac:dyDescent="0.2">
      <c r="A34"/>
      <c r="B34" s="162" t="s">
        <v>283</v>
      </c>
      <c r="C34" s="236" t="s">
        <v>203</v>
      </c>
      <c r="D34" s="235">
        <v>100</v>
      </c>
      <c r="E34" s="235">
        <v>100</v>
      </c>
      <c r="F34" s="235">
        <v>104</v>
      </c>
      <c r="G34" s="154">
        <f t="shared" si="0"/>
        <v>104</v>
      </c>
    </row>
    <row r="35" spans="1:8" x14ac:dyDescent="0.2">
      <c r="A35"/>
      <c r="B35" s="162" t="s">
        <v>259</v>
      </c>
      <c r="C35" s="236" t="s">
        <v>345</v>
      </c>
      <c r="D35" s="235">
        <v>40</v>
      </c>
      <c r="E35" s="235">
        <v>40</v>
      </c>
      <c r="F35" s="235">
        <v>35</v>
      </c>
      <c r="G35" s="154">
        <f t="shared" si="0"/>
        <v>87.5</v>
      </c>
    </row>
    <row r="36" spans="1:8" x14ac:dyDescent="0.2">
      <c r="A36"/>
      <c r="B36" s="162" t="s">
        <v>178</v>
      </c>
      <c r="C36" s="236" t="s">
        <v>349</v>
      </c>
      <c r="D36" s="235">
        <v>60</v>
      </c>
      <c r="E36" s="235">
        <v>60</v>
      </c>
      <c r="F36" s="235">
        <v>33</v>
      </c>
      <c r="G36" s="154">
        <f t="shared" si="0"/>
        <v>55.000000000000007</v>
      </c>
    </row>
    <row r="37" spans="1:8" ht="13.5" x14ac:dyDescent="0.2">
      <c r="A37"/>
      <c r="B37" s="246" t="s">
        <v>260</v>
      </c>
      <c r="C37" s="247"/>
      <c r="D37" s="248">
        <v>1813</v>
      </c>
      <c r="E37" s="248">
        <v>1783</v>
      </c>
      <c r="F37" s="248">
        <v>1579</v>
      </c>
      <c r="G37" s="249">
        <f t="shared" si="0"/>
        <v>88.558609085810431</v>
      </c>
      <c r="H37" s="339"/>
    </row>
    <row r="38" spans="1:8" ht="13.5" x14ac:dyDescent="0.2">
      <c r="A38"/>
      <c r="B38" s="246" t="s">
        <v>261</v>
      </c>
      <c r="C38" s="247"/>
      <c r="D38" s="248">
        <v>5517</v>
      </c>
      <c r="E38" s="248">
        <v>5467</v>
      </c>
      <c r="F38" s="248">
        <v>5856</v>
      </c>
      <c r="G38" s="249">
        <f t="shared" si="0"/>
        <v>107.11541979147611</v>
      </c>
    </row>
    <row r="39" spans="1:8" x14ac:dyDescent="0.2">
      <c r="A39"/>
      <c r="B39" s="250" t="s">
        <v>179</v>
      </c>
      <c r="C39" s="251"/>
      <c r="D39" s="251"/>
      <c r="E39" s="251"/>
      <c r="F39" s="251"/>
      <c r="G39" s="251"/>
    </row>
    <row r="40" spans="1:8" x14ac:dyDescent="0.2">
      <c r="A40"/>
      <c r="B40" s="252" t="s">
        <v>189</v>
      </c>
      <c r="C40"/>
      <c r="D40"/>
      <c r="E40"/>
      <c r="F40"/>
      <c r="G40"/>
    </row>
    <row r="41" spans="1:8" x14ac:dyDescent="0.2">
      <c r="A41"/>
      <c r="B41"/>
      <c r="C41"/>
      <c r="D41"/>
      <c r="E41"/>
      <c r="F41"/>
      <c r="G41"/>
    </row>
    <row r="42" spans="1:8" x14ac:dyDescent="0.2">
      <c r="A42"/>
      <c r="B42"/>
      <c r="C42"/>
      <c r="D42"/>
      <c r="E42"/>
      <c r="F42"/>
      <c r="G42"/>
    </row>
    <row r="43" spans="1:8" x14ac:dyDescent="0.2">
      <c r="A43"/>
      <c r="B43"/>
      <c r="C43"/>
      <c r="D43"/>
      <c r="E43"/>
      <c r="F43"/>
      <c r="G43"/>
    </row>
    <row r="44" spans="1:8" x14ac:dyDescent="0.2">
      <c r="A44"/>
      <c r="B44"/>
      <c r="C44"/>
      <c r="D44"/>
      <c r="E44"/>
      <c r="F44"/>
      <c r="G44"/>
    </row>
    <row r="45" spans="1:8" x14ac:dyDescent="0.2">
      <c r="A45"/>
      <c r="B45"/>
      <c r="C45"/>
      <c r="D45"/>
      <c r="E45"/>
      <c r="F45"/>
      <c r="G45"/>
    </row>
    <row r="46" spans="1:8" x14ac:dyDescent="0.2">
      <c r="A46"/>
      <c r="B46"/>
      <c r="C46"/>
      <c r="D46"/>
      <c r="E46"/>
      <c r="F46"/>
      <c r="G46"/>
    </row>
    <row r="47" spans="1:8" x14ac:dyDescent="0.2">
      <c r="A47"/>
      <c r="B47"/>
      <c r="C47"/>
      <c r="D47"/>
      <c r="E47"/>
      <c r="F47"/>
      <c r="G47"/>
    </row>
    <row r="48" spans="1:8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pageSetUpPr fitToPage="1"/>
  </sheetPr>
  <dimension ref="A1:G200"/>
  <sheetViews>
    <sheetView zoomScale="85" zoomScaleNormal="85" workbookViewId="0"/>
  </sheetViews>
  <sheetFormatPr baseColWidth="10" defaultColWidth="11.42578125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61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350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205"/>
      <c r="G4" s="205"/>
    </row>
    <row r="5" spans="1:7" ht="15" x14ac:dyDescent="0.2">
      <c r="A5" s="68" t="s">
        <v>131</v>
      </c>
      <c r="B5" s="69" t="s">
        <v>132</v>
      </c>
      <c r="C5" s="70"/>
      <c r="D5" s="70"/>
      <c r="E5" s="70"/>
      <c r="F5" s="206"/>
      <c r="G5" s="206"/>
    </row>
    <row r="6" spans="1:7" ht="15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151</v>
      </c>
      <c r="C7" s="29"/>
      <c r="D7" s="29"/>
      <c r="E7" s="29"/>
      <c r="F7" s="29"/>
      <c r="G7" s="29"/>
    </row>
    <row r="8" spans="1:7" ht="43.5" customHeight="1" x14ac:dyDescent="0.2">
      <c r="A8" s="29"/>
      <c r="B8" s="29"/>
      <c r="C8" s="29"/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x14ac:dyDescent="0.2">
      <c r="A9" s="29"/>
      <c r="B9" s="233" t="s">
        <v>252</v>
      </c>
      <c r="C9" s="234" t="s">
        <v>351</v>
      </c>
      <c r="D9" s="240">
        <v>53</v>
      </c>
      <c r="E9" s="240">
        <v>53</v>
      </c>
      <c r="F9" s="240">
        <v>57</v>
      </c>
      <c r="G9" s="241">
        <f t="shared" ref="G9:G33" si="0">IF(E9=0,0,F9/E9*100)</f>
        <v>107.54716981132076</v>
      </c>
    </row>
    <row r="10" spans="1:7" x14ac:dyDescent="0.2">
      <c r="A10"/>
      <c r="B10" s="162" t="s">
        <v>252</v>
      </c>
      <c r="C10" s="236" t="s">
        <v>352</v>
      </c>
      <c r="D10" s="235">
        <v>35</v>
      </c>
      <c r="E10" s="235">
        <v>35</v>
      </c>
      <c r="F10" s="235">
        <v>37</v>
      </c>
      <c r="G10" s="154">
        <f t="shared" si="0"/>
        <v>105.71428571428572</v>
      </c>
    </row>
    <row r="11" spans="1:7" x14ac:dyDescent="0.2">
      <c r="A11"/>
      <c r="B11" s="162" t="s">
        <v>252</v>
      </c>
      <c r="C11" s="236" t="s">
        <v>353</v>
      </c>
      <c r="D11" s="235">
        <v>37</v>
      </c>
      <c r="E11" s="235">
        <v>37</v>
      </c>
      <c r="F11" s="235">
        <v>34</v>
      </c>
      <c r="G11" s="154">
        <f t="shared" si="0"/>
        <v>91.891891891891902</v>
      </c>
    </row>
    <row r="12" spans="1:7" x14ac:dyDescent="0.2">
      <c r="A12"/>
      <c r="B12" s="162" t="s">
        <v>252</v>
      </c>
      <c r="C12" s="236" t="s">
        <v>354</v>
      </c>
      <c r="D12" s="235">
        <v>573</v>
      </c>
      <c r="E12" s="235">
        <v>573</v>
      </c>
      <c r="F12" s="235">
        <v>781</v>
      </c>
      <c r="G12" s="154">
        <f t="shared" si="0"/>
        <v>136.30017452006982</v>
      </c>
    </row>
    <row r="13" spans="1:7" x14ac:dyDescent="0.2">
      <c r="A13"/>
      <c r="B13" s="162" t="s">
        <v>252</v>
      </c>
      <c r="C13" s="236" t="s">
        <v>355</v>
      </c>
      <c r="D13" s="235">
        <v>363</v>
      </c>
      <c r="E13" s="235">
        <v>363</v>
      </c>
      <c r="F13" s="235">
        <v>599</v>
      </c>
      <c r="G13" s="154">
        <f t="shared" si="0"/>
        <v>165.01377410468319</v>
      </c>
    </row>
    <row r="14" spans="1:7" x14ac:dyDescent="0.2">
      <c r="A14"/>
      <c r="B14" s="162" t="s">
        <v>253</v>
      </c>
      <c r="C14" s="236" t="s">
        <v>356</v>
      </c>
      <c r="D14" s="235">
        <v>612</v>
      </c>
      <c r="E14" s="235">
        <v>612</v>
      </c>
      <c r="F14" s="235">
        <v>955</v>
      </c>
      <c r="G14" s="154">
        <f t="shared" si="0"/>
        <v>156.04575163398692</v>
      </c>
    </row>
    <row r="15" spans="1:7" x14ac:dyDescent="0.2">
      <c r="A15"/>
      <c r="B15" s="162" t="s">
        <v>253</v>
      </c>
      <c r="C15" s="236" t="s">
        <v>357</v>
      </c>
      <c r="D15" s="235">
        <v>420</v>
      </c>
      <c r="E15" s="235">
        <v>420</v>
      </c>
      <c r="F15" s="235">
        <v>577</v>
      </c>
      <c r="G15" s="154">
        <f t="shared" si="0"/>
        <v>137.38095238095238</v>
      </c>
    </row>
    <row r="16" spans="1:7" x14ac:dyDescent="0.2">
      <c r="A16"/>
      <c r="B16" s="162" t="s">
        <v>253</v>
      </c>
      <c r="C16" s="236" t="s">
        <v>358</v>
      </c>
      <c r="D16" s="235">
        <v>183</v>
      </c>
      <c r="E16" s="235">
        <v>183</v>
      </c>
      <c r="F16" s="235">
        <v>221</v>
      </c>
      <c r="G16" s="154">
        <f t="shared" si="0"/>
        <v>120.76502732240438</v>
      </c>
    </row>
    <row r="17" spans="1:7" x14ac:dyDescent="0.2">
      <c r="A17"/>
      <c r="B17" s="162" t="s">
        <v>253</v>
      </c>
      <c r="C17" s="236" t="s">
        <v>359</v>
      </c>
      <c r="D17" s="235">
        <v>1197</v>
      </c>
      <c r="E17" s="235">
        <v>1197</v>
      </c>
      <c r="F17" s="235">
        <v>1799</v>
      </c>
      <c r="G17" s="154">
        <f t="shared" si="0"/>
        <v>150.29239766081872</v>
      </c>
    </row>
    <row r="18" spans="1:7" x14ac:dyDescent="0.2">
      <c r="A18"/>
      <c r="B18" s="162" t="s">
        <v>253</v>
      </c>
      <c r="C18" s="236" t="s">
        <v>360</v>
      </c>
      <c r="D18" s="235">
        <v>395</v>
      </c>
      <c r="E18" s="235">
        <v>395</v>
      </c>
      <c r="F18" s="235">
        <v>635</v>
      </c>
      <c r="G18" s="154">
        <f t="shared" si="0"/>
        <v>160.75949367088606</v>
      </c>
    </row>
    <row r="19" spans="1:7" ht="13.5" x14ac:dyDescent="0.2">
      <c r="A19"/>
      <c r="B19" s="246" t="s">
        <v>254</v>
      </c>
      <c r="C19" s="247"/>
      <c r="D19" s="248">
        <v>3868</v>
      </c>
      <c r="E19" s="248">
        <v>3868</v>
      </c>
      <c r="F19" s="248">
        <v>5695</v>
      </c>
      <c r="G19" s="249">
        <f t="shared" si="0"/>
        <v>147.23371251292659</v>
      </c>
    </row>
    <row r="20" spans="1:7" x14ac:dyDescent="0.2">
      <c r="A20"/>
      <c r="B20" s="242" t="s">
        <v>255</v>
      </c>
      <c r="C20" s="243" t="s">
        <v>361</v>
      </c>
      <c r="D20" s="244">
        <v>194</v>
      </c>
      <c r="E20" s="244">
        <v>194</v>
      </c>
      <c r="F20" s="244">
        <v>134</v>
      </c>
      <c r="G20" s="245">
        <f t="shared" si="0"/>
        <v>69.072164948453604</v>
      </c>
    </row>
    <row r="21" spans="1:7" x14ac:dyDescent="0.2">
      <c r="A21"/>
      <c r="B21" s="162" t="s">
        <v>255</v>
      </c>
      <c r="C21" s="236" t="s">
        <v>362</v>
      </c>
      <c r="D21" s="235">
        <v>650</v>
      </c>
      <c r="E21" s="235">
        <v>650</v>
      </c>
      <c r="F21" s="235">
        <v>629</v>
      </c>
      <c r="G21" s="154">
        <f t="shared" si="0"/>
        <v>96.769230769230774</v>
      </c>
    </row>
    <row r="22" spans="1:7" x14ac:dyDescent="0.2">
      <c r="A22"/>
      <c r="B22" s="162" t="s">
        <v>255</v>
      </c>
      <c r="C22" s="236" t="s">
        <v>363</v>
      </c>
      <c r="D22" s="235">
        <v>651</v>
      </c>
      <c r="E22" s="235">
        <v>650</v>
      </c>
      <c r="F22" s="235">
        <v>642</v>
      </c>
      <c r="G22" s="154">
        <f t="shared" si="0"/>
        <v>98.769230769230759</v>
      </c>
    </row>
    <row r="23" spans="1:7" x14ac:dyDescent="0.2">
      <c r="A23"/>
      <c r="B23" s="162" t="s">
        <v>256</v>
      </c>
      <c r="C23" s="236" t="s">
        <v>357</v>
      </c>
      <c r="D23" s="235">
        <v>180</v>
      </c>
      <c r="E23" s="235">
        <v>180</v>
      </c>
      <c r="F23" s="235">
        <v>176</v>
      </c>
      <c r="G23" s="154">
        <f t="shared" si="0"/>
        <v>97.777777777777771</v>
      </c>
    </row>
    <row r="24" spans="1:7" x14ac:dyDescent="0.2">
      <c r="A24"/>
      <c r="B24" s="162" t="s">
        <v>256</v>
      </c>
      <c r="C24" s="236" t="s">
        <v>358</v>
      </c>
      <c r="D24" s="235">
        <v>48</v>
      </c>
      <c r="E24" s="235">
        <v>48</v>
      </c>
      <c r="F24" s="235">
        <v>43</v>
      </c>
      <c r="G24" s="154">
        <f t="shared" si="0"/>
        <v>89.583333333333343</v>
      </c>
    </row>
    <row r="25" spans="1:7" x14ac:dyDescent="0.2">
      <c r="A25"/>
      <c r="B25" s="162" t="s">
        <v>256</v>
      </c>
      <c r="C25" s="236" t="s">
        <v>359</v>
      </c>
      <c r="D25" s="235">
        <v>38</v>
      </c>
      <c r="E25" s="235">
        <v>0</v>
      </c>
      <c r="F25" s="235">
        <v>0</v>
      </c>
      <c r="G25" s="154">
        <f t="shared" si="0"/>
        <v>0</v>
      </c>
    </row>
    <row r="26" spans="1:7" x14ac:dyDescent="0.2">
      <c r="A26"/>
      <c r="B26" s="162" t="s">
        <v>256</v>
      </c>
      <c r="C26" s="236" t="s">
        <v>360</v>
      </c>
      <c r="D26" s="235">
        <v>191</v>
      </c>
      <c r="E26" s="235">
        <v>191</v>
      </c>
      <c r="F26" s="235">
        <v>188</v>
      </c>
      <c r="G26" s="154">
        <f t="shared" si="0"/>
        <v>98.429319371727757</v>
      </c>
    </row>
    <row r="27" spans="1:7" x14ac:dyDescent="0.2">
      <c r="A27"/>
      <c r="B27" s="162" t="s">
        <v>257</v>
      </c>
      <c r="C27" s="236" t="s">
        <v>364</v>
      </c>
      <c r="D27" s="235">
        <v>160</v>
      </c>
      <c r="E27" s="235">
        <v>157</v>
      </c>
      <c r="F27" s="235">
        <v>131</v>
      </c>
      <c r="G27" s="154">
        <f t="shared" si="0"/>
        <v>83.439490445859875</v>
      </c>
    </row>
    <row r="28" spans="1:7" x14ac:dyDescent="0.2">
      <c r="A28"/>
      <c r="B28" s="162" t="s">
        <v>258</v>
      </c>
      <c r="C28" s="236" t="s">
        <v>356</v>
      </c>
      <c r="D28" s="235">
        <v>82</v>
      </c>
      <c r="E28" s="235">
        <v>82</v>
      </c>
      <c r="F28" s="235">
        <v>44</v>
      </c>
      <c r="G28" s="154">
        <f t="shared" si="0"/>
        <v>53.658536585365859</v>
      </c>
    </row>
    <row r="29" spans="1:7" x14ac:dyDescent="0.2">
      <c r="A29"/>
      <c r="B29" s="162" t="s">
        <v>258</v>
      </c>
      <c r="C29" s="236" t="s">
        <v>359</v>
      </c>
      <c r="D29" s="235">
        <v>24</v>
      </c>
      <c r="E29" s="235">
        <v>24</v>
      </c>
      <c r="F29" s="235">
        <v>0</v>
      </c>
      <c r="G29" s="154">
        <f t="shared" si="0"/>
        <v>0</v>
      </c>
    </row>
    <row r="30" spans="1:7" x14ac:dyDescent="0.2">
      <c r="A30"/>
      <c r="B30" s="162" t="s">
        <v>259</v>
      </c>
      <c r="C30" s="236" t="s">
        <v>357</v>
      </c>
      <c r="D30" s="235">
        <v>51</v>
      </c>
      <c r="E30" s="235">
        <v>51</v>
      </c>
      <c r="F30" s="235">
        <v>33</v>
      </c>
      <c r="G30" s="154">
        <f t="shared" si="0"/>
        <v>64.705882352941174</v>
      </c>
    </row>
    <row r="31" spans="1:7" x14ac:dyDescent="0.2">
      <c r="A31"/>
      <c r="B31" s="162" t="s">
        <v>178</v>
      </c>
      <c r="C31" s="236" t="s">
        <v>204</v>
      </c>
      <c r="D31" s="235">
        <v>59</v>
      </c>
      <c r="E31" s="235">
        <v>59</v>
      </c>
      <c r="F31" s="235">
        <v>59</v>
      </c>
      <c r="G31" s="154">
        <f t="shared" si="0"/>
        <v>100</v>
      </c>
    </row>
    <row r="32" spans="1:7" ht="13.5" x14ac:dyDescent="0.2">
      <c r="A32"/>
      <c r="B32" s="246" t="s">
        <v>260</v>
      </c>
      <c r="C32" s="247"/>
      <c r="D32" s="248">
        <v>2328</v>
      </c>
      <c r="E32" s="248">
        <v>2286</v>
      </c>
      <c r="F32" s="248">
        <v>2079</v>
      </c>
      <c r="G32" s="249">
        <f t="shared" si="0"/>
        <v>90.944881889763778</v>
      </c>
    </row>
    <row r="33" spans="1:7" ht="13.5" x14ac:dyDescent="0.2">
      <c r="A33"/>
      <c r="B33" s="246" t="s">
        <v>261</v>
      </c>
      <c r="C33" s="247"/>
      <c r="D33" s="248">
        <v>6196</v>
      </c>
      <c r="E33" s="248">
        <v>6154</v>
      </c>
      <c r="F33" s="248">
        <v>7774</v>
      </c>
      <c r="G33" s="249">
        <f t="shared" si="0"/>
        <v>126.32434189145272</v>
      </c>
    </row>
    <row r="34" spans="1:7" x14ac:dyDescent="0.2">
      <c r="A34"/>
      <c r="B34" s="250" t="s">
        <v>179</v>
      </c>
      <c r="C34" s="251"/>
      <c r="D34" s="251"/>
      <c r="E34" s="251"/>
      <c r="F34" s="251"/>
      <c r="G34" s="251"/>
    </row>
    <row r="35" spans="1:7" x14ac:dyDescent="0.2">
      <c r="A35"/>
      <c r="B35" s="252" t="s">
        <v>189</v>
      </c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2" orientation="landscape" r:id="rId1"/>
  <headerFooter alignWithMargins="0">
    <oddFooter>&amp;LStatistiques mensuelles
&amp;Rpage 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I200"/>
  <sheetViews>
    <sheetView view="pageBreakPreview" zoomScale="60" zoomScaleNormal="85" workbookViewId="0">
      <selection activeCell="E15" sqref="E15"/>
    </sheetView>
  </sheetViews>
  <sheetFormatPr baseColWidth="10" defaultColWidth="11.42578125" defaultRowHeight="12.75" x14ac:dyDescent="0.2"/>
  <cols>
    <col min="1" max="1" width="14.5703125" style="119" bestFit="1" customWidth="1"/>
    <col min="2" max="2" width="5.7109375" style="119" customWidth="1"/>
    <col min="3" max="3" width="29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64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365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205"/>
      <c r="G4" s="205"/>
    </row>
    <row r="5" spans="1:7" ht="15" x14ac:dyDescent="0.2">
      <c r="A5" s="68" t="s">
        <v>131</v>
      </c>
      <c r="B5" s="69" t="s">
        <v>132</v>
      </c>
      <c r="C5" s="70"/>
      <c r="D5" s="70"/>
      <c r="E5" s="70"/>
      <c r="F5" s="206"/>
      <c r="G5" s="206"/>
    </row>
    <row r="6" spans="1:7" ht="15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151</v>
      </c>
      <c r="C7" s="29"/>
      <c r="D7" s="29"/>
      <c r="E7" s="29"/>
      <c r="F7" s="29"/>
      <c r="G7" s="29"/>
    </row>
    <row r="8" spans="1:7" ht="44.25" customHeight="1" x14ac:dyDescent="0.2">
      <c r="A8" s="29"/>
      <c r="B8" s="205"/>
      <c r="C8" s="239"/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x14ac:dyDescent="0.2">
      <c r="A9" s="29"/>
      <c r="B9" s="233" t="s">
        <v>252</v>
      </c>
      <c r="C9" s="234" t="s">
        <v>366</v>
      </c>
      <c r="D9" s="240">
        <v>500</v>
      </c>
      <c r="E9" s="240">
        <v>500</v>
      </c>
      <c r="F9" s="240">
        <v>760</v>
      </c>
      <c r="G9" s="241">
        <f t="shared" ref="G9:G34" si="0">IF(E9=0,0,F9/E9*100)</f>
        <v>152</v>
      </c>
    </row>
    <row r="10" spans="1:7" x14ac:dyDescent="0.2">
      <c r="A10"/>
      <c r="B10" s="162" t="s">
        <v>252</v>
      </c>
      <c r="C10" s="236" t="s">
        <v>367</v>
      </c>
      <c r="D10" s="235">
        <v>2857</v>
      </c>
      <c r="E10" s="235">
        <v>2857</v>
      </c>
      <c r="F10" s="235">
        <v>3858</v>
      </c>
      <c r="G10" s="154">
        <f t="shared" si="0"/>
        <v>135.03675183759188</v>
      </c>
    </row>
    <row r="11" spans="1:7" x14ac:dyDescent="0.2">
      <c r="A11"/>
      <c r="B11" s="162" t="s">
        <v>252</v>
      </c>
      <c r="C11" s="236" t="s">
        <v>368</v>
      </c>
      <c r="D11" s="235">
        <v>593</v>
      </c>
      <c r="E11" s="235">
        <v>593</v>
      </c>
      <c r="F11" s="235">
        <v>925</v>
      </c>
      <c r="G11" s="154">
        <f t="shared" si="0"/>
        <v>155.98650927487353</v>
      </c>
    </row>
    <row r="12" spans="1:7" x14ac:dyDescent="0.2">
      <c r="A12"/>
      <c r="B12" s="162" t="s">
        <v>252</v>
      </c>
      <c r="C12" s="236" t="s">
        <v>369</v>
      </c>
      <c r="D12" s="235">
        <v>579</v>
      </c>
      <c r="E12" s="235">
        <v>579</v>
      </c>
      <c r="F12" s="235">
        <v>850</v>
      </c>
      <c r="G12" s="154">
        <f t="shared" si="0"/>
        <v>146.80483592400691</v>
      </c>
    </row>
    <row r="13" spans="1:7" x14ac:dyDescent="0.2">
      <c r="A13"/>
      <c r="B13" s="162" t="s">
        <v>252</v>
      </c>
      <c r="C13" s="236" t="s">
        <v>370</v>
      </c>
      <c r="D13" s="235">
        <v>483</v>
      </c>
      <c r="E13" s="235">
        <v>483</v>
      </c>
      <c r="F13" s="235">
        <v>645</v>
      </c>
      <c r="G13" s="154">
        <f t="shared" si="0"/>
        <v>133.54037267080744</v>
      </c>
    </row>
    <row r="14" spans="1:7" x14ac:dyDescent="0.2">
      <c r="A14"/>
      <c r="B14" s="162" t="s">
        <v>252</v>
      </c>
      <c r="C14" s="236" t="s">
        <v>371</v>
      </c>
      <c r="D14" s="235">
        <v>138</v>
      </c>
      <c r="E14" s="235">
        <v>138</v>
      </c>
      <c r="F14" s="235">
        <v>122</v>
      </c>
      <c r="G14" s="154">
        <f t="shared" si="0"/>
        <v>88.405797101449281</v>
      </c>
    </row>
    <row r="15" spans="1:7" x14ac:dyDescent="0.2">
      <c r="A15"/>
      <c r="B15" s="162" t="s">
        <v>252</v>
      </c>
      <c r="C15" s="236" t="s">
        <v>372</v>
      </c>
      <c r="D15" s="235">
        <v>587</v>
      </c>
      <c r="E15" s="235">
        <v>587</v>
      </c>
      <c r="F15" s="235">
        <v>943</v>
      </c>
      <c r="G15" s="154">
        <f t="shared" si="0"/>
        <v>160.64735945485521</v>
      </c>
    </row>
    <row r="16" spans="1:7" x14ac:dyDescent="0.2">
      <c r="A16"/>
      <c r="B16" s="162" t="s">
        <v>253</v>
      </c>
      <c r="C16" s="236" t="s">
        <v>373</v>
      </c>
      <c r="D16" s="235">
        <v>1404</v>
      </c>
      <c r="E16" s="235">
        <v>1404</v>
      </c>
      <c r="F16" s="235">
        <v>2206</v>
      </c>
      <c r="G16" s="154">
        <f t="shared" si="0"/>
        <v>157.12250712250713</v>
      </c>
    </row>
    <row r="17" spans="1:9" ht="12" customHeight="1" x14ac:dyDescent="0.2">
      <c r="A17"/>
      <c r="B17" s="162" t="s">
        <v>253</v>
      </c>
      <c r="C17" s="236" t="s">
        <v>374</v>
      </c>
      <c r="D17" s="235">
        <v>385</v>
      </c>
      <c r="E17" s="235">
        <v>385</v>
      </c>
      <c r="F17" s="235">
        <v>587</v>
      </c>
      <c r="G17" s="154">
        <f t="shared" si="0"/>
        <v>152.46753246753246</v>
      </c>
    </row>
    <row r="18" spans="1:9" ht="13.5" x14ac:dyDescent="0.2">
      <c r="A18"/>
      <c r="B18" s="246" t="s">
        <v>254</v>
      </c>
      <c r="C18" s="247"/>
      <c r="D18" s="248">
        <v>7526</v>
      </c>
      <c r="E18" s="248">
        <v>7526</v>
      </c>
      <c r="F18" s="248">
        <v>10896</v>
      </c>
      <c r="G18" s="249">
        <f t="shared" si="0"/>
        <v>144.77810257773055</v>
      </c>
    </row>
    <row r="19" spans="1:9" x14ac:dyDescent="0.2">
      <c r="A19"/>
      <c r="B19" s="242" t="s">
        <v>255</v>
      </c>
      <c r="C19" s="243" t="s">
        <v>375</v>
      </c>
      <c r="D19" s="244">
        <v>310</v>
      </c>
      <c r="E19" s="244">
        <v>308</v>
      </c>
      <c r="F19" s="244">
        <v>284</v>
      </c>
      <c r="G19" s="245">
        <f t="shared" si="0"/>
        <v>92.20779220779221</v>
      </c>
    </row>
    <row r="20" spans="1:9" x14ac:dyDescent="0.2">
      <c r="A20"/>
      <c r="B20" s="162" t="s">
        <v>256</v>
      </c>
      <c r="C20" s="236" t="s">
        <v>374</v>
      </c>
      <c r="D20" s="235">
        <v>192</v>
      </c>
      <c r="E20" s="235">
        <v>192</v>
      </c>
      <c r="F20" s="235">
        <v>174</v>
      </c>
      <c r="G20" s="154">
        <f t="shared" si="0"/>
        <v>90.625</v>
      </c>
    </row>
    <row r="21" spans="1:9" x14ac:dyDescent="0.2">
      <c r="A21"/>
      <c r="B21" s="162" t="s">
        <v>256</v>
      </c>
      <c r="C21" s="236" t="s">
        <v>376</v>
      </c>
      <c r="D21" s="235">
        <v>537</v>
      </c>
      <c r="E21" s="235">
        <v>537</v>
      </c>
      <c r="F21" s="235">
        <v>457</v>
      </c>
      <c r="G21" s="154">
        <f t="shared" si="0"/>
        <v>85.102420856610806</v>
      </c>
    </row>
    <row r="22" spans="1:9" x14ac:dyDescent="0.2">
      <c r="A22"/>
      <c r="B22" s="162" t="s">
        <v>257</v>
      </c>
      <c r="C22" s="236" t="s">
        <v>377</v>
      </c>
      <c r="D22" s="235">
        <v>314</v>
      </c>
      <c r="E22" s="235">
        <v>235</v>
      </c>
      <c r="F22" s="235">
        <v>220</v>
      </c>
      <c r="G22" s="154">
        <f t="shared" si="0"/>
        <v>93.61702127659575</v>
      </c>
    </row>
    <row r="23" spans="1:9" x14ac:dyDescent="0.2">
      <c r="A23"/>
      <c r="B23" s="162" t="s">
        <v>305</v>
      </c>
      <c r="C23" s="236" t="s">
        <v>376</v>
      </c>
      <c r="D23" s="235">
        <v>28</v>
      </c>
      <c r="E23" s="235">
        <v>28</v>
      </c>
      <c r="F23" s="235">
        <v>21</v>
      </c>
      <c r="G23" s="154">
        <f t="shared" si="0"/>
        <v>75</v>
      </c>
    </row>
    <row r="24" spans="1:9" x14ac:dyDescent="0.2">
      <c r="A24"/>
      <c r="B24" s="162" t="s">
        <v>258</v>
      </c>
      <c r="C24" s="236" t="s">
        <v>378</v>
      </c>
      <c r="D24" s="235">
        <v>116</v>
      </c>
      <c r="E24" s="235">
        <v>116</v>
      </c>
      <c r="F24" s="235">
        <v>130</v>
      </c>
      <c r="G24" s="154">
        <f t="shared" si="0"/>
        <v>112.06896551724137</v>
      </c>
    </row>
    <row r="25" spans="1:9" x14ac:dyDescent="0.2">
      <c r="A25"/>
      <c r="B25" s="162" t="s">
        <v>258</v>
      </c>
      <c r="C25" s="236" t="s">
        <v>374</v>
      </c>
      <c r="D25" s="235">
        <v>60</v>
      </c>
      <c r="E25" s="235">
        <v>60</v>
      </c>
      <c r="F25" s="235">
        <v>72</v>
      </c>
      <c r="G25" s="154">
        <f t="shared" si="0"/>
        <v>120</v>
      </c>
    </row>
    <row r="26" spans="1:9" x14ac:dyDescent="0.2">
      <c r="A26"/>
      <c r="B26" s="162" t="s">
        <v>283</v>
      </c>
      <c r="C26" s="236" t="s">
        <v>379</v>
      </c>
      <c r="D26" s="235">
        <v>77</v>
      </c>
      <c r="E26" s="235">
        <v>77</v>
      </c>
      <c r="F26" s="235">
        <v>74</v>
      </c>
      <c r="G26" s="154">
        <f t="shared" si="0"/>
        <v>96.103896103896105</v>
      </c>
    </row>
    <row r="27" spans="1:9" x14ac:dyDescent="0.2">
      <c r="A27"/>
      <c r="B27" s="162" t="s">
        <v>283</v>
      </c>
      <c r="C27" s="236" t="s">
        <v>380</v>
      </c>
      <c r="D27" s="235">
        <v>48</v>
      </c>
      <c r="E27" s="235">
        <v>48</v>
      </c>
      <c r="F27" s="235">
        <v>89</v>
      </c>
      <c r="G27" s="154">
        <f t="shared" si="0"/>
        <v>185.41666666666669</v>
      </c>
    </row>
    <row r="28" spans="1:9" x14ac:dyDescent="0.2">
      <c r="A28"/>
      <c r="B28" s="162" t="s">
        <v>283</v>
      </c>
      <c r="C28" s="236" t="s">
        <v>375</v>
      </c>
      <c r="D28" s="235">
        <v>43</v>
      </c>
      <c r="E28" s="235">
        <v>43</v>
      </c>
      <c r="F28" s="235">
        <v>50</v>
      </c>
      <c r="G28" s="154">
        <f t="shared" si="0"/>
        <v>116.27906976744187</v>
      </c>
    </row>
    <row r="29" spans="1:9" x14ac:dyDescent="0.2">
      <c r="A29"/>
      <c r="B29" s="162" t="s">
        <v>259</v>
      </c>
      <c r="C29" s="236" t="s">
        <v>378</v>
      </c>
      <c r="D29" s="235">
        <v>27</v>
      </c>
      <c r="E29" s="235">
        <v>27</v>
      </c>
      <c r="F29" s="235">
        <v>26</v>
      </c>
      <c r="G29" s="154">
        <f t="shared" si="0"/>
        <v>96.296296296296291</v>
      </c>
    </row>
    <row r="30" spans="1:9" x14ac:dyDescent="0.2">
      <c r="A30"/>
      <c r="B30" s="162" t="s">
        <v>178</v>
      </c>
      <c r="C30" s="236" t="s">
        <v>381</v>
      </c>
      <c r="D30" s="235">
        <v>60</v>
      </c>
      <c r="E30" s="235">
        <v>60</v>
      </c>
      <c r="F30" s="235">
        <v>53</v>
      </c>
      <c r="G30" s="154">
        <f t="shared" si="0"/>
        <v>88.333333333333329</v>
      </c>
      <c r="H30" s="168"/>
      <c r="I30" s="168"/>
    </row>
    <row r="31" spans="1:9" x14ac:dyDescent="0.2">
      <c r="A31"/>
      <c r="B31" s="162" t="s">
        <v>306</v>
      </c>
      <c r="C31" s="236" t="s">
        <v>373</v>
      </c>
      <c r="D31" s="235">
        <v>57</v>
      </c>
      <c r="E31" s="235">
        <v>57</v>
      </c>
      <c r="F31" s="235">
        <v>29</v>
      </c>
      <c r="G31" s="154">
        <f t="shared" si="0"/>
        <v>50.877192982456144</v>
      </c>
      <c r="H31" s="168"/>
      <c r="I31" s="168"/>
    </row>
    <row r="32" spans="1:9" x14ac:dyDescent="0.2">
      <c r="A32"/>
      <c r="B32" s="162" t="s">
        <v>306</v>
      </c>
      <c r="C32" s="236" t="s">
        <v>376</v>
      </c>
      <c r="D32" s="235">
        <v>231</v>
      </c>
      <c r="E32" s="235">
        <v>231</v>
      </c>
      <c r="F32" s="235">
        <v>171</v>
      </c>
      <c r="G32" s="154">
        <f t="shared" si="0"/>
        <v>74.025974025974023</v>
      </c>
      <c r="H32" s="168"/>
      <c r="I32" s="168"/>
    </row>
    <row r="33" spans="1:7" ht="13.5" x14ac:dyDescent="0.2">
      <c r="A33"/>
      <c r="B33" s="246" t="s">
        <v>260</v>
      </c>
      <c r="C33" s="247"/>
      <c r="D33" s="248">
        <v>2100</v>
      </c>
      <c r="E33" s="248">
        <v>2019</v>
      </c>
      <c r="F33" s="248">
        <v>1850</v>
      </c>
      <c r="G33" s="249">
        <f t="shared" si="0"/>
        <v>91.629519564140665</v>
      </c>
    </row>
    <row r="34" spans="1:7" ht="13.5" x14ac:dyDescent="0.2">
      <c r="A34"/>
      <c r="B34" s="246" t="s">
        <v>261</v>
      </c>
      <c r="C34" s="247"/>
      <c r="D34" s="248">
        <v>9626</v>
      </c>
      <c r="E34" s="248">
        <v>9545</v>
      </c>
      <c r="F34" s="248">
        <v>12746</v>
      </c>
      <c r="G34" s="249">
        <f t="shared" si="0"/>
        <v>133.53588266107909</v>
      </c>
    </row>
    <row r="35" spans="1:7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 s="252" t="s">
        <v>232</v>
      </c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r:id="rId1"/>
  <headerFooter alignWithMargins="0">
    <oddFooter>&amp;LStatistiques mensuelles
&amp;Rpage 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G200"/>
  <sheetViews>
    <sheetView view="pageBreakPreview" zoomScale="60" zoomScaleNormal="80" workbookViewId="0">
      <selection activeCell="K24" sqref="K24"/>
    </sheetView>
  </sheetViews>
  <sheetFormatPr baseColWidth="10" defaultColWidth="11.42578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67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382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205"/>
      <c r="G4" s="205"/>
    </row>
    <row r="5" spans="1:7" ht="15" x14ac:dyDescent="0.2">
      <c r="A5" s="68" t="s">
        <v>131</v>
      </c>
      <c r="B5" s="69" t="s">
        <v>132</v>
      </c>
      <c r="C5" s="70"/>
      <c r="D5" s="70"/>
      <c r="E5" s="70"/>
      <c r="F5" s="206"/>
      <c r="G5" s="206"/>
    </row>
    <row r="6" spans="1:7" ht="15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206"/>
      <c r="G6" s="206"/>
    </row>
    <row r="7" spans="1:7" ht="9" customHeight="1" x14ac:dyDescent="0.2">
      <c r="B7" s="180" t="s">
        <v>151</v>
      </c>
    </row>
    <row r="8" spans="1:7" ht="55.5" customHeight="1" x14ac:dyDescent="0.2"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x14ac:dyDescent="0.2">
      <c r="B9" s="233" t="s">
        <v>252</v>
      </c>
      <c r="C9" s="234" t="s">
        <v>383</v>
      </c>
      <c r="D9" s="240">
        <v>266</v>
      </c>
      <c r="E9" s="240">
        <v>239</v>
      </c>
      <c r="F9" s="240">
        <v>368</v>
      </c>
      <c r="G9" s="241">
        <f t="shared" ref="G9:G40" si="0">IF(E9=0,0,F9/E9*100)</f>
        <v>153.97489539748955</v>
      </c>
    </row>
    <row r="10" spans="1:7" x14ac:dyDescent="0.2">
      <c r="A10"/>
      <c r="B10" s="162" t="s">
        <v>252</v>
      </c>
      <c r="C10" s="236" t="s">
        <v>384</v>
      </c>
      <c r="D10" s="235">
        <v>254</v>
      </c>
      <c r="E10" s="235">
        <v>254</v>
      </c>
      <c r="F10" s="235">
        <v>378</v>
      </c>
      <c r="G10" s="154">
        <f t="shared" si="0"/>
        <v>148.81889763779529</v>
      </c>
    </row>
    <row r="11" spans="1:7" x14ac:dyDescent="0.2">
      <c r="A11"/>
      <c r="B11" s="162" t="s">
        <v>252</v>
      </c>
      <c r="C11" s="236" t="s">
        <v>385</v>
      </c>
      <c r="D11" s="235">
        <v>269</v>
      </c>
      <c r="E11" s="235">
        <v>269</v>
      </c>
      <c r="F11" s="235">
        <v>439</v>
      </c>
      <c r="G11" s="154">
        <f t="shared" si="0"/>
        <v>163.19702602230484</v>
      </c>
    </row>
    <row r="12" spans="1:7" x14ac:dyDescent="0.2">
      <c r="A12"/>
      <c r="B12" s="162" t="s">
        <v>252</v>
      </c>
      <c r="C12" s="236" t="s">
        <v>386</v>
      </c>
      <c r="D12" s="235">
        <v>46</v>
      </c>
      <c r="E12" s="235">
        <v>46</v>
      </c>
      <c r="F12" s="235">
        <v>91</v>
      </c>
      <c r="G12" s="154">
        <f t="shared" si="0"/>
        <v>197.82608695652172</v>
      </c>
    </row>
    <row r="13" spans="1:7" x14ac:dyDescent="0.2">
      <c r="A13"/>
      <c r="B13" s="162" t="s">
        <v>252</v>
      </c>
      <c r="C13" s="236" t="s">
        <v>387</v>
      </c>
      <c r="D13" s="235">
        <v>48</v>
      </c>
      <c r="E13" s="235">
        <v>48</v>
      </c>
      <c r="F13" s="235">
        <v>64</v>
      </c>
      <c r="G13" s="154">
        <f t="shared" si="0"/>
        <v>133.33333333333331</v>
      </c>
    </row>
    <row r="14" spans="1:7" x14ac:dyDescent="0.2">
      <c r="A14"/>
      <c r="B14" s="162" t="s">
        <v>252</v>
      </c>
      <c r="C14" s="236" t="s">
        <v>388</v>
      </c>
      <c r="D14" s="235">
        <v>39</v>
      </c>
      <c r="E14" s="235">
        <v>39</v>
      </c>
      <c r="F14" s="235">
        <v>72</v>
      </c>
      <c r="G14" s="154">
        <f t="shared" si="0"/>
        <v>184.61538461538461</v>
      </c>
    </row>
    <row r="15" spans="1:7" x14ac:dyDescent="0.2">
      <c r="A15"/>
      <c r="B15" s="162" t="s">
        <v>252</v>
      </c>
      <c r="C15" s="236" t="s">
        <v>389</v>
      </c>
      <c r="D15" s="235">
        <v>40</v>
      </c>
      <c r="E15" s="235">
        <v>40</v>
      </c>
      <c r="F15" s="235">
        <v>88</v>
      </c>
      <c r="G15" s="154">
        <f t="shared" si="0"/>
        <v>220.00000000000003</v>
      </c>
    </row>
    <row r="16" spans="1:7" x14ac:dyDescent="0.2">
      <c r="A16"/>
      <c r="B16" s="162" t="s">
        <v>252</v>
      </c>
      <c r="C16" s="236" t="s">
        <v>390</v>
      </c>
      <c r="D16" s="235">
        <v>71</v>
      </c>
      <c r="E16" s="235">
        <v>71</v>
      </c>
      <c r="F16" s="235">
        <v>131</v>
      </c>
      <c r="G16" s="154">
        <f t="shared" si="0"/>
        <v>184.50704225352112</v>
      </c>
    </row>
    <row r="17" spans="1:7" x14ac:dyDescent="0.2">
      <c r="A17"/>
      <c r="B17" s="162" t="s">
        <v>252</v>
      </c>
      <c r="C17" s="236" t="s">
        <v>391</v>
      </c>
      <c r="D17" s="235">
        <v>401</v>
      </c>
      <c r="E17" s="235">
        <v>401</v>
      </c>
      <c r="F17" s="235">
        <v>503</v>
      </c>
      <c r="G17" s="154">
        <f t="shared" si="0"/>
        <v>125.4364089775561</v>
      </c>
    </row>
    <row r="18" spans="1:7" x14ac:dyDescent="0.2">
      <c r="A18"/>
      <c r="B18" s="162" t="s">
        <v>252</v>
      </c>
      <c r="C18" s="236" t="s">
        <v>392</v>
      </c>
      <c r="D18" s="235">
        <v>92</v>
      </c>
      <c r="E18" s="235">
        <v>92</v>
      </c>
      <c r="F18" s="235">
        <v>129</v>
      </c>
      <c r="G18" s="154">
        <f t="shared" si="0"/>
        <v>140.21739130434781</v>
      </c>
    </row>
    <row r="19" spans="1:7" x14ac:dyDescent="0.2">
      <c r="A19"/>
      <c r="B19" s="162" t="s">
        <v>252</v>
      </c>
      <c r="C19" s="236" t="s">
        <v>393</v>
      </c>
      <c r="D19" s="235">
        <v>85</v>
      </c>
      <c r="E19" s="235">
        <v>85</v>
      </c>
      <c r="F19" s="235">
        <v>160</v>
      </c>
      <c r="G19" s="154">
        <f t="shared" si="0"/>
        <v>188.23529411764704</v>
      </c>
    </row>
    <row r="20" spans="1:7" x14ac:dyDescent="0.2">
      <c r="A20"/>
      <c r="B20" s="162" t="s">
        <v>252</v>
      </c>
      <c r="C20" s="236" t="s">
        <v>394</v>
      </c>
      <c r="D20" s="235">
        <v>52</v>
      </c>
      <c r="E20" s="235">
        <v>52</v>
      </c>
      <c r="F20" s="235">
        <v>85</v>
      </c>
      <c r="G20" s="154">
        <f t="shared" si="0"/>
        <v>163.46153846153845</v>
      </c>
    </row>
    <row r="21" spans="1:7" x14ac:dyDescent="0.2">
      <c r="A21"/>
      <c r="B21" s="162" t="s">
        <v>253</v>
      </c>
      <c r="C21" s="236" t="s">
        <v>385</v>
      </c>
      <c r="D21" s="235">
        <v>6</v>
      </c>
      <c r="E21" s="235">
        <v>6</v>
      </c>
      <c r="F21" s="235">
        <v>5</v>
      </c>
      <c r="G21" s="154">
        <f t="shared" si="0"/>
        <v>83.333333333333343</v>
      </c>
    </row>
    <row r="22" spans="1:7" x14ac:dyDescent="0.2">
      <c r="A22"/>
      <c r="B22" s="162" t="s">
        <v>253</v>
      </c>
      <c r="C22" s="236" t="s">
        <v>395</v>
      </c>
      <c r="D22" s="235">
        <v>198</v>
      </c>
      <c r="E22" s="235">
        <v>198</v>
      </c>
      <c r="F22" s="235">
        <v>308</v>
      </c>
      <c r="G22" s="154">
        <f t="shared" si="0"/>
        <v>155.55555555555557</v>
      </c>
    </row>
    <row r="23" spans="1:7" x14ac:dyDescent="0.2">
      <c r="A23"/>
      <c r="B23" s="162" t="s">
        <v>253</v>
      </c>
      <c r="C23" s="236" t="s">
        <v>396</v>
      </c>
      <c r="D23" s="235">
        <v>570</v>
      </c>
      <c r="E23" s="235">
        <v>570</v>
      </c>
      <c r="F23" s="235">
        <v>674</v>
      </c>
      <c r="G23" s="154">
        <f t="shared" si="0"/>
        <v>118.24561403508771</v>
      </c>
    </row>
    <row r="24" spans="1:7" x14ac:dyDescent="0.2">
      <c r="A24"/>
      <c r="B24" s="162" t="s">
        <v>253</v>
      </c>
      <c r="C24" s="236" t="s">
        <v>206</v>
      </c>
      <c r="D24" s="235">
        <v>63</v>
      </c>
      <c r="E24" s="235">
        <v>63</v>
      </c>
      <c r="F24" s="235">
        <v>43</v>
      </c>
      <c r="G24" s="154">
        <f t="shared" si="0"/>
        <v>68.253968253968253</v>
      </c>
    </row>
    <row r="25" spans="1:7" x14ac:dyDescent="0.2">
      <c r="A25"/>
      <c r="B25" s="162" t="s">
        <v>253</v>
      </c>
      <c r="C25" s="236" t="s">
        <v>397</v>
      </c>
      <c r="D25" s="235">
        <v>480</v>
      </c>
      <c r="E25" s="235">
        <v>480</v>
      </c>
      <c r="F25" s="235">
        <v>622</v>
      </c>
      <c r="G25" s="154">
        <f t="shared" si="0"/>
        <v>129.58333333333334</v>
      </c>
    </row>
    <row r="26" spans="1:7" ht="13.5" x14ac:dyDescent="0.2">
      <c r="A26"/>
      <c r="B26" s="246" t="s">
        <v>254</v>
      </c>
      <c r="C26" s="247"/>
      <c r="D26" s="248">
        <v>2980</v>
      </c>
      <c r="E26" s="248">
        <v>2953</v>
      </c>
      <c r="F26" s="248">
        <v>4160</v>
      </c>
      <c r="G26" s="249">
        <f t="shared" si="0"/>
        <v>140.87368777514394</v>
      </c>
    </row>
    <row r="27" spans="1:7" x14ac:dyDescent="0.2">
      <c r="A27"/>
      <c r="B27" s="242" t="s">
        <v>255</v>
      </c>
      <c r="C27" s="243" t="s">
        <v>398</v>
      </c>
      <c r="D27" s="244">
        <v>638</v>
      </c>
      <c r="E27" s="244">
        <v>638</v>
      </c>
      <c r="F27" s="244">
        <v>597</v>
      </c>
      <c r="G27" s="245">
        <f t="shared" si="0"/>
        <v>93.573667711598745</v>
      </c>
    </row>
    <row r="28" spans="1:7" x14ac:dyDescent="0.2">
      <c r="A28"/>
      <c r="B28" s="162" t="s">
        <v>256</v>
      </c>
      <c r="C28" s="236" t="s">
        <v>385</v>
      </c>
      <c r="D28" s="235">
        <v>448</v>
      </c>
      <c r="E28" s="235">
        <v>422</v>
      </c>
      <c r="F28" s="235">
        <v>361</v>
      </c>
      <c r="G28" s="154">
        <f t="shared" si="0"/>
        <v>85.545023696682463</v>
      </c>
    </row>
    <row r="29" spans="1:7" x14ac:dyDescent="0.2">
      <c r="A29"/>
      <c r="B29" s="162" t="s">
        <v>256</v>
      </c>
      <c r="C29" s="236" t="s">
        <v>395</v>
      </c>
      <c r="D29" s="235">
        <v>40</v>
      </c>
      <c r="E29" s="235">
        <v>40</v>
      </c>
      <c r="F29" s="235">
        <v>39</v>
      </c>
      <c r="G29" s="154">
        <f t="shared" si="0"/>
        <v>97.5</v>
      </c>
    </row>
    <row r="30" spans="1:7" x14ac:dyDescent="0.2">
      <c r="A30"/>
      <c r="B30" s="162" t="s">
        <v>256</v>
      </c>
      <c r="C30" s="236" t="s">
        <v>396</v>
      </c>
      <c r="D30" s="235">
        <v>392</v>
      </c>
      <c r="E30" s="235">
        <v>392</v>
      </c>
      <c r="F30" s="235">
        <v>399</v>
      </c>
      <c r="G30" s="154">
        <f t="shared" si="0"/>
        <v>101.78571428571428</v>
      </c>
    </row>
    <row r="31" spans="1:7" x14ac:dyDescent="0.2">
      <c r="A31"/>
      <c r="B31" s="162" t="s">
        <v>256</v>
      </c>
      <c r="C31" s="236" t="s">
        <v>206</v>
      </c>
      <c r="D31" s="235">
        <v>232</v>
      </c>
      <c r="E31" s="235">
        <v>232</v>
      </c>
      <c r="F31" s="235">
        <v>190</v>
      </c>
      <c r="G31" s="154">
        <f t="shared" si="0"/>
        <v>81.896551724137936</v>
      </c>
    </row>
    <row r="32" spans="1:7" x14ac:dyDescent="0.2">
      <c r="A32"/>
      <c r="B32" s="162" t="s">
        <v>256</v>
      </c>
      <c r="C32" s="236" t="s">
        <v>397</v>
      </c>
      <c r="D32" s="235">
        <v>210</v>
      </c>
      <c r="E32" s="235">
        <v>210</v>
      </c>
      <c r="F32" s="235">
        <v>202</v>
      </c>
      <c r="G32" s="154">
        <f t="shared" si="0"/>
        <v>96.19047619047619</v>
      </c>
    </row>
    <row r="33" spans="1:7" x14ac:dyDescent="0.2">
      <c r="A33"/>
      <c r="B33" s="162" t="s">
        <v>305</v>
      </c>
      <c r="C33" s="236" t="s">
        <v>399</v>
      </c>
      <c r="D33" s="235">
        <v>204</v>
      </c>
      <c r="E33" s="235">
        <v>204</v>
      </c>
      <c r="F33" s="235">
        <v>64</v>
      </c>
      <c r="G33" s="154">
        <f t="shared" si="0"/>
        <v>31.372549019607842</v>
      </c>
    </row>
    <row r="34" spans="1:7" x14ac:dyDescent="0.2">
      <c r="A34"/>
      <c r="B34" s="162" t="s">
        <v>258</v>
      </c>
      <c r="C34" s="236" t="s">
        <v>399</v>
      </c>
      <c r="D34" s="235">
        <v>45</v>
      </c>
      <c r="E34" s="235">
        <v>45</v>
      </c>
      <c r="F34" s="235">
        <v>13</v>
      </c>
      <c r="G34" s="154">
        <f t="shared" si="0"/>
        <v>28.888888888888886</v>
      </c>
    </row>
    <row r="35" spans="1:7" x14ac:dyDescent="0.2">
      <c r="A35"/>
      <c r="B35" s="162" t="s">
        <v>259</v>
      </c>
      <c r="C35" s="236" t="s">
        <v>385</v>
      </c>
      <c r="D35" s="235">
        <v>50</v>
      </c>
      <c r="E35" s="235">
        <v>50</v>
      </c>
      <c r="F35" s="235">
        <v>25</v>
      </c>
      <c r="G35" s="154">
        <f t="shared" si="0"/>
        <v>50</v>
      </c>
    </row>
    <row r="36" spans="1:7" x14ac:dyDescent="0.2">
      <c r="A36"/>
      <c r="B36" s="162" t="s">
        <v>259</v>
      </c>
      <c r="C36" s="236" t="s">
        <v>396</v>
      </c>
      <c r="D36" s="235">
        <v>36</v>
      </c>
      <c r="E36" s="235">
        <v>36</v>
      </c>
      <c r="F36" s="235">
        <v>24</v>
      </c>
      <c r="G36" s="154">
        <f t="shared" si="0"/>
        <v>66.666666666666657</v>
      </c>
    </row>
    <row r="37" spans="1:7" s="180" customFormat="1" x14ac:dyDescent="0.2">
      <c r="A37"/>
      <c r="B37" s="162" t="s">
        <v>259</v>
      </c>
      <c r="C37" s="236" t="s">
        <v>397</v>
      </c>
      <c r="D37" s="235">
        <v>26</v>
      </c>
      <c r="E37" s="235">
        <v>26</v>
      </c>
      <c r="F37" s="235">
        <v>5</v>
      </c>
      <c r="G37" s="154">
        <f t="shared" si="0"/>
        <v>19.230769230769234</v>
      </c>
    </row>
    <row r="38" spans="1:7" s="180" customFormat="1" x14ac:dyDescent="0.2">
      <c r="A38"/>
      <c r="B38" s="162" t="s">
        <v>178</v>
      </c>
      <c r="C38" s="236" t="s">
        <v>400</v>
      </c>
      <c r="D38" s="235">
        <v>59</v>
      </c>
      <c r="E38" s="235">
        <v>55</v>
      </c>
      <c r="F38" s="235">
        <v>33</v>
      </c>
      <c r="G38" s="154">
        <f t="shared" si="0"/>
        <v>60</v>
      </c>
    </row>
    <row r="39" spans="1:7" ht="13.5" x14ac:dyDescent="0.2">
      <c r="A39"/>
      <c r="B39" s="246" t="s">
        <v>260</v>
      </c>
      <c r="C39" s="247"/>
      <c r="D39" s="248">
        <v>2380</v>
      </c>
      <c r="E39" s="248">
        <v>2350</v>
      </c>
      <c r="F39" s="248">
        <v>1952</v>
      </c>
      <c r="G39" s="249">
        <f t="shared" si="0"/>
        <v>83.063829787234042</v>
      </c>
    </row>
    <row r="40" spans="1:7" ht="13.5" x14ac:dyDescent="0.2">
      <c r="A40"/>
      <c r="B40" s="246" t="s">
        <v>261</v>
      </c>
      <c r="C40" s="247"/>
      <c r="D40" s="248">
        <v>5360</v>
      </c>
      <c r="E40" s="248">
        <v>5303</v>
      </c>
      <c r="F40" s="248">
        <v>6112</v>
      </c>
      <c r="G40" s="249">
        <f t="shared" si="0"/>
        <v>115.25551574580426</v>
      </c>
    </row>
    <row r="41" spans="1:7" x14ac:dyDescent="0.2">
      <c r="A41"/>
      <c r="B41" s="250" t="s">
        <v>179</v>
      </c>
      <c r="C41" s="251"/>
      <c r="D41" s="251"/>
      <c r="E41" s="251"/>
      <c r="F41" s="251"/>
      <c r="G41" s="251"/>
    </row>
    <row r="42" spans="1:7" x14ac:dyDescent="0.2">
      <c r="A42"/>
      <c r="B42" s="252" t="s">
        <v>189</v>
      </c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80314965" right="0.78740157480314965" top="0.98425196850393704" bottom="0.39370078740157483" header="0.51181102362204722" footer="0.51181102362204722"/>
  <pageSetup paperSize="9" scale="82" orientation="landscape" r:id="rId1"/>
  <headerFooter alignWithMargins="0">
    <oddFooter>&amp;LStatistiques mensuelles
&amp;Rpage 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G200"/>
  <sheetViews>
    <sheetView zoomScale="80" zoomScaleNormal="80" workbookViewId="0"/>
  </sheetViews>
  <sheetFormatPr baseColWidth="10" defaultColWidth="12.5703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9.7109375" style="29" customWidth="1"/>
    <col min="8" max="8" width="5.7109375" style="29" customWidth="1"/>
    <col min="9" max="16384" width="12.5703125" style="29"/>
  </cols>
  <sheetData>
    <row r="1" spans="1:7" ht="18.75" x14ac:dyDescent="0.2">
      <c r="A1" s="99"/>
      <c r="B1" s="61" t="s">
        <v>70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401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205"/>
      <c r="G4" s="205"/>
    </row>
    <row r="5" spans="1:7" ht="15" x14ac:dyDescent="0.2">
      <c r="A5" s="68" t="s">
        <v>131</v>
      </c>
      <c r="B5" s="69" t="s">
        <v>132</v>
      </c>
      <c r="C5" s="70"/>
      <c r="D5" s="70"/>
      <c r="E5" s="70"/>
      <c r="F5" s="206"/>
      <c r="G5" s="206"/>
    </row>
    <row r="6" spans="1:7" ht="15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206"/>
      <c r="G6" s="206"/>
    </row>
    <row r="7" spans="1:7" ht="9" customHeight="1" x14ac:dyDescent="0.2">
      <c r="B7" s="180" t="s">
        <v>151</v>
      </c>
    </row>
    <row r="8" spans="1:7" ht="25.5" x14ac:dyDescent="0.2"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x14ac:dyDescent="0.2">
      <c r="B9" s="233" t="s">
        <v>252</v>
      </c>
      <c r="C9" s="234" t="s">
        <v>402</v>
      </c>
      <c r="D9" s="240">
        <v>73</v>
      </c>
      <c r="E9" s="240">
        <v>73</v>
      </c>
      <c r="F9" s="240">
        <v>78</v>
      </c>
      <c r="G9" s="241">
        <f t="shared" ref="G9:G37" si="0">IF(E9=0,0,F9/E9*100)</f>
        <v>106.84931506849315</v>
      </c>
    </row>
    <row r="10" spans="1:7" x14ac:dyDescent="0.2">
      <c r="A10"/>
      <c r="B10" s="162" t="s">
        <v>252</v>
      </c>
      <c r="C10" s="236" t="s">
        <v>403</v>
      </c>
      <c r="D10" s="235">
        <v>39</v>
      </c>
      <c r="E10" s="235">
        <v>39</v>
      </c>
      <c r="F10" s="235">
        <v>50</v>
      </c>
      <c r="G10" s="154">
        <f t="shared" si="0"/>
        <v>128.2051282051282</v>
      </c>
    </row>
    <row r="11" spans="1:7" x14ac:dyDescent="0.2">
      <c r="A11"/>
      <c r="B11" s="162" t="s">
        <v>252</v>
      </c>
      <c r="C11" s="236" t="s">
        <v>404</v>
      </c>
      <c r="D11" s="235">
        <v>275</v>
      </c>
      <c r="E11" s="235">
        <v>275</v>
      </c>
      <c r="F11" s="235">
        <v>238</v>
      </c>
      <c r="G11" s="154">
        <f t="shared" si="0"/>
        <v>86.545454545454547</v>
      </c>
    </row>
    <row r="12" spans="1:7" x14ac:dyDescent="0.2">
      <c r="A12"/>
      <c r="B12" s="162" t="s">
        <v>252</v>
      </c>
      <c r="C12" s="236" t="s">
        <v>405</v>
      </c>
      <c r="D12" s="235">
        <v>120</v>
      </c>
      <c r="E12" s="235">
        <v>120</v>
      </c>
      <c r="F12" s="235">
        <v>145</v>
      </c>
      <c r="G12" s="154">
        <f t="shared" si="0"/>
        <v>120.83333333333333</v>
      </c>
    </row>
    <row r="13" spans="1:7" x14ac:dyDescent="0.2">
      <c r="A13"/>
      <c r="B13" s="162" t="s">
        <v>252</v>
      </c>
      <c r="C13" s="236" t="s">
        <v>406</v>
      </c>
      <c r="D13" s="235">
        <v>294</v>
      </c>
      <c r="E13" s="235">
        <v>294</v>
      </c>
      <c r="F13" s="235">
        <v>287</v>
      </c>
      <c r="G13" s="154">
        <f t="shared" si="0"/>
        <v>97.61904761904762</v>
      </c>
    </row>
    <row r="14" spans="1:7" x14ac:dyDescent="0.2">
      <c r="A14"/>
      <c r="B14" s="162" t="s">
        <v>252</v>
      </c>
      <c r="C14" s="236" t="s">
        <v>407</v>
      </c>
      <c r="D14" s="235">
        <v>39</v>
      </c>
      <c r="E14" s="235">
        <v>39</v>
      </c>
      <c r="F14" s="235">
        <v>52</v>
      </c>
      <c r="G14" s="154">
        <f t="shared" si="0"/>
        <v>133.33333333333331</v>
      </c>
    </row>
    <row r="15" spans="1:7" x14ac:dyDescent="0.2">
      <c r="A15"/>
      <c r="B15" s="162" t="s">
        <v>252</v>
      </c>
      <c r="C15" s="236" t="s">
        <v>408</v>
      </c>
      <c r="D15" s="235">
        <v>73</v>
      </c>
      <c r="E15" s="235">
        <v>73</v>
      </c>
      <c r="F15" s="235">
        <v>62</v>
      </c>
      <c r="G15" s="154">
        <f t="shared" si="0"/>
        <v>84.93150684931507</v>
      </c>
    </row>
    <row r="16" spans="1:7" x14ac:dyDescent="0.2">
      <c r="A16"/>
      <c r="B16" s="162" t="s">
        <v>252</v>
      </c>
      <c r="C16" s="236" t="s">
        <v>409</v>
      </c>
      <c r="D16" s="235">
        <v>41</v>
      </c>
      <c r="E16" s="235">
        <v>41</v>
      </c>
      <c r="F16" s="235">
        <v>55</v>
      </c>
      <c r="G16" s="154">
        <f t="shared" si="0"/>
        <v>134.14634146341464</v>
      </c>
    </row>
    <row r="17" spans="1:7" x14ac:dyDescent="0.2">
      <c r="A17"/>
      <c r="B17" s="162" t="s">
        <v>252</v>
      </c>
      <c r="C17" s="236" t="s">
        <v>410</v>
      </c>
      <c r="D17" s="235">
        <v>283</v>
      </c>
      <c r="E17" s="235">
        <v>283</v>
      </c>
      <c r="F17" s="235">
        <v>361</v>
      </c>
      <c r="G17" s="154">
        <f t="shared" si="0"/>
        <v>127.56183745583039</v>
      </c>
    </row>
    <row r="18" spans="1:7" x14ac:dyDescent="0.2">
      <c r="A18"/>
      <c r="B18" s="162" t="s">
        <v>252</v>
      </c>
      <c r="C18" s="236" t="s">
        <v>411</v>
      </c>
      <c r="D18" s="235">
        <v>71</v>
      </c>
      <c r="E18" s="235">
        <v>71</v>
      </c>
      <c r="F18" s="235">
        <v>119</v>
      </c>
      <c r="G18" s="154">
        <f t="shared" si="0"/>
        <v>167.6056338028169</v>
      </c>
    </row>
    <row r="19" spans="1:7" x14ac:dyDescent="0.2">
      <c r="A19"/>
      <c r="B19" s="162" t="s">
        <v>252</v>
      </c>
      <c r="C19" s="236" t="s">
        <v>207</v>
      </c>
      <c r="D19" s="235">
        <v>445</v>
      </c>
      <c r="E19" s="235">
        <v>445</v>
      </c>
      <c r="F19" s="235">
        <v>737</v>
      </c>
      <c r="G19" s="154">
        <f t="shared" si="0"/>
        <v>165.61797752808988</v>
      </c>
    </row>
    <row r="20" spans="1:7" x14ac:dyDescent="0.2">
      <c r="A20"/>
      <c r="B20" s="162" t="s">
        <v>252</v>
      </c>
      <c r="C20" s="236" t="s">
        <v>412</v>
      </c>
      <c r="D20" s="235">
        <v>50</v>
      </c>
      <c r="E20" s="235">
        <v>50</v>
      </c>
      <c r="F20" s="235">
        <v>31</v>
      </c>
      <c r="G20" s="154">
        <f t="shared" si="0"/>
        <v>62</v>
      </c>
    </row>
    <row r="21" spans="1:7" x14ac:dyDescent="0.2">
      <c r="A21"/>
      <c r="B21" s="162" t="s">
        <v>253</v>
      </c>
      <c r="C21" s="236" t="s">
        <v>413</v>
      </c>
      <c r="D21" s="235">
        <v>404</v>
      </c>
      <c r="E21" s="235">
        <v>404</v>
      </c>
      <c r="F21" s="235">
        <v>593</v>
      </c>
      <c r="G21" s="154">
        <f t="shared" si="0"/>
        <v>146.78217821782178</v>
      </c>
    </row>
    <row r="22" spans="1:7" x14ac:dyDescent="0.2">
      <c r="A22"/>
      <c r="B22" s="162" t="s">
        <v>253</v>
      </c>
      <c r="C22" s="236" t="s">
        <v>414</v>
      </c>
      <c r="D22" s="235">
        <v>452</v>
      </c>
      <c r="E22" s="235">
        <v>452</v>
      </c>
      <c r="F22" s="235">
        <v>613</v>
      </c>
      <c r="G22" s="154">
        <f t="shared" si="0"/>
        <v>135.61946902654867</v>
      </c>
    </row>
    <row r="23" spans="1:7" ht="13.5" x14ac:dyDescent="0.2">
      <c r="A23"/>
      <c r="B23" s="246" t="s">
        <v>254</v>
      </c>
      <c r="C23" s="247"/>
      <c r="D23" s="248">
        <v>2659</v>
      </c>
      <c r="E23" s="248">
        <v>2659</v>
      </c>
      <c r="F23" s="248">
        <v>3421</v>
      </c>
      <c r="G23" s="249">
        <f t="shared" si="0"/>
        <v>128.6573899962392</v>
      </c>
    </row>
    <row r="24" spans="1:7" x14ac:dyDescent="0.2">
      <c r="A24"/>
      <c r="B24" s="242" t="s">
        <v>255</v>
      </c>
      <c r="C24" s="243" t="s">
        <v>415</v>
      </c>
      <c r="D24" s="244">
        <v>269</v>
      </c>
      <c r="E24" s="244">
        <v>269</v>
      </c>
      <c r="F24" s="244">
        <v>266</v>
      </c>
      <c r="G24" s="245">
        <f t="shared" si="0"/>
        <v>98.884758364312262</v>
      </c>
    </row>
    <row r="25" spans="1:7" x14ac:dyDescent="0.2">
      <c r="A25"/>
      <c r="B25" s="162" t="s">
        <v>255</v>
      </c>
      <c r="C25" s="236" t="s">
        <v>416</v>
      </c>
      <c r="D25" s="235">
        <v>366</v>
      </c>
      <c r="E25" s="235">
        <v>326</v>
      </c>
      <c r="F25" s="235">
        <v>302</v>
      </c>
      <c r="G25" s="154">
        <f t="shared" si="0"/>
        <v>92.638036809815944</v>
      </c>
    </row>
    <row r="26" spans="1:7" x14ac:dyDescent="0.2">
      <c r="A26"/>
      <c r="B26" s="162" t="s">
        <v>255</v>
      </c>
      <c r="C26" s="236" t="s">
        <v>417</v>
      </c>
      <c r="D26" s="235">
        <v>268</v>
      </c>
      <c r="E26" s="235">
        <v>263</v>
      </c>
      <c r="F26" s="235">
        <v>254</v>
      </c>
      <c r="G26" s="154">
        <f t="shared" si="0"/>
        <v>96.577946768060841</v>
      </c>
    </row>
    <row r="27" spans="1:7" x14ac:dyDescent="0.2">
      <c r="A27"/>
      <c r="B27" s="162" t="s">
        <v>255</v>
      </c>
      <c r="C27" s="236" t="s">
        <v>418</v>
      </c>
      <c r="D27" s="235">
        <v>400</v>
      </c>
      <c r="E27" s="235">
        <v>400</v>
      </c>
      <c r="F27" s="235">
        <v>312</v>
      </c>
      <c r="G27" s="154">
        <f t="shared" si="0"/>
        <v>78</v>
      </c>
    </row>
    <row r="28" spans="1:7" x14ac:dyDescent="0.2">
      <c r="A28"/>
      <c r="B28" s="162" t="s">
        <v>255</v>
      </c>
      <c r="C28" s="236" t="s">
        <v>419</v>
      </c>
      <c r="D28" s="235">
        <v>429</v>
      </c>
      <c r="E28" s="235">
        <v>429</v>
      </c>
      <c r="F28" s="235">
        <v>402</v>
      </c>
      <c r="G28" s="154">
        <f t="shared" si="0"/>
        <v>93.706293706293707</v>
      </c>
    </row>
    <row r="29" spans="1:7" x14ac:dyDescent="0.2">
      <c r="A29"/>
      <c r="B29" s="162" t="s">
        <v>256</v>
      </c>
      <c r="C29" s="236" t="s">
        <v>414</v>
      </c>
      <c r="D29" s="235">
        <v>240</v>
      </c>
      <c r="E29" s="235">
        <v>240</v>
      </c>
      <c r="F29" s="235">
        <v>224</v>
      </c>
      <c r="G29" s="154">
        <f t="shared" si="0"/>
        <v>93.333333333333329</v>
      </c>
    </row>
    <row r="30" spans="1:7" x14ac:dyDescent="0.2">
      <c r="A30"/>
      <c r="B30" s="162" t="s">
        <v>257</v>
      </c>
      <c r="C30" s="236" t="s">
        <v>420</v>
      </c>
      <c r="D30" s="235">
        <v>215</v>
      </c>
      <c r="E30" s="235">
        <v>200</v>
      </c>
      <c r="F30" s="235">
        <v>192</v>
      </c>
      <c r="G30" s="154">
        <f t="shared" si="0"/>
        <v>96</v>
      </c>
    </row>
    <row r="31" spans="1:7" x14ac:dyDescent="0.2">
      <c r="A31"/>
      <c r="B31" s="162" t="s">
        <v>258</v>
      </c>
      <c r="C31" s="236" t="s">
        <v>413</v>
      </c>
      <c r="D31" s="235">
        <v>77</v>
      </c>
      <c r="E31" s="235">
        <v>77</v>
      </c>
      <c r="F31" s="235">
        <v>60</v>
      </c>
      <c r="G31" s="154">
        <f t="shared" si="0"/>
        <v>77.922077922077932</v>
      </c>
    </row>
    <row r="32" spans="1:7" x14ac:dyDescent="0.2">
      <c r="A32"/>
      <c r="B32" s="162" t="s">
        <v>283</v>
      </c>
      <c r="C32" s="236" t="s">
        <v>404</v>
      </c>
      <c r="D32" s="235">
        <v>23</v>
      </c>
      <c r="E32" s="235">
        <v>23</v>
      </c>
      <c r="F32" s="235">
        <v>15</v>
      </c>
      <c r="G32" s="154">
        <f t="shared" si="0"/>
        <v>65.217391304347828</v>
      </c>
    </row>
    <row r="33" spans="1:7" x14ac:dyDescent="0.2">
      <c r="A33"/>
      <c r="B33" s="162" t="s">
        <v>283</v>
      </c>
      <c r="C33" s="236" t="s">
        <v>421</v>
      </c>
      <c r="D33" s="235">
        <v>25</v>
      </c>
      <c r="E33" s="235">
        <v>25</v>
      </c>
      <c r="F33" s="235">
        <v>10</v>
      </c>
      <c r="G33" s="154">
        <f t="shared" si="0"/>
        <v>40</v>
      </c>
    </row>
    <row r="34" spans="1:7" x14ac:dyDescent="0.2">
      <c r="A34"/>
      <c r="B34" s="162" t="s">
        <v>283</v>
      </c>
      <c r="C34" s="236" t="s">
        <v>422</v>
      </c>
      <c r="D34" s="235">
        <v>56</v>
      </c>
      <c r="E34" s="235">
        <v>56</v>
      </c>
      <c r="F34" s="235">
        <v>31</v>
      </c>
      <c r="G34" s="154">
        <f t="shared" si="0"/>
        <v>55.357142857142861</v>
      </c>
    </row>
    <row r="35" spans="1:7" x14ac:dyDescent="0.2">
      <c r="A35"/>
      <c r="B35" s="162" t="s">
        <v>283</v>
      </c>
      <c r="C35" s="236" t="s">
        <v>423</v>
      </c>
      <c r="D35" s="235">
        <v>53</v>
      </c>
      <c r="E35" s="235">
        <v>53</v>
      </c>
      <c r="F35" s="235">
        <v>36</v>
      </c>
      <c r="G35" s="154">
        <f t="shared" si="0"/>
        <v>67.924528301886795</v>
      </c>
    </row>
    <row r="36" spans="1:7" ht="13.5" x14ac:dyDescent="0.2">
      <c r="A36"/>
      <c r="B36" s="246" t="s">
        <v>260</v>
      </c>
      <c r="C36" s="247"/>
      <c r="D36" s="248">
        <v>2421</v>
      </c>
      <c r="E36" s="248">
        <v>2361</v>
      </c>
      <c r="F36" s="248">
        <v>2104</v>
      </c>
      <c r="G36" s="249">
        <f t="shared" si="0"/>
        <v>89.114781872088102</v>
      </c>
    </row>
    <row r="37" spans="1:7" ht="13.5" x14ac:dyDescent="0.2">
      <c r="A37"/>
      <c r="B37" s="246" t="s">
        <v>261</v>
      </c>
      <c r="C37" s="247"/>
      <c r="D37" s="248">
        <v>5080</v>
      </c>
      <c r="E37" s="248">
        <v>5020</v>
      </c>
      <c r="F37" s="248">
        <v>5525</v>
      </c>
      <c r="G37" s="249">
        <f t="shared" si="0"/>
        <v>110.0597609561753</v>
      </c>
    </row>
    <row r="38" spans="1:7" s="180" customFormat="1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s="180" customFormat="1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r:id="rId1"/>
  <headerFooter alignWithMargins="0">
    <oddFooter>&amp;LStatistiques mensuelles
&amp;Rpage 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G200"/>
  <sheetViews>
    <sheetView zoomScaleNormal="10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73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424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205"/>
      <c r="G4" s="205"/>
    </row>
    <row r="5" spans="1:7" ht="15" x14ac:dyDescent="0.2">
      <c r="A5" s="68" t="s">
        <v>131</v>
      </c>
      <c r="B5" s="69" t="s">
        <v>132</v>
      </c>
      <c r="C5" s="70"/>
      <c r="D5" s="70"/>
      <c r="E5" s="70"/>
      <c r="F5" s="206"/>
      <c r="G5" s="206"/>
    </row>
    <row r="6" spans="1:7" ht="15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206"/>
      <c r="G6" s="206"/>
    </row>
    <row r="7" spans="1:7" ht="9" customHeight="1" x14ac:dyDescent="0.2">
      <c r="B7" s="180" t="s">
        <v>151</v>
      </c>
    </row>
    <row r="8" spans="1:7" ht="25.5" x14ac:dyDescent="0.2"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x14ac:dyDescent="0.2">
      <c r="B9" s="233" t="s">
        <v>252</v>
      </c>
      <c r="C9" s="234" t="s">
        <v>425</v>
      </c>
      <c r="D9" s="240">
        <v>105</v>
      </c>
      <c r="E9" s="240">
        <v>105</v>
      </c>
      <c r="F9" s="240">
        <v>129</v>
      </c>
      <c r="G9" s="241">
        <f t="shared" ref="G9:G32" si="0">IF(E9=0,0,F9/E9*100)</f>
        <v>122.85714285714286</v>
      </c>
    </row>
    <row r="10" spans="1:7" x14ac:dyDescent="0.2">
      <c r="A10"/>
      <c r="B10" s="162" t="s">
        <v>252</v>
      </c>
      <c r="C10" s="236" t="s">
        <v>426</v>
      </c>
      <c r="D10" s="235">
        <v>66</v>
      </c>
      <c r="E10" s="235">
        <v>66</v>
      </c>
      <c r="F10" s="235">
        <v>110</v>
      </c>
      <c r="G10" s="154">
        <f t="shared" si="0"/>
        <v>166.66666666666669</v>
      </c>
    </row>
    <row r="11" spans="1:7" x14ac:dyDescent="0.2">
      <c r="A11"/>
      <c r="B11" s="162" t="s">
        <v>252</v>
      </c>
      <c r="C11" s="236" t="s">
        <v>427</v>
      </c>
      <c r="D11" s="235">
        <v>66</v>
      </c>
      <c r="E11" s="235">
        <v>64</v>
      </c>
      <c r="F11" s="235">
        <v>93</v>
      </c>
      <c r="G11" s="154">
        <f t="shared" si="0"/>
        <v>145.3125</v>
      </c>
    </row>
    <row r="12" spans="1:7" x14ac:dyDescent="0.2">
      <c r="A12"/>
      <c r="B12" s="162" t="s">
        <v>252</v>
      </c>
      <c r="C12" s="236" t="s">
        <v>428</v>
      </c>
      <c r="D12" s="235">
        <v>45</v>
      </c>
      <c r="E12" s="235">
        <v>45</v>
      </c>
      <c r="F12" s="235">
        <v>49</v>
      </c>
      <c r="G12" s="154">
        <f t="shared" si="0"/>
        <v>108.88888888888889</v>
      </c>
    </row>
    <row r="13" spans="1:7" x14ac:dyDescent="0.2">
      <c r="A13"/>
      <c r="B13" s="162" t="s">
        <v>252</v>
      </c>
      <c r="C13" s="236" t="s">
        <v>429</v>
      </c>
      <c r="D13" s="235">
        <v>144</v>
      </c>
      <c r="E13" s="235">
        <v>144</v>
      </c>
      <c r="F13" s="235">
        <v>179</v>
      </c>
      <c r="G13" s="154">
        <f t="shared" si="0"/>
        <v>124.30555555555556</v>
      </c>
    </row>
    <row r="14" spans="1:7" x14ac:dyDescent="0.2">
      <c r="A14"/>
      <c r="B14" s="162" t="s">
        <v>252</v>
      </c>
      <c r="C14" s="236" t="s">
        <v>430</v>
      </c>
      <c r="D14" s="235">
        <v>192</v>
      </c>
      <c r="E14" s="235">
        <v>192</v>
      </c>
      <c r="F14" s="235">
        <v>402</v>
      </c>
      <c r="G14" s="154">
        <f t="shared" si="0"/>
        <v>209.375</v>
      </c>
    </row>
    <row r="15" spans="1:7" x14ac:dyDescent="0.2">
      <c r="A15"/>
      <c r="B15" s="162" t="s">
        <v>252</v>
      </c>
      <c r="C15" s="236" t="s">
        <v>431</v>
      </c>
      <c r="D15" s="235">
        <v>100</v>
      </c>
      <c r="E15" s="235">
        <v>100</v>
      </c>
      <c r="F15" s="235">
        <v>84</v>
      </c>
      <c r="G15" s="154">
        <f t="shared" si="0"/>
        <v>84</v>
      </c>
    </row>
    <row r="16" spans="1:7" x14ac:dyDescent="0.2">
      <c r="A16"/>
      <c r="B16" s="162" t="s">
        <v>252</v>
      </c>
      <c r="C16" s="236" t="s">
        <v>432</v>
      </c>
      <c r="D16" s="235">
        <v>69</v>
      </c>
      <c r="E16" s="235">
        <v>69</v>
      </c>
      <c r="F16" s="235">
        <v>94</v>
      </c>
      <c r="G16" s="154">
        <f t="shared" si="0"/>
        <v>136.23188405797103</v>
      </c>
    </row>
    <row r="17" spans="1:7" x14ac:dyDescent="0.2">
      <c r="A17"/>
      <c r="B17" s="162" t="s">
        <v>252</v>
      </c>
      <c r="C17" s="236" t="s">
        <v>433</v>
      </c>
      <c r="D17" s="235">
        <v>593</v>
      </c>
      <c r="E17" s="235">
        <v>543</v>
      </c>
      <c r="F17" s="235">
        <v>782</v>
      </c>
      <c r="G17" s="154">
        <f t="shared" si="0"/>
        <v>144.01473296500922</v>
      </c>
    </row>
    <row r="18" spans="1:7" x14ac:dyDescent="0.2">
      <c r="A18"/>
      <c r="B18" s="162" t="s">
        <v>253</v>
      </c>
      <c r="C18" s="236" t="s">
        <v>434</v>
      </c>
      <c r="D18" s="235">
        <v>416</v>
      </c>
      <c r="E18" s="235">
        <v>385</v>
      </c>
      <c r="F18" s="235">
        <v>516</v>
      </c>
      <c r="G18" s="154">
        <f t="shared" si="0"/>
        <v>134.02597402597402</v>
      </c>
    </row>
    <row r="19" spans="1:7" x14ac:dyDescent="0.2">
      <c r="A19"/>
      <c r="B19" s="162" t="s">
        <v>253</v>
      </c>
      <c r="C19" s="236" t="s">
        <v>435</v>
      </c>
      <c r="D19" s="235">
        <v>204</v>
      </c>
      <c r="E19" s="235">
        <v>204</v>
      </c>
      <c r="F19" s="235">
        <v>330</v>
      </c>
      <c r="G19" s="154">
        <f t="shared" si="0"/>
        <v>161.76470588235296</v>
      </c>
    </row>
    <row r="20" spans="1:7" x14ac:dyDescent="0.2">
      <c r="A20"/>
      <c r="B20" s="162" t="s">
        <v>253</v>
      </c>
      <c r="C20" s="236" t="s">
        <v>436</v>
      </c>
      <c r="D20" s="235">
        <v>653</v>
      </c>
      <c r="E20" s="235">
        <v>653</v>
      </c>
      <c r="F20" s="235">
        <v>924</v>
      </c>
      <c r="G20" s="154">
        <f t="shared" si="0"/>
        <v>141.50076569678407</v>
      </c>
    </row>
    <row r="21" spans="1:7" ht="13.5" x14ac:dyDescent="0.2">
      <c r="A21"/>
      <c r="B21" s="246" t="s">
        <v>254</v>
      </c>
      <c r="C21" s="247"/>
      <c r="D21" s="248">
        <v>2653</v>
      </c>
      <c r="E21" s="248">
        <v>2570</v>
      </c>
      <c r="F21" s="248">
        <v>3692</v>
      </c>
      <c r="G21" s="249">
        <f t="shared" si="0"/>
        <v>143.65758754863813</v>
      </c>
    </row>
    <row r="22" spans="1:7" x14ac:dyDescent="0.2">
      <c r="A22"/>
      <c r="B22" s="242" t="s">
        <v>255</v>
      </c>
      <c r="C22" s="243" t="s">
        <v>437</v>
      </c>
      <c r="D22" s="244">
        <v>657</v>
      </c>
      <c r="E22" s="244">
        <v>620</v>
      </c>
      <c r="F22" s="244">
        <v>563</v>
      </c>
      <c r="G22" s="245">
        <f t="shared" si="0"/>
        <v>90.806451612903231</v>
      </c>
    </row>
    <row r="23" spans="1:7" x14ac:dyDescent="0.2">
      <c r="A23"/>
      <c r="B23" s="162" t="s">
        <v>255</v>
      </c>
      <c r="C23" s="236" t="s">
        <v>438</v>
      </c>
      <c r="D23" s="235">
        <v>102</v>
      </c>
      <c r="E23" s="235">
        <v>102</v>
      </c>
      <c r="F23" s="235">
        <v>78</v>
      </c>
      <c r="G23" s="154">
        <f t="shared" si="0"/>
        <v>76.470588235294116</v>
      </c>
    </row>
    <row r="24" spans="1:7" x14ac:dyDescent="0.2">
      <c r="A24"/>
      <c r="B24" s="162" t="s">
        <v>256</v>
      </c>
      <c r="C24" s="236" t="s">
        <v>434</v>
      </c>
      <c r="D24" s="235">
        <v>393</v>
      </c>
      <c r="E24" s="235">
        <v>393</v>
      </c>
      <c r="F24" s="235">
        <v>390</v>
      </c>
      <c r="G24" s="154">
        <f t="shared" si="0"/>
        <v>99.236641221374043</v>
      </c>
    </row>
    <row r="25" spans="1:7" x14ac:dyDescent="0.2">
      <c r="A25"/>
      <c r="B25" s="162" t="s">
        <v>256</v>
      </c>
      <c r="C25" s="236" t="s">
        <v>439</v>
      </c>
      <c r="D25" s="235">
        <v>20</v>
      </c>
      <c r="E25" s="235">
        <v>10</v>
      </c>
      <c r="F25" s="235">
        <v>6</v>
      </c>
      <c r="G25" s="154">
        <f t="shared" si="0"/>
        <v>60</v>
      </c>
    </row>
    <row r="26" spans="1:7" x14ac:dyDescent="0.2">
      <c r="A26"/>
      <c r="B26" s="162" t="s">
        <v>256</v>
      </c>
      <c r="C26" s="236" t="s">
        <v>435</v>
      </c>
      <c r="D26" s="235">
        <v>333</v>
      </c>
      <c r="E26" s="235">
        <v>333</v>
      </c>
      <c r="F26" s="235">
        <v>334</v>
      </c>
      <c r="G26" s="154">
        <f t="shared" si="0"/>
        <v>100.30030030030031</v>
      </c>
    </row>
    <row r="27" spans="1:7" x14ac:dyDescent="0.2">
      <c r="A27"/>
      <c r="B27" s="162" t="s">
        <v>305</v>
      </c>
      <c r="C27" s="236" t="s">
        <v>439</v>
      </c>
      <c r="D27" s="235">
        <v>210</v>
      </c>
      <c r="E27" s="235">
        <v>160</v>
      </c>
      <c r="F27" s="235">
        <v>147</v>
      </c>
      <c r="G27" s="154">
        <f t="shared" si="0"/>
        <v>91.875</v>
      </c>
    </row>
    <row r="28" spans="1:7" x14ac:dyDescent="0.2">
      <c r="A28"/>
      <c r="B28" s="162" t="s">
        <v>283</v>
      </c>
      <c r="C28" s="236" t="s">
        <v>440</v>
      </c>
      <c r="D28" s="235">
        <v>24</v>
      </c>
      <c r="E28" s="235">
        <v>24</v>
      </c>
      <c r="F28" s="235">
        <v>13</v>
      </c>
      <c r="G28" s="154">
        <f t="shared" si="0"/>
        <v>54.166666666666664</v>
      </c>
    </row>
    <row r="29" spans="1:7" x14ac:dyDescent="0.2">
      <c r="A29"/>
      <c r="B29" s="162" t="s">
        <v>259</v>
      </c>
      <c r="C29" s="236" t="s">
        <v>436</v>
      </c>
      <c r="D29" s="235">
        <v>101</v>
      </c>
      <c r="E29" s="235">
        <v>52</v>
      </c>
      <c r="F29" s="235">
        <v>34</v>
      </c>
      <c r="G29" s="154">
        <f t="shared" si="0"/>
        <v>65.384615384615387</v>
      </c>
    </row>
    <row r="30" spans="1:7" x14ac:dyDescent="0.2">
      <c r="A30"/>
      <c r="B30" s="162" t="s">
        <v>178</v>
      </c>
      <c r="C30" s="236" t="s">
        <v>441</v>
      </c>
      <c r="D30" s="235">
        <v>59</v>
      </c>
      <c r="E30" s="235">
        <v>59</v>
      </c>
      <c r="F30" s="235">
        <v>37</v>
      </c>
      <c r="G30" s="154">
        <f t="shared" si="0"/>
        <v>62.711864406779661</v>
      </c>
    </row>
    <row r="31" spans="1:7" ht="13.5" x14ac:dyDescent="0.2">
      <c r="A31"/>
      <c r="B31" s="246" t="s">
        <v>260</v>
      </c>
      <c r="C31" s="247"/>
      <c r="D31" s="248">
        <v>1899</v>
      </c>
      <c r="E31" s="248">
        <v>1753</v>
      </c>
      <c r="F31" s="248">
        <v>1602</v>
      </c>
      <c r="G31" s="249">
        <f t="shared" si="0"/>
        <v>91.386195094124361</v>
      </c>
    </row>
    <row r="32" spans="1:7" ht="13.5" x14ac:dyDescent="0.2">
      <c r="A32"/>
      <c r="B32" s="246" t="s">
        <v>261</v>
      </c>
      <c r="C32" s="247"/>
      <c r="D32" s="248">
        <v>4552</v>
      </c>
      <c r="E32" s="248">
        <v>4323</v>
      </c>
      <c r="F32" s="248">
        <v>5294</v>
      </c>
      <c r="G32" s="249">
        <f t="shared" si="0"/>
        <v>122.46125375896368</v>
      </c>
    </row>
    <row r="33" spans="1:7" x14ac:dyDescent="0.2">
      <c r="A33"/>
      <c r="B33" s="250" t="s">
        <v>179</v>
      </c>
      <c r="C33" s="251"/>
      <c r="D33" s="251"/>
      <c r="E33" s="251"/>
      <c r="F33" s="251"/>
      <c r="G33" s="251"/>
    </row>
    <row r="34" spans="1:7" s="180" customFormat="1" x14ac:dyDescent="0.2">
      <c r="A34"/>
      <c r="B34" s="252" t="s">
        <v>189</v>
      </c>
      <c r="C34"/>
      <c r="D34"/>
      <c r="E34"/>
      <c r="F34"/>
      <c r="G34"/>
    </row>
    <row r="35" spans="1:7" s="180" customFormat="1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9" orientation="landscape" r:id="rId1"/>
  <headerFooter alignWithMargins="0">
    <oddFooter>&amp;LStatistiques mensuelles
&amp;Rpage 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I1212"/>
  <sheetViews>
    <sheetView zoomScale="80" zoomScaleNormal="80" workbookViewId="0"/>
  </sheetViews>
  <sheetFormatPr baseColWidth="10" defaultColWidth="1.85546875" defaultRowHeight="12.75" x14ac:dyDescent="0.2"/>
  <cols>
    <col min="1" max="1" width="23.7109375" style="29" customWidth="1"/>
    <col min="2" max="2" width="9.140625" style="29" customWidth="1"/>
    <col min="3" max="3" width="26.5703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2.5703125" style="29" customWidth="1"/>
    <col min="9" max="16384" width="1.85546875" style="29"/>
  </cols>
  <sheetData>
    <row r="1" spans="1:7" ht="18.75" x14ac:dyDescent="0.2">
      <c r="A1" s="99"/>
      <c r="B1" s="61" t="s">
        <v>76</v>
      </c>
      <c r="C1" s="61"/>
      <c r="D1" s="253"/>
      <c r="E1" s="61"/>
    </row>
    <row r="2" spans="1:7" ht="18.75" x14ac:dyDescent="0.2">
      <c r="A2" s="99"/>
      <c r="B2" s="61" t="s">
        <v>188</v>
      </c>
      <c r="C2" s="61"/>
      <c r="D2" s="61"/>
      <c r="E2" s="61" t="s">
        <v>190</v>
      </c>
      <c r="F2" s="61"/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130</v>
      </c>
      <c r="B4" s="65" t="str">
        <f>couverture!D15</f>
        <v xml:space="preserve">1er décembre 2013 </v>
      </c>
      <c r="C4" s="66"/>
      <c r="D4" s="66"/>
      <c r="E4" s="66"/>
      <c r="F4" s="205"/>
      <c r="G4" s="205"/>
    </row>
    <row r="5" spans="1:7" ht="15" x14ac:dyDescent="0.2">
      <c r="A5" s="68" t="s">
        <v>131</v>
      </c>
      <c r="B5" s="69" t="s">
        <v>132</v>
      </c>
      <c r="C5" s="70"/>
      <c r="D5" s="66"/>
      <c r="E5" s="70"/>
      <c r="F5" s="206"/>
      <c r="G5" s="206"/>
    </row>
    <row r="6" spans="1:7" ht="15" x14ac:dyDescent="0.2">
      <c r="A6" s="68" t="s">
        <v>150</v>
      </c>
      <c r="B6" s="69" t="str">
        <f>couverture!D15</f>
        <v xml:space="preserve">1er décembre 2013 </v>
      </c>
      <c r="C6" s="70"/>
      <c r="D6" s="70"/>
      <c r="E6" s="70"/>
      <c r="F6" s="206"/>
      <c r="G6" s="206"/>
    </row>
    <row r="7" spans="1:7" ht="9" customHeight="1" x14ac:dyDescent="0.2">
      <c r="B7" s="180" t="s">
        <v>151</v>
      </c>
    </row>
    <row r="8" spans="1:7" ht="50.25" customHeight="1" x14ac:dyDescent="0.2">
      <c r="A8" s="205"/>
      <c r="B8" s="205"/>
      <c r="C8" s="205"/>
      <c r="D8" s="105" t="s">
        <v>152</v>
      </c>
      <c r="E8" s="105" t="s">
        <v>153</v>
      </c>
      <c r="F8" s="78" t="s">
        <v>133</v>
      </c>
      <c r="G8" s="105" t="s">
        <v>155</v>
      </c>
    </row>
    <row r="9" spans="1:7" ht="15.75" customHeight="1" x14ac:dyDescent="0.2">
      <c r="A9" s="254" t="s">
        <v>173</v>
      </c>
      <c r="B9" s="322" t="s">
        <v>252</v>
      </c>
      <c r="C9" s="323" t="s">
        <v>442</v>
      </c>
      <c r="D9" s="240">
        <v>130</v>
      </c>
      <c r="E9" s="240">
        <v>130</v>
      </c>
      <c r="F9" s="240">
        <v>200</v>
      </c>
      <c r="G9" s="241">
        <f t="shared" ref="G9" si="0">IF(E9=0,0,F9/E9*100)</f>
        <v>153.84615384615387</v>
      </c>
    </row>
    <row r="10" spans="1:7" x14ac:dyDescent="0.2">
      <c r="A10" s="255"/>
      <c r="B10" s="255" t="s">
        <v>253</v>
      </c>
      <c r="C10" s="256" t="s">
        <v>443</v>
      </c>
      <c r="D10" s="235">
        <v>266</v>
      </c>
      <c r="E10" s="235">
        <v>266</v>
      </c>
      <c r="F10" s="235">
        <v>450</v>
      </c>
      <c r="G10" s="154">
        <f t="shared" ref="G10:G32" si="1">IF(E10=0,0,F10/E10*100)</f>
        <v>169.17293233082705</v>
      </c>
    </row>
    <row r="11" spans="1:7" x14ac:dyDescent="0.2">
      <c r="A11" s="340" t="s">
        <v>191</v>
      </c>
      <c r="B11" s="255" t="s">
        <v>253</v>
      </c>
      <c r="C11" s="256" t="s">
        <v>444</v>
      </c>
      <c r="D11" s="235">
        <v>211</v>
      </c>
      <c r="E11" s="235">
        <v>211</v>
      </c>
      <c r="F11" s="235">
        <v>455</v>
      </c>
      <c r="G11" s="154">
        <f t="shared" si="1"/>
        <v>215.63981042654029</v>
      </c>
    </row>
    <row r="12" spans="1:7" x14ac:dyDescent="0.2">
      <c r="A12" s="258"/>
      <c r="B12" s="258" t="s">
        <v>253</v>
      </c>
      <c r="C12" s="257" t="s">
        <v>445</v>
      </c>
      <c r="D12" s="259">
        <v>310</v>
      </c>
      <c r="E12" s="259">
        <v>310</v>
      </c>
      <c r="F12" s="259">
        <v>388</v>
      </c>
      <c r="G12" s="260">
        <f t="shared" si="1"/>
        <v>125.16129032258065</v>
      </c>
    </row>
    <row r="13" spans="1:7" ht="13.5" customHeight="1" x14ac:dyDescent="0.2">
      <c r="A13" s="341"/>
      <c r="B13" s="255" t="s">
        <v>252</v>
      </c>
      <c r="C13" s="256" t="s">
        <v>446</v>
      </c>
      <c r="D13" s="235">
        <v>123</v>
      </c>
      <c r="E13" s="235">
        <v>123</v>
      </c>
      <c r="F13" s="235">
        <v>125</v>
      </c>
      <c r="G13" s="154">
        <f t="shared" si="1"/>
        <v>101.62601626016261</v>
      </c>
    </row>
    <row r="14" spans="1:7" x14ac:dyDescent="0.2">
      <c r="A14" s="341"/>
      <c r="B14" s="255" t="s">
        <v>253</v>
      </c>
      <c r="C14" s="256" t="s">
        <v>447</v>
      </c>
      <c r="D14" s="235">
        <v>558</v>
      </c>
      <c r="E14" s="235">
        <v>558</v>
      </c>
      <c r="F14" s="235">
        <v>530</v>
      </c>
      <c r="G14" s="154">
        <f t="shared" si="1"/>
        <v>94.982078853046588</v>
      </c>
    </row>
    <row r="15" spans="1:7" x14ac:dyDescent="0.2">
      <c r="A15" s="340" t="s">
        <v>192</v>
      </c>
      <c r="B15" s="255" t="s">
        <v>253</v>
      </c>
      <c r="C15" s="256" t="s">
        <v>448</v>
      </c>
      <c r="D15" s="235">
        <v>7</v>
      </c>
      <c r="E15" s="235">
        <v>7</v>
      </c>
      <c r="F15" s="235">
        <v>2</v>
      </c>
      <c r="G15" s="154">
        <f t="shared" si="1"/>
        <v>28.571428571428569</v>
      </c>
    </row>
    <row r="16" spans="1:7" x14ac:dyDescent="0.2">
      <c r="A16" s="340" t="s">
        <v>193</v>
      </c>
      <c r="B16" s="255" t="s">
        <v>252</v>
      </c>
      <c r="C16" s="256" t="s">
        <v>449</v>
      </c>
      <c r="D16" s="235">
        <v>105</v>
      </c>
      <c r="E16" s="235">
        <v>105</v>
      </c>
      <c r="F16" s="235">
        <v>167</v>
      </c>
      <c r="G16" s="154">
        <f t="shared" si="1"/>
        <v>159.04761904761904</v>
      </c>
    </row>
    <row r="17" spans="1:9" x14ac:dyDescent="0.2">
      <c r="A17" s="340" t="s">
        <v>194</v>
      </c>
      <c r="B17" s="255" t="s">
        <v>252</v>
      </c>
      <c r="C17" s="256" t="s">
        <v>450</v>
      </c>
      <c r="D17" s="235">
        <v>3</v>
      </c>
      <c r="E17" s="235">
        <v>3</v>
      </c>
      <c r="F17" s="235">
        <v>4</v>
      </c>
      <c r="G17" s="154">
        <f t="shared" si="1"/>
        <v>133.33333333333331</v>
      </c>
    </row>
    <row r="18" spans="1:9" x14ac:dyDescent="0.2">
      <c r="A18" s="255"/>
      <c r="B18" s="255" t="s">
        <v>252</v>
      </c>
      <c r="C18" s="256" t="s">
        <v>451</v>
      </c>
      <c r="D18" s="235">
        <v>5</v>
      </c>
      <c r="E18" s="235">
        <v>5</v>
      </c>
      <c r="F18" s="235">
        <v>3</v>
      </c>
      <c r="G18" s="154">
        <f t="shared" si="1"/>
        <v>60</v>
      </c>
    </row>
    <row r="19" spans="1:9" x14ac:dyDescent="0.2">
      <c r="A19" s="255"/>
      <c r="B19" s="255" t="s">
        <v>252</v>
      </c>
      <c r="C19" s="256" t="s">
        <v>452</v>
      </c>
      <c r="D19" s="235">
        <v>20</v>
      </c>
      <c r="E19" s="235">
        <v>20</v>
      </c>
      <c r="F19" s="235">
        <v>14</v>
      </c>
      <c r="G19" s="154">
        <f t="shared" si="1"/>
        <v>70</v>
      </c>
    </row>
    <row r="20" spans="1:9" x14ac:dyDescent="0.2">
      <c r="A20" s="255"/>
      <c r="B20" s="255" t="s">
        <v>253</v>
      </c>
      <c r="C20" s="256" t="s">
        <v>453</v>
      </c>
      <c r="D20" s="235">
        <v>54</v>
      </c>
      <c r="E20" s="235">
        <v>54</v>
      </c>
      <c r="F20" s="235">
        <v>161</v>
      </c>
      <c r="G20" s="154">
        <f t="shared" si="1"/>
        <v>298.14814814814815</v>
      </c>
    </row>
    <row r="21" spans="1:9" x14ac:dyDescent="0.2">
      <c r="A21" s="255"/>
      <c r="B21" s="255" t="s">
        <v>253</v>
      </c>
      <c r="C21" s="256" t="s">
        <v>454</v>
      </c>
      <c r="D21" s="235">
        <v>103</v>
      </c>
      <c r="E21" s="235">
        <v>103</v>
      </c>
      <c r="F21" s="235">
        <v>155</v>
      </c>
      <c r="G21" s="154">
        <f t="shared" si="1"/>
        <v>150.48543689320388</v>
      </c>
    </row>
    <row r="22" spans="1:9" ht="13.5" x14ac:dyDescent="0.2">
      <c r="A22" s="343"/>
      <c r="B22" s="344" t="s">
        <v>254</v>
      </c>
      <c r="C22" s="345"/>
      <c r="D22" s="248">
        <v>1895</v>
      </c>
      <c r="E22" s="248">
        <v>1895</v>
      </c>
      <c r="F22" s="248">
        <v>2654</v>
      </c>
      <c r="G22" s="249">
        <f t="shared" si="1"/>
        <v>140.05277044854881</v>
      </c>
    </row>
    <row r="23" spans="1:9" x14ac:dyDescent="0.2">
      <c r="A23" s="342" t="s">
        <v>195</v>
      </c>
      <c r="B23" s="320" t="s">
        <v>256</v>
      </c>
      <c r="C23" s="321" t="s">
        <v>443</v>
      </c>
      <c r="D23" s="244">
        <v>238</v>
      </c>
      <c r="E23" s="244">
        <v>238</v>
      </c>
      <c r="F23" s="244">
        <v>241</v>
      </c>
      <c r="G23" s="245">
        <f t="shared" si="1"/>
        <v>101.26050420168067</v>
      </c>
    </row>
    <row r="24" spans="1:9" x14ac:dyDescent="0.2">
      <c r="A24" s="342" t="s">
        <v>196</v>
      </c>
      <c r="B24" s="255" t="s">
        <v>256</v>
      </c>
      <c r="C24" s="256" t="s">
        <v>444</v>
      </c>
      <c r="D24" s="235">
        <v>358</v>
      </c>
      <c r="E24" s="235">
        <v>358</v>
      </c>
      <c r="F24" s="235">
        <v>477</v>
      </c>
      <c r="G24" s="154">
        <f t="shared" si="1"/>
        <v>133.24022346368716</v>
      </c>
    </row>
    <row r="25" spans="1:9" ht="16.5" customHeight="1" x14ac:dyDescent="0.2">
      <c r="A25" s="346" t="s">
        <v>191</v>
      </c>
      <c r="B25" s="258" t="s">
        <v>256</v>
      </c>
      <c r="C25" s="257" t="s">
        <v>445</v>
      </c>
      <c r="D25" s="259">
        <v>304</v>
      </c>
      <c r="E25" s="259">
        <v>304</v>
      </c>
      <c r="F25" s="259">
        <v>322</v>
      </c>
      <c r="G25" s="260">
        <f t="shared" si="1"/>
        <v>105.92105263157893</v>
      </c>
    </row>
    <row r="26" spans="1:9" x14ac:dyDescent="0.2">
      <c r="A26" s="162"/>
      <c r="B26" s="255" t="s">
        <v>255</v>
      </c>
      <c r="C26" s="256" t="s">
        <v>455</v>
      </c>
      <c r="D26" s="235">
        <v>560</v>
      </c>
      <c r="E26" s="235">
        <v>508</v>
      </c>
      <c r="F26" s="235">
        <v>456</v>
      </c>
      <c r="G26" s="154">
        <f t="shared" si="1"/>
        <v>89.763779527559052</v>
      </c>
    </row>
    <row r="27" spans="1:9" x14ac:dyDescent="0.2">
      <c r="A27" s="340" t="s">
        <v>192</v>
      </c>
      <c r="B27" s="255" t="s">
        <v>256</v>
      </c>
      <c r="C27" s="256" t="s">
        <v>447</v>
      </c>
      <c r="D27" s="235">
        <v>17</v>
      </c>
      <c r="E27" s="235">
        <v>17</v>
      </c>
      <c r="F27" s="235">
        <v>16</v>
      </c>
      <c r="G27" s="154">
        <f t="shared" si="1"/>
        <v>94.117647058823522</v>
      </c>
    </row>
    <row r="28" spans="1:9" x14ac:dyDescent="0.2">
      <c r="A28" s="340" t="s">
        <v>193</v>
      </c>
      <c r="B28" s="255" t="s">
        <v>256</v>
      </c>
      <c r="C28" s="256" t="s">
        <v>448</v>
      </c>
      <c r="D28" s="235">
        <v>4</v>
      </c>
      <c r="E28" s="235">
        <v>4</v>
      </c>
      <c r="F28" s="235">
        <v>2</v>
      </c>
      <c r="G28" s="154">
        <f t="shared" si="1"/>
        <v>50</v>
      </c>
      <c r="H28" s="225"/>
      <c r="I28" s="225"/>
    </row>
    <row r="29" spans="1:9" x14ac:dyDescent="0.2">
      <c r="A29" s="340" t="s">
        <v>197</v>
      </c>
      <c r="B29" s="255" t="s">
        <v>256</v>
      </c>
      <c r="C29" s="256" t="s">
        <v>453</v>
      </c>
      <c r="D29" s="235">
        <v>111</v>
      </c>
      <c r="E29" s="235">
        <v>111</v>
      </c>
      <c r="F29" s="235">
        <v>232</v>
      </c>
      <c r="G29" s="154">
        <f t="shared" si="1"/>
        <v>209.00900900900899</v>
      </c>
      <c r="H29" s="225"/>
      <c r="I29" s="225"/>
    </row>
    <row r="30" spans="1:9" x14ac:dyDescent="0.2">
      <c r="A30" s="162"/>
      <c r="B30" s="255" t="s">
        <v>256</v>
      </c>
      <c r="C30" s="256" t="s">
        <v>454</v>
      </c>
      <c r="D30" s="235">
        <v>178</v>
      </c>
      <c r="E30" s="235">
        <v>178</v>
      </c>
      <c r="F30" s="235">
        <v>242</v>
      </c>
      <c r="G30" s="154">
        <f t="shared" si="1"/>
        <v>135.95505617977528</v>
      </c>
      <c r="H30" s="225"/>
      <c r="I30" s="225"/>
    </row>
    <row r="31" spans="1:9" ht="13.5" x14ac:dyDescent="0.2">
      <c r="A31" s="258"/>
      <c r="B31" s="328" t="s">
        <v>260</v>
      </c>
      <c r="C31" s="329"/>
      <c r="D31" s="330">
        <v>1770</v>
      </c>
      <c r="E31" s="330">
        <v>1718</v>
      </c>
      <c r="F31" s="330">
        <v>1988</v>
      </c>
      <c r="G31" s="331">
        <f t="shared" si="1"/>
        <v>115.71594877764844</v>
      </c>
      <c r="H31" s="225"/>
      <c r="I31" s="225"/>
    </row>
    <row r="32" spans="1:9" ht="13.5" x14ac:dyDescent="0.2">
      <c r="B32" s="326" t="s">
        <v>261</v>
      </c>
      <c r="C32" s="327"/>
      <c r="D32" s="324">
        <v>3665</v>
      </c>
      <c r="E32" s="324">
        <v>3613</v>
      </c>
      <c r="F32" s="324">
        <v>4642</v>
      </c>
      <c r="G32" s="325">
        <f t="shared" si="1"/>
        <v>128.48048712980901</v>
      </c>
      <c r="H32" s="225"/>
      <c r="I32" s="225"/>
    </row>
    <row r="33" spans="1:9" x14ac:dyDescent="0.2">
      <c r="A33" s="261"/>
      <c r="B33" s="250" t="s">
        <v>179</v>
      </c>
      <c r="C33" s="251"/>
      <c r="D33" s="251"/>
      <c r="E33" s="251"/>
      <c r="F33" s="251"/>
      <c r="G33" s="251"/>
      <c r="H33" s="225"/>
    </row>
    <row r="34" spans="1:9" s="180" customFormat="1" x14ac:dyDescent="0.2">
      <c r="A34" s="237"/>
      <c r="B34" s="252" t="s">
        <v>189</v>
      </c>
      <c r="C34"/>
      <c r="D34"/>
      <c r="E34"/>
      <c r="F34"/>
      <c r="G34"/>
    </row>
    <row r="35" spans="1:9" s="180" customFormat="1" x14ac:dyDescent="0.2">
      <c r="A35" s="237"/>
      <c r="B35"/>
      <c r="C35"/>
      <c r="D35"/>
      <c r="E35"/>
      <c r="F35"/>
      <c r="G35"/>
    </row>
    <row r="36" spans="1:9" x14ac:dyDescent="0.2">
      <c r="B36"/>
      <c r="C36"/>
      <c r="D36"/>
      <c r="E36"/>
      <c r="F36"/>
      <c r="G36"/>
    </row>
    <row r="37" spans="1:9" x14ac:dyDescent="0.2">
      <c r="B37"/>
      <c r="C37"/>
      <c r="D37"/>
      <c r="E37"/>
      <c r="F37"/>
      <c r="G37"/>
      <c r="H37" s="225"/>
      <c r="I37" s="225"/>
    </row>
    <row r="38" spans="1:9" x14ac:dyDescent="0.2">
      <c r="B38"/>
      <c r="C38"/>
      <c r="D38"/>
      <c r="E38"/>
      <c r="F38"/>
      <c r="G38"/>
      <c r="H38" s="225"/>
      <c r="I38" s="225"/>
    </row>
    <row r="39" spans="1:9" s="225" customFormat="1" x14ac:dyDescent="0.2">
      <c r="B39"/>
      <c r="C39"/>
      <c r="D39"/>
      <c r="E39"/>
      <c r="F39"/>
      <c r="G39"/>
    </row>
    <row r="40" spans="1:9" s="225" customFormat="1" x14ac:dyDescent="0.2">
      <c r="B40"/>
      <c r="C40"/>
      <c r="D40"/>
      <c r="E40"/>
      <c r="F40"/>
      <c r="G40"/>
    </row>
    <row r="41" spans="1:9" s="225" customFormat="1" x14ac:dyDescent="0.2">
      <c r="B41"/>
      <c r="C41"/>
      <c r="D41"/>
      <c r="E41"/>
      <c r="F41"/>
      <c r="G41"/>
    </row>
    <row r="42" spans="1:9" s="225" customFormat="1" x14ac:dyDescent="0.2">
      <c r="B42"/>
      <c r="C42"/>
      <c r="D42"/>
      <c r="E42"/>
      <c r="F42"/>
      <c r="G42"/>
    </row>
    <row r="43" spans="1:9" s="225" customFormat="1" x14ac:dyDescent="0.2">
      <c r="B43"/>
      <c r="C43"/>
      <c r="D43"/>
      <c r="E43"/>
      <c r="F43"/>
      <c r="G43"/>
    </row>
    <row r="44" spans="1:9" s="225" customFormat="1" x14ac:dyDescent="0.2">
      <c r="B44"/>
      <c r="C44"/>
      <c r="D44"/>
      <c r="E44"/>
      <c r="F44"/>
      <c r="G44"/>
    </row>
    <row r="45" spans="1:9" s="225" customFormat="1" x14ac:dyDescent="0.2">
      <c r="B45"/>
      <c r="C45"/>
      <c r="D45"/>
      <c r="E45"/>
      <c r="F45"/>
      <c r="G45"/>
    </row>
    <row r="46" spans="1:9" s="225" customFormat="1" x14ac:dyDescent="0.2">
      <c r="B46"/>
      <c r="C46"/>
      <c r="D46"/>
      <c r="E46"/>
      <c r="F46"/>
      <c r="G46"/>
    </row>
    <row r="47" spans="1:9" s="225" customFormat="1" x14ac:dyDescent="0.2">
      <c r="B47"/>
      <c r="C47"/>
      <c r="D47"/>
      <c r="E47"/>
      <c r="F47"/>
      <c r="G47"/>
    </row>
    <row r="48" spans="1:9" s="225" customFormat="1" x14ac:dyDescent="0.2">
      <c r="B48"/>
      <c r="C48"/>
      <c r="D48"/>
      <c r="E48"/>
      <c r="F48"/>
      <c r="G48"/>
    </row>
    <row r="49" spans="2:7" s="225" customFormat="1" x14ac:dyDescent="0.2">
      <c r="B49"/>
      <c r="C49"/>
      <c r="D49"/>
      <c r="E49"/>
      <c r="F49"/>
      <c r="G49"/>
    </row>
    <row r="50" spans="2:7" s="225" customFormat="1" x14ac:dyDescent="0.2">
      <c r="B50"/>
      <c r="C50"/>
      <c r="D50"/>
      <c r="E50"/>
      <c r="F50"/>
      <c r="G50"/>
    </row>
    <row r="51" spans="2:7" s="225" customFormat="1" x14ac:dyDescent="0.2">
      <c r="B51"/>
      <c r="C51"/>
      <c r="D51"/>
      <c r="E51"/>
      <c r="F51"/>
      <c r="G51"/>
    </row>
    <row r="52" spans="2:7" s="225" customFormat="1" x14ac:dyDescent="0.2">
      <c r="B52"/>
      <c r="C52"/>
      <c r="D52"/>
      <c r="E52"/>
      <c r="F52"/>
      <c r="G52"/>
    </row>
    <row r="53" spans="2:7" s="225" customFormat="1" x14ac:dyDescent="0.2">
      <c r="B53"/>
      <c r="C53"/>
      <c r="D53"/>
      <c r="E53"/>
      <c r="F53"/>
      <c r="G53"/>
    </row>
    <row r="54" spans="2:7" s="225" customFormat="1" x14ac:dyDescent="0.2">
      <c r="B54"/>
      <c r="C54"/>
      <c r="D54"/>
      <c r="E54"/>
      <c r="F54"/>
      <c r="G54"/>
    </row>
    <row r="55" spans="2:7" s="225" customFormat="1" x14ac:dyDescent="0.2">
      <c r="B55"/>
      <c r="C55"/>
      <c r="D55"/>
      <c r="E55"/>
      <c r="F55"/>
      <c r="G55"/>
    </row>
    <row r="56" spans="2:7" s="225" customFormat="1" x14ac:dyDescent="0.2">
      <c r="B56"/>
      <c r="C56"/>
      <c r="D56"/>
      <c r="E56"/>
      <c r="F56"/>
      <c r="G56"/>
    </row>
    <row r="57" spans="2:7" s="225" customFormat="1" x14ac:dyDescent="0.2">
      <c r="B57"/>
      <c r="C57"/>
      <c r="D57"/>
      <c r="E57"/>
      <c r="F57"/>
      <c r="G57"/>
    </row>
    <row r="58" spans="2:7" s="225" customFormat="1" x14ac:dyDescent="0.2">
      <c r="B58"/>
      <c r="C58"/>
      <c r="D58"/>
      <c r="E58"/>
      <c r="F58"/>
      <c r="G58"/>
    </row>
    <row r="59" spans="2:7" s="225" customFormat="1" x14ac:dyDescent="0.2">
      <c r="B59"/>
      <c r="C59"/>
      <c r="D59"/>
      <c r="E59"/>
      <c r="F59"/>
      <c r="G59"/>
    </row>
    <row r="60" spans="2:7" s="225" customFormat="1" x14ac:dyDescent="0.2">
      <c r="B60"/>
      <c r="C60"/>
      <c r="D60"/>
      <c r="E60"/>
      <c r="F60"/>
      <c r="G60"/>
    </row>
    <row r="61" spans="2:7" s="225" customFormat="1" x14ac:dyDescent="0.2">
      <c r="B61"/>
      <c r="C61"/>
      <c r="D61"/>
      <c r="E61"/>
      <c r="F61"/>
      <c r="G61"/>
    </row>
    <row r="62" spans="2:7" s="225" customFormat="1" x14ac:dyDescent="0.2">
      <c r="B62"/>
      <c r="C62"/>
      <c r="D62"/>
      <c r="E62"/>
      <c r="F62"/>
      <c r="G62"/>
    </row>
    <row r="63" spans="2:7" s="225" customFormat="1" x14ac:dyDescent="0.2">
      <c r="B63"/>
      <c r="C63"/>
      <c r="D63"/>
      <c r="E63"/>
      <c r="F63"/>
      <c r="G63"/>
    </row>
    <row r="64" spans="2:7" s="225" customFormat="1" x14ac:dyDescent="0.2">
      <c r="B64"/>
      <c r="C64"/>
      <c r="D64"/>
      <c r="E64"/>
      <c r="F64"/>
      <c r="G64"/>
    </row>
    <row r="65" spans="2:7" s="225" customFormat="1" x14ac:dyDescent="0.2">
      <c r="B65"/>
      <c r="C65"/>
      <c r="D65"/>
      <c r="E65"/>
      <c r="F65"/>
      <c r="G65"/>
    </row>
    <row r="66" spans="2:7" s="225" customFormat="1" x14ac:dyDescent="0.2">
      <c r="B66"/>
      <c r="C66"/>
      <c r="D66"/>
      <c r="E66"/>
      <c r="F66"/>
      <c r="G66"/>
    </row>
    <row r="67" spans="2:7" s="225" customFormat="1" x14ac:dyDescent="0.2">
      <c r="B67"/>
      <c r="C67"/>
      <c r="D67"/>
      <c r="E67"/>
      <c r="F67"/>
      <c r="G67"/>
    </row>
    <row r="68" spans="2:7" s="225" customFormat="1" x14ac:dyDescent="0.2">
      <c r="B68"/>
      <c r="C68"/>
      <c r="D68"/>
      <c r="E68"/>
      <c r="F68"/>
      <c r="G68"/>
    </row>
    <row r="69" spans="2:7" s="225" customFormat="1" x14ac:dyDescent="0.2">
      <c r="B69"/>
      <c r="C69"/>
      <c r="D69"/>
      <c r="E69"/>
      <c r="F69"/>
      <c r="G69"/>
    </row>
    <row r="70" spans="2:7" s="225" customFormat="1" x14ac:dyDescent="0.2">
      <c r="B70"/>
      <c r="C70"/>
      <c r="D70"/>
      <c r="E70"/>
      <c r="F70"/>
      <c r="G70"/>
    </row>
    <row r="71" spans="2:7" s="225" customFormat="1" x14ac:dyDescent="0.2">
      <c r="B71"/>
      <c r="C71"/>
      <c r="D71"/>
      <c r="E71"/>
      <c r="F71"/>
      <c r="G71"/>
    </row>
    <row r="72" spans="2:7" s="225" customFormat="1" x14ac:dyDescent="0.2">
      <c r="B72"/>
      <c r="C72"/>
      <c r="D72"/>
      <c r="E72"/>
      <c r="F72"/>
      <c r="G72"/>
    </row>
    <row r="73" spans="2:7" s="225" customFormat="1" x14ac:dyDescent="0.2">
      <c r="B73"/>
      <c r="C73"/>
      <c r="D73"/>
      <c r="E73"/>
      <c r="F73"/>
      <c r="G73"/>
    </row>
    <row r="74" spans="2:7" s="225" customFormat="1" x14ac:dyDescent="0.2">
      <c r="B74"/>
      <c r="C74"/>
      <c r="D74"/>
      <c r="E74"/>
      <c r="F74"/>
      <c r="G74"/>
    </row>
    <row r="75" spans="2:7" s="225" customFormat="1" x14ac:dyDescent="0.2">
      <c r="B75"/>
      <c r="C75"/>
      <c r="D75"/>
      <c r="E75"/>
      <c r="F75"/>
      <c r="G75"/>
    </row>
    <row r="76" spans="2:7" s="225" customFormat="1" x14ac:dyDescent="0.2">
      <c r="B76"/>
      <c r="C76"/>
      <c r="D76"/>
      <c r="E76"/>
      <c r="F76"/>
      <c r="G76"/>
    </row>
    <row r="77" spans="2:7" s="225" customFormat="1" x14ac:dyDescent="0.2">
      <c r="B77"/>
      <c r="C77"/>
      <c r="D77"/>
      <c r="E77"/>
      <c r="F77"/>
      <c r="G77"/>
    </row>
    <row r="78" spans="2:7" s="225" customFormat="1" x14ac:dyDescent="0.2">
      <c r="B78"/>
      <c r="C78"/>
      <c r="D78"/>
      <c r="E78"/>
      <c r="F78"/>
      <c r="G78"/>
    </row>
    <row r="79" spans="2:7" s="225" customFormat="1" x14ac:dyDescent="0.2">
      <c r="B79"/>
      <c r="C79"/>
      <c r="D79"/>
      <c r="E79"/>
      <c r="F79"/>
      <c r="G79"/>
    </row>
    <row r="80" spans="2:7" s="225" customFormat="1" x14ac:dyDescent="0.2">
      <c r="B80"/>
      <c r="C80"/>
      <c r="D80"/>
      <c r="E80"/>
      <c r="F80"/>
      <c r="G80"/>
    </row>
    <row r="81" spans="2:7" s="225" customFormat="1" x14ac:dyDescent="0.2">
      <c r="B81"/>
      <c r="C81"/>
      <c r="D81"/>
      <c r="E81"/>
      <c r="F81"/>
      <c r="G81"/>
    </row>
    <row r="82" spans="2:7" s="225" customFormat="1" x14ac:dyDescent="0.2">
      <c r="B82"/>
      <c r="C82"/>
      <c r="D82"/>
      <c r="E82"/>
      <c r="F82"/>
      <c r="G82"/>
    </row>
    <row r="83" spans="2:7" s="225" customFormat="1" x14ac:dyDescent="0.2">
      <c r="B83"/>
      <c r="C83"/>
      <c r="D83"/>
      <c r="E83"/>
      <c r="F83"/>
      <c r="G83"/>
    </row>
    <row r="84" spans="2:7" s="225" customFormat="1" x14ac:dyDescent="0.2">
      <c r="B84"/>
      <c r="C84"/>
      <c r="D84"/>
      <c r="E84"/>
      <c r="F84"/>
      <c r="G84"/>
    </row>
    <row r="85" spans="2:7" s="225" customFormat="1" x14ac:dyDescent="0.2">
      <c r="B85"/>
      <c r="C85"/>
      <c r="D85"/>
      <c r="E85"/>
      <c r="F85"/>
      <c r="G85"/>
    </row>
    <row r="86" spans="2:7" s="225" customFormat="1" x14ac:dyDescent="0.2">
      <c r="B86"/>
      <c r="C86"/>
      <c r="D86"/>
      <c r="E86"/>
      <c r="F86"/>
      <c r="G86"/>
    </row>
    <row r="87" spans="2:7" s="225" customFormat="1" x14ac:dyDescent="0.2">
      <c r="B87"/>
      <c r="C87"/>
      <c r="D87"/>
      <c r="E87"/>
      <c r="F87"/>
      <c r="G87"/>
    </row>
    <row r="88" spans="2:7" s="225" customFormat="1" x14ac:dyDescent="0.2">
      <c r="B88"/>
      <c r="C88"/>
      <c r="D88"/>
      <c r="E88"/>
      <c r="F88"/>
      <c r="G88"/>
    </row>
    <row r="89" spans="2:7" s="225" customFormat="1" x14ac:dyDescent="0.2">
      <c r="B89"/>
      <c r="C89"/>
      <c r="D89"/>
      <c r="E89"/>
      <c r="F89"/>
      <c r="G89"/>
    </row>
    <row r="90" spans="2:7" s="225" customFormat="1" x14ac:dyDescent="0.2">
      <c r="B90"/>
      <c r="C90"/>
      <c r="D90"/>
      <c r="E90"/>
      <c r="F90"/>
      <c r="G90"/>
    </row>
    <row r="91" spans="2:7" s="225" customFormat="1" x14ac:dyDescent="0.2">
      <c r="B91"/>
      <c r="C91"/>
      <c r="D91"/>
      <c r="E91"/>
      <c r="F91"/>
      <c r="G91"/>
    </row>
    <row r="92" spans="2:7" s="225" customFormat="1" x14ac:dyDescent="0.2">
      <c r="B92"/>
      <c r="C92"/>
      <c r="D92"/>
      <c r="E92"/>
      <c r="F92"/>
      <c r="G92"/>
    </row>
    <row r="93" spans="2:7" s="225" customFormat="1" x14ac:dyDescent="0.2">
      <c r="B93"/>
      <c r="C93"/>
      <c r="D93"/>
      <c r="E93"/>
      <c r="F93"/>
      <c r="G93"/>
    </row>
    <row r="94" spans="2:7" s="225" customFormat="1" x14ac:dyDescent="0.2">
      <c r="B94"/>
      <c r="C94"/>
      <c r="D94"/>
      <c r="E94"/>
      <c r="F94"/>
      <c r="G94"/>
    </row>
    <row r="95" spans="2:7" s="225" customFormat="1" x14ac:dyDescent="0.2">
      <c r="B95"/>
      <c r="C95"/>
      <c r="D95"/>
      <c r="E95"/>
      <c r="F95"/>
      <c r="G95"/>
    </row>
    <row r="96" spans="2:7" s="225" customFormat="1" x14ac:dyDescent="0.2">
      <c r="B96"/>
      <c r="C96"/>
      <c r="D96"/>
      <c r="E96"/>
      <c r="F96"/>
      <c r="G96"/>
    </row>
    <row r="97" spans="2:7" s="225" customFormat="1" x14ac:dyDescent="0.2">
      <c r="B97"/>
      <c r="C97"/>
      <c r="D97"/>
      <c r="E97"/>
      <c r="F97"/>
      <c r="G97"/>
    </row>
    <row r="98" spans="2:7" s="225" customFormat="1" x14ac:dyDescent="0.2">
      <c r="B98"/>
      <c r="C98"/>
      <c r="D98"/>
      <c r="E98"/>
      <c r="F98"/>
      <c r="G98"/>
    </row>
    <row r="99" spans="2:7" s="225" customFormat="1" x14ac:dyDescent="0.2">
      <c r="B99"/>
      <c r="C99"/>
      <c r="D99"/>
      <c r="E99"/>
      <c r="F99"/>
      <c r="G99"/>
    </row>
    <row r="100" spans="2:7" s="225" customFormat="1" x14ac:dyDescent="0.2">
      <c r="B100"/>
      <c r="C100"/>
      <c r="D100"/>
      <c r="E100"/>
      <c r="F100"/>
      <c r="G100"/>
    </row>
    <row r="101" spans="2:7" s="225" customFormat="1" x14ac:dyDescent="0.2">
      <c r="B101"/>
      <c r="C101"/>
      <c r="D101"/>
      <c r="E101"/>
      <c r="F101"/>
      <c r="G101"/>
    </row>
    <row r="102" spans="2:7" s="225" customFormat="1" x14ac:dyDescent="0.2">
      <c r="B102"/>
      <c r="C102"/>
      <c r="D102"/>
      <c r="E102"/>
      <c r="F102"/>
      <c r="G102"/>
    </row>
    <row r="103" spans="2:7" s="225" customFormat="1" x14ac:dyDescent="0.2">
      <c r="B103"/>
      <c r="C103"/>
      <c r="D103"/>
      <c r="E103"/>
      <c r="F103"/>
      <c r="G103"/>
    </row>
    <row r="104" spans="2:7" s="225" customFormat="1" x14ac:dyDescent="0.2">
      <c r="B104"/>
      <c r="C104"/>
      <c r="D104"/>
      <c r="E104"/>
      <c r="F104"/>
      <c r="G104"/>
    </row>
    <row r="105" spans="2:7" s="225" customFormat="1" x14ac:dyDescent="0.2">
      <c r="B105"/>
      <c r="C105"/>
      <c r="D105"/>
      <c r="E105"/>
      <c r="F105"/>
      <c r="G105"/>
    </row>
    <row r="106" spans="2:7" s="225" customFormat="1" x14ac:dyDescent="0.2">
      <c r="B106"/>
      <c r="C106"/>
      <c r="D106"/>
      <c r="E106"/>
      <c r="F106"/>
      <c r="G106"/>
    </row>
    <row r="107" spans="2:7" s="225" customFormat="1" x14ac:dyDescent="0.2">
      <c r="B107"/>
      <c r="C107"/>
      <c r="D107"/>
      <c r="E107"/>
      <c r="F107"/>
      <c r="G107"/>
    </row>
    <row r="108" spans="2:7" s="225" customFormat="1" x14ac:dyDescent="0.2">
      <c r="B108"/>
      <c r="C108"/>
      <c r="D108"/>
      <c r="E108"/>
      <c r="F108"/>
      <c r="G108"/>
    </row>
    <row r="109" spans="2:7" s="225" customFormat="1" x14ac:dyDescent="0.2">
      <c r="B109"/>
      <c r="C109"/>
      <c r="D109"/>
      <c r="E109"/>
      <c r="F109"/>
      <c r="G109"/>
    </row>
    <row r="110" spans="2:7" s="225" customFormat="1" x14ac:dyDescent="0.2">
      <c r="B110"/>
      <c r="C110"/>
      <c r="D110"/>
      <c r="E110"/>
      <c r="F110"/>
      <c r="G110"/>
    </row>
    <row r="111" spans="2:7" s="225" customFormat="1" x14ac:dyDescent="0.2">
      <c r="B111"/>
      <c r="C111"/>
      <c r="D111"/>
      <c r="E111"/>
      <c r="F111"/>
      <c r="G111"/>
    </row>
    <row r="112" spans="2:7" s="225" customFormat="1" x14ac:dyDescent="0.2">
      <c r="B112"/>
      <c r="C112"/>
      <c r="D112"/>
      <c r="E112"/>
      <c r="F112"/>
      <c r="G112"/>
    </row>
    <row r="113" spans="2:7" s="225" customFormat="1" x14ac:dyDescent="0.2">
      <c r="B113"/>
      <c r="C113"/>
      <c r="D113"/>
      <c r="E113"/>
      <c r="F113"/>
      <c r="G113"/>
    </row>
    <row r="114" spans="2:7" s="225" customFormat="1" x14ac:dyDescent="0.2">
      <c r="B114"/>
      <c r="C114"/>
      <c r="D114"/>
      <c r="E114"/>
      <c r="F114"/>
      <c r="G114"/>
    </row>
    <row r="115" spans="2:7" s="225" customFormat="1" x14ac:dyDescent="0.2">
      <c r="B115"/>
      <c r="C115"/>
      <c r="D115"/>
      <c r="E115"/>
      <c r="F115"/>
      <c r="G115"/>
    </row>
    <row r="116" spans="2:7" s="225" customFormat="1" x14ac:dyDescent="0.2">
      <c r="B116"/>
      <c r="C116"/>
      <c r="D116"/>
      <c r="E116"/>
      <c r="F116"/>
      <c r="G116"/>
    </row>
    <row r="117" spans="2:7" s="225" customFormat="1" x14ac:dyDescent="0.2">
      <c r="B117"/>
      <c r="C117"/>
      <c r="D117"/>
      <c r="E117"/>
      <c r="F117"/>
      <c r="G117"/>
    </row>
    <row r="118" spans="2:7" s="225" customFormat="1" x14ac:dyDescent="0.2">
      <c r="B118"/>
      <c r="C118"/>
      <c r="D118"/>
      <c r="E118"/>
      <c r="F118"/>
      <c r="G118"/>
    </row>
    <row r="119" spans="2:7" s="225" customFormat="1" x14ac:dyDescent="0.2">
      <c r="B119"/>
      <c r="C119"/>
      <c r="D119"/>
      <c r="E119"/>
      <c r="F119"/>
      <c r="G119"/>
    </row>
    <row r="120" spans="2:7" s="225" customFormat="1" x14ac:dyDescent="0.2">
      <c r="B120"/>
      <c r="C120"/>
      <c r="D120"/>
      <c r="E120"/>
      <c r="F120"/>
      <c r="G120"/>
    </row>
    <row r="121" spans="2:7" s="225" customFormat="1" x14ac:dyDescent="0.2">
      <c r="B121"/>
      <c r="C121"/>
      <c r="D121"/>
      <c r="E121"/>
      <c r="F121"/>
      <c r="G121"/>
    </row>
    <row r="122" spans="2:7" s="225" customFormat="1" x14ac:dyDescent="0.2">
      <c r="B122"/>
      <c r="C122"/>
      <c r="D122"/>
      <c r="E122"/>
      <c r="F122"/>
      <c r="G122"/>
    </row>
    <row r="123" spans="2:7" s="225" customFormat="1" x14ac:dyDescent="0.2">
      <c r="B123"/>
      <c r="C123"/>
      <c r="D123"/>
      <c r="E123"/>
      <c r="F123"/>
      <c r="G123"/>
    </row>
    <row r="124" spans="2:7" s="225" customFormat="1" x14ac:dyDescent="0.2">
      <c r="B124"/>
      <c r="C124"/>
      <c r="D124"/>
      <c r="E124"/>
      <c r="F124"/>
      <c r="G124"/>
    </row>
    <row r="125" spans="2:7" s="225" customFormat="1" x14ac:dyDescent="0.2">
      <c r="B125"/>
      <c r="C125"/>
      <c r="D125"/>
      <c r="E125"/>
      <c r="F125"/>
      <c r="G125"/>
    </row>
    <row r="126" spans="2:7" s="225" customFormat="1" x14ac:dyDescent="0.2">
      <c r="B126"/>
      <c r="C126"/>
      <c r="D126"/>
      <c r="E126"/>
      <c r="F126"/>
      <c r="G126"/>
    </row>
    <row r="127" spans="2:7" s="225" customFormat="1" x14ac:dyDescent="0.2">
      <c r="B127"/>
      <c r="C127"/>
      <c r="D127"/>
      <c r="E127"/>
      <c r="F127"/>
      <c r="G127"/>
    </row>
    <row r="128" spans="2:7" s="225" customFormat="1" x14ac:dyDescent="0.2">
      <c r="B128"/>
      <c r="C128"/>
      <c r="D128"/>
      <c r="E128"/>
      <c r="F128"/>
      <c r="G128"/>
    </row>
    <row r="129" spans="2:7" s="225" customFormat="1" x14ac:dyDescent="0.2">
      <c r="B129"/>
      <c r="C129"/>
      <c r="D129"/>
      <c r="E129"/>
      <c r="F129"/>
      <c r="G129"/>
    </row>
    <row r="130" spans="2:7" s="225" customFormat="1" x14ac:dyDescent="0.2">
      <c r="B130"/>
      <c r="C130"/>
      <c r="D130"/>
      <c r="E130"/>
      <c r="F130"/>
      <c r="G130"/>
    </row>
    <row r="131" spans="2:7" s="225" customFormat="1" x14ac:dyDescent="0.2">
      <c r="B131"/>
      <c r="C131"/>
      <c r="D131"/>
      <c r="E131"/>
      <c r="F131"/>
      <c r="G131"/>
    </row>
    <row r="132" spans="2:7" s="225" customFormat="1" x14ac:dyDescent="0.2">
      <c r="B132"/>
      <c r="C132"/>
      <c r="D132"/>
      <c r="E132"/>
      <c r="F132"/>
      <c r="G132"/>
    </row>
    <row r="133" spans="2:7" s="225" customFormat="1" x14ac:dyDescent="0.2">
      <c r="B133"/>
      <c r="C133"/>
      <c r="D133"/>
      <c r="E133"/>
      <c r="F133"/>
      <c r="G133"/>
    </row>
    <row r="134" spans="2:7" s="225" customFormat="1" x14ac:dyDescent="0.2">
      <c r="B134"/>
      <c r="C134"/>
      <c r="D134"/>
      <c r="E134"/>
      <c r="F134"/>
      <c r="G134"/>
    </row>
    <row r="135" spans="2:7" s="225" customFormat="1" x14ac:dyDescent="0.2">
      <c r="B135"/>
      <c r="C135"/>
      <c r="D135"/>
      <c r="E135"/>
      <c r="F135"/>
      <c r="G135"/>
    </row>
    <row r="136" spans="2:7" s="225" customFormat="1" x14ac:dyDescent="0.2">
      <c r="B136"/>
      <c r="C136"/>
      <c r="D136"/>
      <c r="E136"/>
      <c r="F136"/>
      <c r="G136"/>
    </row>
    <row r="137" spans="2:7" s="225" customFormat="1" x14ac:dyDescent="0.2">
      <c r="B137"/>
      <c r="C137"/>
      <c r="D137"/>
      <c r="E137"/>
      <c r="F137"/>
      <c r="G137"/>
    </row>
    <row r="138" spans="2:7" s="225" customFormat="1" x14ac:dyDescent="0.2">
      <c r="B138"/>
      <c r="C138"/>
      <c r="D138"/>
      <c r="E138"/>
      <c r="F138"/>
      <c r="G138"/>
    </row>
    <row r="139" spans="2:7" s="225" customFormat="1" x14ac:dyDescent="0.2">
      <c r="B139"/>
      <c r="C139"/>
      <c r="D139"/>
      <c r="E139"/>
      <c r="F139"/>
      <c r="G139"/>
    </row>
    <row r="140" spans="2:7" s="225" customFormat="1" x14ac:dyDescent="0.2">
      <c r="B140"/>
      <c r="C140"/>
      <c r="D140"/>
      <c r="E140"/>
      <c r="F140"/>
      <c r="G140"/>
    </row>
    <row r="141" spans="2:7" s="225" customFormat="1" x14ac:dyDescent="0.2">
      <c r="B141"/>
      <c r="C141"/>
      <c r="D141"/>
      <c r="E141"/>
      <c r="F141"/>
      <c r="G141"/>
    </row>
    <row r="142" spans="2:7" s="225" customFormat="1" x14ac:dyDescent="0.2">
      <c r="B142"/>
      <c r="C142"/>
      <c r="D142"/>
      <c r="E142"/>
      <c r="F142"/>
      <c r="G142"/>
    </row>
    <row r="143" spans="2:7" s="225" customFormat="1" x14ac:dyDescent="0.2">
      <c r="B143"/>
      <c r="C143"/>
      <c r="D143"/>
      <c r="E143"/>
      <c r="F143"/>
      <c r="G143"/>
    </row>
    <row r="144" spans="2:7" s="225" customFormat="1" x14ac:dyDescent="0.2">
      <c r="B144"/>
      <c r="C144"/>
      <c r="D144"/>
      <c r="E144"/>
      <c r="F144"/>
      <c r="G144"/>
    </row>
    <row r="145" spans="2:7" s="225" customFormat="1" x14ac:dyDescent="0.2">
      <c r="B145"/>
      <c r="C145"/>
      <c r="D145"/>
      <c r="E145"/>
      <c r="F145"/>
      <c r="G145"/>
    </row>
    <row r="146" spans="2:7" s="225" customFormat="1" x14ac:dyDescent="0.2">
      <c r="B146"/>
      <c r="C146"/>
      <c r="D146"/>
      <c r="E146"/>
      <c r="F146"/>
      <c r="G146"/>
    </row>
    <row r="147" spans="2:7" s="225" customFormat="1" x14ac:dyDescent="0.2">
      <c r="B147"/>
      <c r="C147"/>
      <c r="D147"/>
      <c r="E147"/>
      <c r="F147"/>
      <c r="G147"/>
    </row>
    <row r="148" spans="2:7" s="225" customFormat="1" x14ac:dyDescent="0.2">
      <c r="B148"/>
      <c r="C148"/>
      <c r="D148"/>
      <c r="E148"/>
      <c r="F148"/>
      <c r="G148"/>
    </row>
    <row r="149" spans="2:7" s="225" customFormat="1" x14ac:dyDescent="0.2">
      <c r="B149"/>
      <c r="C149"/>
      <c r="D149"/>
      <c r="E149"/>
      <c r="F149"/>
      <c r="G149"/>
    </row>
    <row r="150" spans="2:7" s="225" customFormat="1" x14ac:dyDescent="0.2">
      <c r="B150"/>
      <c r="C150"/>
      <c r="D150"/>
      <c r="E150"/>
      <c r="F150"/>
      <c r="G150"/>
    </row>
    <row r="151" spans="2:7" s="225" customFormat="1" x14ac:dyDescent="0.2">
      <c r="B151"/>
      <c r="C151"/>
      <c r="D151"/>
      <c r="E151"/>
      <c r="F151"/>
      <c r="G151"/>
    </row>
    <row r="152" spans="2:7" s="225" customFormat="1" x14ac:dyDescent="0.2">
      <c r="B152"/>
      <c r="C152"/>
      <c r="D152"/>
      <c r="E152"/>
      <c r="F152"/>
      <c r="G152"/>
    </row>
    <row r="153" spans="2:7" s="225" customFormat="1" x14ac:dyDescent="0.2">
      <c r="B153"/>
      <c r="C153"/>
      <c r="D153"/>
      <c r="E153"/>
      <c r="F153"/>
      <c r="G153"/>
    </row>
    <row r="154" spans="2:7" s="225" customFormat="1" x14ac:dyDescent="0.2">
      <c r="B154"/>
      <c r="C154"/>
      <c r="D154"/>
      <c r="E154"/>
      <c r="F154"/>
      <c r="G154"/>
    </row>
    <row r="155" spans="2:7" s="225" customFormat="1" x14ac:dyDescent="0.2">
      <c r="B155"/>
      <c r="C155"/>
      <c r="D155"/>
      <c r="E155"/>
      <c r="F155"/>
      <c r="G155"/>
    </row>
    <row r="156" spans="2:7" s="225" customFormat="1" x14ac:dyDescent="0.2">
      <c r="B156"/>
      <c r="C156"/>
      <c r="D156"/>
      <c r="E156"/>
      <c r="F156"/>
      <c r="G156"/>
    </row>
    <row r="157" spans="2:7" s="225" customFormat="1" x14ac:dyDescent="0.2">
      <c r="B157"/>
      <c r="C157"/>
      <c r="D157"/>
      <c r="E157"/>
      <c r="F157"/>
      <c r="G157"/>
    </row>
    <row r="158" spans="2:7" s="225" customFormat="1" x14ac:dyDescent="0.2">
      <c r="B158"/>
      <c r="C158"/>
      <c r="D158"/>
      <c r="E158"/>
      <c r="F158"/>
      <c r="G158"/>
    </row>
    <row r="159" spans="2:7" s="225" customFormat="1" x14ac:dyDescent="0.2">
      <c r="B159"/>
      <c r="C159"/>
      <c r="D159"/>
      <c r="E159"/>
      <c r="F159"/>
      <c r="G159"/>
    </row>
    <row r="160" spans="2:7" s="225" customFormat="1" x14ac:dyDescent="0.2">
      <c r="B160"/>
      <c r="C160"/>
      <c r="D160"/>
      <c r="E160"/>
      <c r="F160"/>
      <c r="G160"/>
    </row>
    <row r="161" spans="2:7" s="225" customFormat="1" x14ac:dyDescent="0.2">
      <c r="B161"/>
      <c r="C161"/>
      <c r="D161"/>
      <c r="E161"/>
      <c r="F161"/>
      <c r="G161"/>
    </row>
    <row r="162" spans="2:7" s="225" customFormat="1" x14ac:dyDescent="0.2">
      <c r="B162"/>
      <c r="C162"/>
      <c r="D162"/>
      <c r="E162"/>
      <c r="F162"/>
      <c r="G162"/>
    </row>
    <row r="163" spans="2:7" s="225" customFormat="1" x14ac:dyDescent="0.2">
      <c r="B163"/>
      <c r="C163"/>
      <c r="D163"/>
      <c r="E163"/>
      <c r="F163"/>
      <c r="G163"/>
    </row>
    <row r="164" spans="2:7" s="225" customFormat="1" x14ac:dyDescent="0.2">
      <c r="B164"/>
      <c r="C164"/>
      <c r="D164"/>
      <c r="E164"/>
      <c r="F164"/>
      <c r="G164"/>
    </row>
    <row r="165" spans="2:7" s="225" customFormat="1" x14ac:dyDescent="0.2">
      <c r="B165"/>
      <c r="C165"/>
      <c r="D165"/>
      <c r="E165"/>
      <c r="F165"/>
      <c r="G165"/>
    </row>
    <row r="166" spans="2:7" s="225" customFormat="1" x14ac:dyDescent="0.2">
      <c r="B166"/>
      <c r="C166"/>
      <c r="D166"/>
      <c r="E166"/>
      <c r="F166"/>
      <c r="G166"/>
    </row>
    <row r="167" spans="2:7" s="225" customFormat="1" x14ac:dyDescent="0.2">
      <c r="B167"/>
      <c r="C167"/>
      <c r="D167"/>
      <c r="E167"/>
      <c r="F167"/>
      <c r="G167"/>
    </row>
    <row r="168" spans="2:7" s="225" customFormat="1" x14ac:dyDescent="0.2">
      <c r="B168"/>
      <c r="C168"/>
      <c r="D168"/>
      <c r="E168"/>
      <c r="F168"/>
      <c r="G168"/>
    </row>
    <row r="169" spans="2:7" s="225" customFormat="1" x14ac:dyDescent="0.2">
      <c r="B169"/>
      <c r="C169"/>
      <c r="D169"/>
      <c r="E169"/>
      <c r="F169"/>
      <c r="G169"/>
    </row>
    <row r="170" spans="2:7" s="225" customFormat="1" x14ac:dyDescent="0.2">
      <c r="B170"/>
      <c r="C170"/>
      <c r="D170"/>
      <c r="E170"/>
      <c r="F170"/>
      <c r="G170"/>
    </row>
    <row r="171" spans="2:7" s="225" customFormat="1" x14ac:dyDescent="0.2">
      <c r="B171"/>
      <c r="C171"/>
      <c r="D171"/>
      <c r="E171"/>
      <c r="F171"/>
      <c r="G171"/>
    </row>
    <row r="172" spans="2:7" s="225" customFormat="1" x14ac:dyDescent="0.2">
      <c r="B172"/>
      <c r="C172"/>
      <c r="D172"/>
      <c r="E172"/>
      <c r="F172"/>
      <c r="G172"/>
    </row>
    <row r="173" spans="2:7" s="225" customFormat="1" x14ac:dyDescent="0.2">
      <c r="B173"/>
      <c r="C173"/>
      <c r="D173"/>
      <c r="E173"/>
      <c r="F173"/>
      <c r="G173"/>
    </row>
    <row r="174" spans="2:7" s="225" customFormat="1" x14ac:dyDescent="0.2">
      <c r="B174"/>
      <c r="C174"/>
      <c r="D174"/>
      <c r="E174"/>
      <c r="F174"/>
      <c r="G174"/>
    </row>
    <row r="175" spans="2:7" s="225" customFormat="1" x14ac:dyDescent="0.2">
      <c r="B175"/>
      <c r="C175"/>
      <c r="D175"/>
      <c r="E175"/>
      <c r="F175"/>
      <c r="G175"/>
    </row>
    <row r="176" spans="2:7" s="225" customFormat="1" x14ac:dyDescent="0.2">
      <c r="B176"/>
      <c r="C176"/>
      <c r="D176"/>
      <c r="E176"/>
      <c r="F176"/>
      <c r="G176"/>
    </row>
    <row r="177" spans="2:7" s="225" customFormat="1" x14ac:dyDescent="0.2">
      <c r="B177"/>
      <c r="C177"/>
      <c r="D177"/>
      <c r="E177"/>
      <c r="F177"/>
      <c r="G177"/>
    </row>
    <row r="178" spans="2:7" s="225" customFormat="1" x14ac:dyDescent="0.2">
      <c r="B178"/>
      <c r="C178"/>
      <c r="D178"/>
      <c r="E178"/>
      <c r="F178"/>
      <c r="G178"/>
    </row>
    <row r="179" spans="2:7" s="225" customFormat="1" x14ac:dyDescent="0.2">
      <c r="B179"/>
      <c r="C179"/>
      <c r="D179"/>
      <c r="E179"/>
      <c r="F179"/>
      <c r="G179"/>
    </row>
    <row r="180" spans="2:7" s="225" customFormat="1" x14ac:dyDescent="0.2">
      <c r="B180"/>
      <c r="C180"/>
      <c r="D180"/>
      <c r="E180"/>
      <c r="F180"/>
      <c r="G180"/>
    </row>
    <row r="181" spans="2:7" s="225" customFormat="1" x14ac:dyDescent="0.2">
      <c r="B181"/>
      <c r="C181"/>
      <c r="D181"/>
      <c r="E181"/>
      <c r="F181"/>
      <c r="G181"/>
    </row>
    <row r="182" spans="2:7" s="225" customFormat="1" x14ac:dyDescent="0.2">
      <c r="B182"/>
      <c r="C182"/>
      <c r="D182"/>
      <c r="E182"/>
      <c r="F182"/>
      <c r="G182"/>
    </row>
    <row r="183" spans="2:7" s="225" customFormat="1" x14ac:dyDescent="0.2">
      <c r="B183"/>
      <c r="C183"/>
      <c r="D183"/>
      <c r="E183"/>
      <c r="F183"/>
      <c r="G183"/>
    </row>
    <row r="184" spans="2:7" s="225" customFormat="1" x14ac:dyDescent="0.2">
      <c r="B184"/>
      <c r="C184"/>
      <c r="D184"/>
      <c r="E184"/>
      <c r="F184"/>
      <c r="G184"/>
    </row>
    <row r="185" spans="2:7" s="225" customFormat="1" x14ac:dyDescent="0.2">
      <c r="B185"/>
      <c r="C185"/>
      <c r="D185"/>
      <c r="E185"/>
      <c r="F185"/>
      <c r="G185"/>
    </row>
    <row r="186" spans="2:7" s="225" customFormat="1" x14ac:dyDescent="0.2">
      <c r="B186"/>
      <c r="C186"/>
      <c r="D186"/>
      <c r="E186"/>
      <c r="F186"/>
      <c r="G186"/>
    </row>
    <row r="187" spans="2:7" s="225" customFormat="1" x14ac:dyDescent="0.2">
      <c r="B187"/>
      <c r="C187"/>
      <c r="D187"/>
      <c r="E187"/>
      <c r="F187"/>
      <c r="G187"/>
    </row>
    <row r="188" spans="2:7" s="225" customFormat="1" x14ac:dyDescent="0.2">
      <c r="B188"/>
      <c r="C188"/>
      <c r="D188"/>
      <c r="E188"/>
      <c r="F188"/>
      <c r="G188"/>
    </row>
    <row r="189" spans="2:7" s="225" customFormat="1" x14ac:dyDescent="0.2">
      <c r="B189"/>
      <c r="C189"/>
      <c r="D189"/>
      <c r="E189"/>
      <c r="F189"/>
      <c r="G189"/>
    </row>
    <row r="190" spans="2:7" s="225" customFormat="1" x14ac:dyDescent="0.2">
      <c r="B190"/>
      <c r="C190"/>
      <c r="D190"/>
      <c r="E190"/>
      <c r="F190"/>
      <c r="G190"/>
    </row>
    <row r="191" spans="2:7" s="225" customFormat="1" x14ac:dyDescent="0.2">
      <c r="B191"/>
      <c r="C191"/>
      <c r="D191"/>
      <c r="E191"/>
      <c r="F191"/>
      <c r="G191"/>
    </row>
    <row r="192" spans="2:7" s="225" customFormat="1" x14ac:dyDescent="0.2">
      <c r="B192"/>
      <c r="C192"/>
      <c r="D192"/>
      <c r="E192"/>
      <c r="F192"/>
      <c r="G192"/>
    </row>
    <row r="193" spans="2:7" s="225" customFormat="1" x14ac:dyDescent="0.2">
      <c r="B193"/>
      <c r="C193"/>
      <c r="D193"/>
      <c r="E193"/>
      <c r="F193"/>
      <c r="G193"/>
    </row>
    <row r="194" spans="2:7" s="225" customFormat="1" x14ac:dyDescent="0.2">
      <c r="B194"/>
      <c r="C194"/>
      <c r="D194"/>
      <c r="E194"/>
      <c r="F194"/>
      <c r="G194"/>
    </row>
    <row r="195" spans="2:7" s="225" customFormat="1" x14ac:dyDescent="0.2">
      <c r="B195"/>
      <c r="C195"/>
      <c r="D195"/>
      <c r="E195"/>
      <c r="F195"/>
      <c r="G195"/>
    </row>
    <row r="196" spans="2:7" s="225" customFormat="1" x14ac:dyDescent="0.2">
      <c r="B196"/>
      <c r="C196"/>
      <c r="D196"/>
      <c r="E196"/>
      <c r="F196"/>
      <c r="G196"/>
    </row>
    <row r="197" spans="2:7" s="225" customFormat="1" x14ac:dyDescent="0.2">
      <c r="B197"/>
      <c r="C197"/>
      <c r="D197"/>
      <c r="E197"/>
      <c r="F197"/>
      <c r="G197"/>
    </row>
    <row r="198" spans="2:7" s="225" customFormat="1" x14ac:dyDescent="0.2">
      <c r="B198"/>
      <c r="C198"/>
      <c r="D198"/>
      <c r="E198"/>
      <c r="F198"/>
      <c r="G198"/>
    </row>
    <row r="199" spans="2:7" s="225" customFormat="1" x14ac:dyDescent="0.2">
      <c r="B199"/>
      <c r="C199"/>
      <c r="D199"/>
      <c r="E199"/>
      <c r="F199"/>
      <c r="G199"/>
    </row>
    <row r="200" spans="2:7" s="225" customFormat="1" x14ac:dyDescent="0.2">
      <c r="B200"/>
      <c r="C200"/>
      <c r="D200"/>
      <c r="E200"/>
      <c r="F200"/>
      <c r="G200"/>
    </row>
    <row r="201" spans="2:7" s="225" customFormat="1" x14ac:dyDescent="0.2"/>
    <row r="202" spans="2:7" s="225" customFormat="1" x14ac:dyDescent="0.2"/>
    <row r="203" spans="2:7" s="225" customFormat="1" x14ac:dyDescent="0.2"/>
    <row r="204" spans="2:7" s="225" customFormat="1" x14ac:dyDescent="0.2"/>
    <row r="205" spans="2:7" s="225" customFormat="1" x14ac:dyDescent="0.2"/>
    <row r="206" spans="2:7" s="225" customFormat="1" x14ac:dyDescent="0.2"/>
    <row r="207" spans="2:7" s="225" customFormat="1" x14ac:dyDescent="0.2"/>
    <row r="208" spans="2:7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  <row r="934" s="225" customFormat="1" x14ac:dyDescent="0.2"/>
    <row r="935" s="225" customFormat="1" x14ac:dyDescent="0.2"/>
    <row r="936" s="225" customFormat="1" x14ac:dyDescent="0.2"/>
    <row r="937" s="225" customFormat="1" x14ac:dyDescent="0.2"/>
    <row r="938" s="225" customFormat="1" x14ac:dyDescent="0.2"/>
    <row r="939" s="225" customFormat="1" x14ac:dyDescent="0.2"/>
    <row r="940" s="225" customFormat="1" x14ac:dyDescent="0.2"/>
    <row r="941" s="225" customFormat="1" x14ac:dyDescent="0.2"/>
    <row r="942" s="225" customFormat="1" x14ac:dyDescent="0.2"/>
    <row r="943" s="225" customFormat="1" x14ac:dyDescent="0.2"/>
    <row r="944" s="225" customFormat="1" x14ac:dyDescent="0.2"/>
    <row r="945" s="225" customFormat="1" x14ac:dyDescent="0.2"/>
    <row r="946" s="225" customFormat="1" x14ac:dyDescent="0.2"/>
    <row r="947" s="225" customFormat="1" x14ac:dyDescent="0.2"/>
    <row r="948" s="225" customFormat="1" x14ac:dyDescent="0.2"/>
    <row r="949" s="225" customFormat="1" x14ac:dyDescent="0.2"/>
    <row r="950" s="225" customFormat="1" x14ac:dyDescent="0.2"/>
    <row r="951" s="225" customFormat="1" x14ac:dyDescent="0.2"/>
    <row r="952" s="225" customFormat="1" x14ac:dyDescent="0.2"/>
    <row r="953" s="225" customFormat="1" x14ac:dyDescent="0.2"/>
    <row r="954" s="225" customFormat="1" x14ac:dyDescent="0.2"/>
    <row r="955" s="225" customFormat="1" x14ac:dyDescent="0.2"/>
    <row r="956" s="225" customFormat="1" x14ac:dyDescent="0.2"/>
    <row r="957" s="225" customFormat="1" x14ac:dyDescent="0.2"/>
    <row r="958" s="225" customFormat="1" x14ac:dyDescent="0.2"/>
    <row r="959" s="225" customFormat="1" x14ac:dyDescent="0.2"/>
    <row r="960" s="225" customFormat="1" x14ac:dyDescent="0.2"/>
    <row r="961" s="225" customFormat="1" x14ac:dyDescent="0.2"/>
    <row r="962" s="225" customFormat="1" x14ac:dyDescent="0.2"/>
    <row r="963" s="225" customFormat="1" x14ac:dyDescent="0.2"/>
    <row r="964" s="225" customFormat="1" x14ac:dyDescent="0.2"/>
    <row r="965" s="225" customFormat="1" x14ac:dyDescent="0.2"/>
    <row r="966" s="225" customFormat="1" x14ac:dyDescent="0.2"/>
    <row r="967" s="225" customFormat="1" x14ac:dyDescent="0.2"/>
    <row r="968" s="225" customFormat="1" x14ac:dyDescent="0.2"/>
    <row r="969" s="225" customFormat="1" x14ac:dyDescent="0.2"/>
    <row r="970" s="225" customFormat="1" x14ac:dyDescent="0.2"/>
    <row r="971" s="225" customFormat="1" x14ac:dyDescent="0.2"/>
    <row r="972" s="225" customFormat="1" x14ac:dyDescent="0.2"/>
    <row r="973" s="225" customFormat="1" x14ac:dyDescent="0.2"/>
    <row r="974" s="225" customFormat="1" x14ac:dyDescent="0.2"/>
    <row r="975" s="225" customFormat="1" x14ac:dyDescent="0.2"/>
    <row r="976" s="225" customFormat="1" x14ac:dyDescent="0.2"/>
    <row r="977" s="225" customFormat="1" x14ac:dyDescent="0.2"/>
    <row r="978" s="225" customFormat="1" x14ac:dyDescent="0.2"/>
    <row r="979" s="225" customFormat="1" x14ac:dyDescent="0.2"/>
    <row r="980" s="225" customFormat="1" x14ac:dyDescent="0.2"/>
    <row r="981" s="225" customFormat="1" x14ac:dyDescent="0.2"/>
    <row r="982" s="225" customFormat="1" x14ac:dyDescent="0.2"/>
    <row r="983" s="225" customFormat="1" x14ac:dyDescent="0.2"/>
    <row r="984" s="225" customFormat="1" x14ac:dyDescent="0.2"/>
    <row r="985" s="225" customFormat="1" x14ac:dyDescent="0.2"/>
    <row r="986" s="225" customFormat="1" x14ac:dyDescent="0.2"/>
    <row r="987" s="225" customFormat="1" x14ac:dyDescent="0.2"/>
    <row r="988" s="225" customFormat="1" x14ac:dyDescent="0.2"/>
    <row r="989" s="225" customFormat="1" x14ac:dyDescent="0.2"/>
    <row r="990" s="225" customFormat="1" x14ac:dyDescent="0.2"/>
    <row r="991" s="225" customFormat="1" x14ac:dyDescent="0.2"/>
    <row r="992" s="225" customFormat="1" x14ac:dyDescent="0.2"/>
    <row r="993" s="225" customFormat="1" x14ac:dyDescent="0.2"/>
    <row r="994" s="225" customFormat="1" x14ac:dyDescent="0.2"/>
    <row r="995" s="225" customFormat="1" x14ac:dyDescent="0.2"/>
    <row r="996" s="225" customFormat="1" x14ac:dyDescent="0.2"/>
    <row r="997" s="225" customFormat="1" x14ac:dyDescent="0.2"/>
    <row r="998" s="225" customFormat="1" x14ac:dyDescent="0.2"/>
    <row r="999" s="225" customFormat="1" x14ac:dyDescent="0.2"/>
    <row r="1000" s="225" customFormat="1" x14ac:dyDescent="0.2"/>
    <row r="1001" s="225" customFormat="1" x14ac:dyDescent="0.2"/>
    <row r="1002" s="225" customFormat="1" x14ac:dyDescent="0.2"/>
    <row r="1003" s="225" customFormat="1" x14ac:dyDescent="0.2"/>
    <row r="1004" s="225" customFormat="1" x14ac:dyDescent="0.2"/>
    <row r="1005" s="225" customFormat="1" x14ac:dyDescent="0.2"/>
    <row r="1006" s="225" customFormat="1" x14ac:dyDescent="0.2"/>
    <row r="1007" s="225" customFormat="1" x14ac:dyDescent="0.2"/>
    <row r="1008" s="225" customFormat="1" x14ac:dyDescent="0.2"/>
    <row r="1009" s="225" customFormat="1" x14ac:dyDescent="0.2"/>
    <row r="1010" s="225" customFormat="1" x14ac:dyDescent="0.2"/>
    <row r="1011" s="225" customFormat="1" x14ac:dyDescent="0.2"/>
    <row r="1012" s="225" customFormat="1" x14ac:dyDescent="0.2"/>
    <row r="1013" s="225" customFormat="1" x14ac:dyDescent="0.2"/>
    <row r="1014" s="225" customFormat="1" x14ac:dyDescent="0.2"/>
    <row r="1015" s="225" customFormat="1" x14ac:dyDescent="0.2"/>
    <row r="1016" s="225" customFormat="1" x14ac:dyDescent="0.2"/>
    <row r="1017" s="225" customFormat="1" x14ac:dyDescent="0.2"/>
    <row r="1018" s="225" customFormat="1" x14ac:dyDescent="0.2"/>
    <row r="1019" s="225" customFormat="1" x14ac:dyDescent="0.2"/>
    <row r="1020" s="225" customFormat="1" x14ac:dyDescent="0.2"/>
    <row r="1021" s="225" customFormat="1" x14ac:dyDescent="0.2"/>
    <row r="1022" s="225" customFormat="1" x14ac:dyDescent="0.2"/>
    <row r="1023" s="225" customFormat="1" x14ac:dyDescent="0.2"/>
    <row r="1024" s="225" customFormat="1" x14ac:dyDescent="0.2"/>
    <row r="1025" s="225" customFormat="1" x14ac:dyDescent="0.2"/>
    <row r="1026" s="225" customFormat="1" x14ac:dyDescent="0.2"/>
    <row r="1027" s="225" customFormat="1" x14ac:dyDescent="0.2"/>
    <row r="1028" s="225" customFormat="1" x14ac:dyDescent="0.2"/>
    <row r="1029" s="225" customFormat="1" x14ac:dyDescent="0.2"/>
    <row r="1030" s="225" customFormat="1" x14ac:dyDescent="0.2"/>
    <row r="1031" s="225" customFormat="1" x14ac:dyDescent="0.2"/>
    <row r="1032" s="225" customFormat="1" x14ac:dyDescent="0.2"/>
    <row r="1033" s="225" customFormat="1" x14ac:dyDescent="0.2"/>
    <row r="1034" s="225" customFormat="1" x14ac:dyDescent="0.2"/>
    <row r="1035" s="225" customFormat="1" x14ac:dyDescent="0.2"/>
    <row r="1036" s="225" customFormat="1" x14ac:dyDescent="0.2"/>
    <row r="1037" s="225" customFormat="1" x14ac:dyDescent="0.2"/>
    <row r="1038" s="225" customFormat="1" x14ac:dyDescent="0.2"/>
    <row r="1039" s="225" customFormat="1" x14ac:dyDescent="0.2"/>
    <row r="1040" s="225" customFormat="1" x14ac:dyDescent="0.2"/>
    <row r="1041" s="225" customFormat="1" x14ac:dyDescent="0.2"/>
    <row r="1042" s="225" customFormat="1" x14ac:dyDescent="0.2"/>
    <row r="1043" s="225" customFormat="1" x14ac:dyDescent="0.2"/>
    <row r="1044" s="225" customFormat="1" x14ac:dyDescent="0.2"/>
    <row r="1045" s="225" customFormat="1" x14ac:dyDescent="0.2"/>
    <row r="1046" s="225" customFormat="1" x14ac:dyDescent="0.2"/>
    <row r="1047" s="225" customFormat="1" x14ac:dyDescent="0.2"/>
    <row r="1048" s="225" customFormat="1" x14ac:dyDescent="0.2"/>
    <row r="1049" s="225" customFormat="1" x14ac:dyDescent="0.2"/>
    <row r="1050" s="225" customFormat="1" x14ac:dyDescent="0.2"/>
    <row r="1051" s="225" customFormat="1" x14ac:dyDescent="0.2"/>
    <row r="1052" s="225" customFormat="1" x14ac:dyDescent="0.2"/>
    <row r="1053" s="225" customFormat="1" x14ac:dyDescent="0.2"/>
    <row r="1054" s="225" customFormat="1" x14ac:dyDescent="0.2"/>
    <row r="1055" s="225" customFormat="1" x14ac:dyDescent="0.2"/>
    <row r="1056" s="225" customFormat="1" x14ac:dyDescent="0.2"/>
    <row r="1057" s="225" customFormat="1" x14ac:dyDescent="0.2"/>
    <row r="1058" s="225" customFormat="1" x14ac:dyDescent="0.2"/>
    <row r="1059" s="225" customFormat="1" x14ac:dyDescent="0.2"/>
    <row r="1060" s="225" customFormat="1" x14ac:dyDescent="0.2"/>
    <row r="1061" s="225" customFormat="1" x14ac:dyDescent="0.2"/>
    <row r="1062" s="225" customFormat="1" x14ac:dyDescent="0.2"/>
    <row r="1063" s="225" customFormat="1" x14ac:dyDescent="0.2"/>
    <row r="1064" s="225" customFormat="1" x14ac:dyDescent="0.2"/>
    <row r="1065" s="225" customFormat="1" x14ac:dyDescent="0.2"/>
    <row r="1066" s="225" customFormat="1" x14ac:dyDescent="0.2"/>
    <row r="1067" s="225" customFormat="1" x14ac:dyDescent="0.2"/>
    <row r="1068" s="225" customFormat="1" x14ac:dyDescent="0.2"/>
    <row r="1069" s="225" customFormat="1" x14ac:dyDescent="0.2"/>
    <row r="1070" s="225" customFormat="1" x14ac:dyDescent="0.2"/>
    <row r="1071" s="225" customFormat="1" x14ac:dyDescent="0.2"/>
    <row r="1072" s="225" customFormat="1" x14ac:dyDescent="0.2"/>
    <row r="1073" s="225" customFormat="1" x14ac:dyDescent="0.2"/>
    <row r="1074" s="225" customFormat="1" x14ac:dyDescent="0.2"/>
    <row r="1075" s="225" customFormat="1" x14ac:dyDescent="0.2"/>
    <row r="1076" s="225" customFormat="1" x14ac:dyDescent="0.2"/>
    <row r="1077" s="225" customFormat="1" x14ac:dyDescent="0.2"/>
    <row r="1078" s="225" customFormat="1" x14ac:dyDescent="0.2"/>
    <row r="1079" s="225" customFormat="1" x14ac:dyDescent="0.2"/>
    <row r="1080" s="225" customFormat="1" x14ac:dyDescent="0.2"/>
    <row r="1081" s="225" customFormat="1" x14ac:dyDescent="0.2"/>
    <row r="1082" s="225" customFormat="1" x14ac:dyDescent="0.2"/>
    <row r="1083" s="225" customFormat="1" x14ac:dyDescent="0.2"/>
    <row r="1084" s="225" customFormat="1" x14ac:dyDescent="0.2"/>
    <row r="1085" s="225" customFormat="1" x14ac:dyDescent="0.2"/>
    <row r="1086" s="225" customFormat="1" x14ac:dyDescent="0.2"/>
    <row r="1087" s="225" customFormat="1" x14ac:dyDescent="0.2"/>
    <row r="1088" s="225" customFormat="1" x14ac:dyDescent="0.2"/>
    <row r="1089" s="225" customFormat="1" x14ac:dyDescent="0.2"/>
    <row r="1090" s="225" customFormat="1" x14ac:dyDescent="0.2"/>
    <row r="1091" s="225" customFormat="1" x14ac:dyDescent="0.2"/>
    <row r="1092" s="225" customFormat="1" x14ac:dyDescent="0.2"/>
    <row r="1093" s="225" customFormat="1" x14ac:dyDescent="0.2"/>
    <row r="1094" s="225" customFormat="1" x14ac:dyDescent="0.2"/>
    <row r="1095" s="225" customFormat="1" x14ac:dyDescent="0.2"/>
    <row r="1096" s="225" customFormat="1" x14ac:dyDescent="0.2"/>
    <row r="1097" s="225" customFormat="1" x14ac:dyDescent="0.2"/>
    <row r="1098" s="225" customFormat="1" x14ac:dyDescent="0.2"/>
    <row r="1099" s="225" customFormat="1" x14ac:dyDescent="0.2"/>
    <row r="1100" s="225" customFormat="1" x14ac:dyDescent="0.2"/>
    <row r="1101" s="225" customFormat="1" x14ac:dyDescent="0.2"/>
    <row r="1102" s="225" customFormat="1" x14ac:dyDescent="0.2"/>
    <row r="1103" s="225" customFormat="1" x14ac:dyDescent="0.2"/>
    <row r="1104" s="225" customFormat="1" x14ac:dyDescent="0.2"/>
    <row r="1105" s="225" customFormat="1" x14ac:dyDescent="0.2"/>
    <row r="1106" s="225" customFormat="1" x14ac:dyDescent="0.2"/>
    <row r="1107" s="225" customFormat="1" x14ac:dyDescent="0.2"/>
    <row r="1108" s="225" customFormat="1" x14ac:dyDescent="0.2"/>
    <row r="1109" s="225" customFormat="1" x14ac:dyDescent="0.2"/>
    <row r="1110" s="225" customFormat="1" x14ac:dyDescent="0.2"/>
    <row r="1111" s="225" customFormat="1" x14ac:dyDescent="0.2"/>
    <row r="1112" s="225" customFormat="1" x14ac:dyDescent="0.2"/>
    <row r="1113" s="225" customFormat="1" x14ac:dyDescent="0.2"/>
    <row r="1114" s="225" customFormat="1" x14ac:dyDescent="0.2"/>
    <row r="1115" s="225" customFormat="1" x14ac:dyDescent="0.2"/>
    <row r="1116" s="225" customFormat="1" x14ac:dyDescent="0.2"/>
    <row r="1117" s="225" customFormat="1" x14ac:dyDescent="0.2"/>
    <row r="1118" s="225" customFormat="1" x14ac:dyDescent="0.2"/>
    <row r="1119" s="225" customFormat="1" x14ac:dyDescent="0.2"/>
    <row r="1120" s="225" customFormat="1" x14ac:dyDescent="0.2"/>
    <row r="1121" s="225" customFormat="1" x14ac:dyDescent="0.2"/>
    <row r="1122" s="225" customFormat="1" x14ac:dyDescent="0.2"/>
    <row r="1123" s="225" customFormat="1" x14ac:dyDescent="0.2"/>
    <row r="1124" s="225" customFormat="1" x14ac:dyDescent="0.2"/>
    <row r="1125" s="225" customFormat="1" x14ac:dyDescent="0.2"/>
    <row r="1126" s="225" customFormat="1" x14ac:dyDescent="0.2"/>
    <row r="1127" s="225" customFormat="1" x14ac:dyDescent="0.2"/>
    <row r="1128" s="225" customFormat="1" x14ac:dyDescent="0.2"/>
    <row r="1129" s="225" customFormat="1" x14ac:dyDescent="0.2"/>
    <row r="1130" s="225" customFormat="1" x14ac:dyDescent="0.2"/>
    <row r="1131" s="225" customFormat="1" x14ac:dyDescent="0.2"/>
    <row r="1132" s="225" customFormat="1" x14ac:dyDescent="0.2"/>
    <row r="1133" s="225" customFormat="1" x14ac:dyDescent="0.2"/>
    <row r="1134" s="225" customFormat="1" x14ac:dyDescent="0.2"/>
    <row r="1135" s="225" customFormat="1" x14ac:dyDescent="0.2"/>
    <row r="1136" s="225" customFormat="1" x14ac:dyDescent="0.2"/>
    <row r="1137" s="225" customFormat="1" x14ac:dyDescent="0.2"/>
    <row r="1138" s="225" customFormat="1" x14ac:dyDescent="0.2"/>
    <row r="1139" s="225" customFormat="1" x14ac:dyDescent="0.2"/>
    <row r="1140" s="225" customFormat="1" x14ac:dyDescent="0.2"/>
    <row r="1141" s="225" customFormat="1" x14ac:dyDescent="0.2"/>
    <row r="1142" s="225" customFormat="1" x14ac:dyDescent="0.2"/>
    <row r="1143" s="225" customFormat="1" x14ac:dyDescent="0.2"/>
    <row r="1144" s="225" customFormat="1" x14ac:dyDescent="0.2"/>
    <row r="1145" s="225" customFormat="1" x14ac:dyDescent="0.2"/>
    <row r="1146" s="225" customFormat="1" x14ac:dyDescent="0.2"/>
    <row r="1147" s="225" customFormat="1" x14ac:dyDescent="0.2"/>
    <row r="1148" s="225" customFormat="1" x14ac:dyDescent="0.2"/>
    <row r="1149" s="225" customFormat="1" x14ac:dyDescent="0.2"/>
    <row r="1150" s="225" customFormat="1" x14ac:dyDescent="0.2"/>
    <row r="1151" s="225" customFormat="1" x14ac:dyDescent="0.2"/>
    <row r="1152" s="225" customFormat="1" x14ac:dyDescent="0.2"/>
    <row r="1153" s="225" customFormat="1" x14ac:dyDescent="0.2"/>
    <row r="1154" s="225" customFormat="1" x14ac:dyDescent="0.2"/>
    <row r="1155" s="225" customFormat="1" x14ac:dyDescent="0.2"/>
    <row r="1156" s="225" customFormat="1" x14ac:dyDescent="0.2"/>
    <row r="1157" s="225" customFormat="1" x14ac:dyDescent="0.2"/>
    <row r="1158" s="225" customFormat="1" x14ac:dyDescent="0.2"/>
    <row r="1159" s="225" customFormat="1" x14ac:dyDescent="0.2"/>
    <row r="1160" s="225" customFormat="1" x14ac:dyDescent="0.2"/>
    <row r="1161" s="225" customFormat="1" x14ac:dyDescent="0.2"/>
    <row r="1162" s="225" customFormat="1" x14ac:dyDescent="0.2"/>
    <row r="1163" s="225" customFormat="1" x14ac:dyDescent="0.2"/>
    <row r="1164" s="225" customFormat="1" x14ac:dyDescent="0.2"/>
    <row r="1165" s="225" customFormat="1" x14ac:dyDescent="0.2"/>
    <row r="1166" s="225" customFormat="1" x14ac:dyDescent="0.2"/>
    <row r="1167" s="225" customFormat="1" x14ac:dyDescent="0.2"/>
    <row r="1168" s="225" customFormat="1" x14ac:dyDescent="0.2"/>
    <row r="1169" s="225" customFormat="1" x14ac:dyDescent="0.2"/>
    <row r="1170" s="225" customFormat="1" x14ac:dyDescent="0.2"/>
    <row r="1171" s="225" customFormat="1" x14ac:dyDescent="0.2"/>
    <row r="1172" s="225" customFormat="1" x14ac:dyDescent="0.2"/>
    <row r="1173" s="225" customFormat="1" x14ac:dyDescent="0.2"/>
    <row r="1174" s="225" customFormat="1" x14ac:dyDescent="0.2"/>
    <row r="1175" s="225" customFormat="1" x14ac:dyDescent="0.2"/>
    <row r="1176" s="225" customFormat="1" x14ac:dyDescent="0.2"/>
    <row r="1177" s="225" customFormat="1" x14ac:dyDescent="0.2"/>
    <row r="1178" s="225" customFormat="1" x14ac:dyDescent="0.2"/>
    <row r="1179" s="225" customFormat="1" x14ac:dyDescent="0.2"/>
    <row r="1180" s="225" customFormat="1" x14ac:dyDescent="0.2"/>
    <row r="1181" s="225" customFormat="1" x14ac:dyDescent="0.2"/>
    <row r="1182" s="225" customFormat="1" x14ac:dyDescent="0.2"/>
    <row r="1183" s="225" customFormat="1" x14ac:dyDescent="0.2"/>
    <row r="1184" s="225" customFormat="1" x14ac:dyDescent="0.2"/>
    <row r="1185" s="225" customFormat="1" x14ac:dyDescent="0.2"/>
    <row r="1186" s="225" customFormat="1" x14ac:dyDescent="0.2"/>
    <row r="1187" s="225" customFormat="1" x14ac:dyDescent="0.2"/>
    <row r="1188" s="225" customFormat="1" x14ac:dyDescent="0.2"/>
    <row r="1189" s="225" customFormat="1" x14ac:dyDescent="0.2"/>
    <row r="1190" s="225" customFormat="1" x14ac:dyDescent="0.2"/>
    <row r="1191" s="225" customFormat="1" x14ac:dyDescent="0.2"/>
    <row r="1192" s="225" customFormat="1" x14ac:dyDescent="0.2"/>
    <row r="1193" s="225" customFormat="1" x14ac:dyDescent="0.2"/>
    <row r="1194" s="225" customFormat="1" x14ac:dyDescent="0.2"/>
    <row r="1195" s="225" customFormat="1" x14ac:dyDescent="0.2"/>
    <row r="1196" s="225" customFormat="1" x14ac:dyDescent="0.2"/>
    <row r="1197" s="225" customFormat="1" x14ac:dyDescent="0.2"/>
    <row r="1198" s="225" customFormat="1" x14ac:dyDescent="0.2"/>
    <row r="1199" s="225" customFormat="1" x14ac:dyDescent="0.2"/>
    <row r="1200" s="225" customFormat="1" x14ac:dyDescent="0.2"/>
    <row r="1201" s="225" customFormat="1" x14ac:dyDescent="0.2"/>
    <row r="1202" s="225" customFormat="1" x14ac:dyDescent="0.2"/>
    <row r="1203" s="225" customFormat="1" x14ac:dyDescent="0.2"/>
    <row r="1204" s="225" customFormat="1" x14ac:dyDescent="0.2"/>
    <row r="1205" s="225" customFormat="1" x14ac:dyDescent="0.2"/>
    <row r="1206" s="225" customFormat="1" x14ac:dyDescent="0.2"/>
    <row r="1207" s="225" customFormat="1" x14ac:dyDescent="0.2"/>
    <row r="1208" s="225" customFormat="1" x14ac:dyDescent="0.2"/>
    <row r="1209" s="225" customFormat="1" x14ac:dyDescent="0.2"/>
    <row r="1210" s="225" customFormat="1" x14ac:dyDescent="0.2"/>
    <row r="1211" s="225" customFormat="1" x14ac:dyDescent="0.2"/>
    <row r="1212" s="225" customForma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94" orientation="landscape" r:id="rId1"/>
  <headerFooter alignWithMargins="0">
    <oddFooter>&amp;LStatistiques mensuelles
&amp;Rpage 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N15"/>
  <sheetViews>
    <sheetView zoomScaleNormal="100" workbookViewId="0">
      <selection activeCell="C19" sqref="C19"/>
    </sheetView>
  </sheetViews>
  <sheetFormatPr baseColWidth="10" defaultRowHeight="15" customHeight="1" x14ac:dyDescent="0.2"/>
  <cols>
    <col min="1" max="1" width="7.85546875" style="32" customWidth="1"/>
    <col min="2" max="2" width="11.42578125" style="32" customWidth="1"/>
    <col min="3" max="3" width="19.7109375" style="32" customWidth="1"/>
    <col min="4" max="11" width="11.42578125" style="32" customWidth="1"/>
  </cols>
  <sheetData>
    <row r="1" spans="1:14" ht="15" customHeight="1" x14ac:dyDescent="0.2">
      <c r="A1" s="27"/>
      <c r="B1" s="23" t="s">
        <v>78</v>
      </c>
      <c r="C1" s="25" t="s">
        <v>79</v>
      </c>
      <c r="D1" s="25" t="s">
        <v>80</v>
      </c>
      <c r="E1" s="26"/>
      <c r="F1" s="27"/>
      <c r="G1" s="27"/>
      <c r="H1" s="26"/>
      <c r="I1" s="26"/>
    </row>
    <row r="2" spans="1:14" ht="15" customHeight="1" x14ac:dyDescent="0.2">
      <c r="A2" s="26"/>
      <c r="B2" s="23" t="s">
        <v>81</v>
      </c>
      <c r="C2" s="25" t="s">
        <v>82</v>
      </c>
      <c r="D2" s="25" t="s">
        <v>83</v>
      </c>
      <c r="E2" s="26"/>
      <c r="F2" s="27"/>
      <c r="G2" s="27"/>
      <c r="H2" s="26"/>
      <c r="I2" s="26"/>
    </row>
    <row r="3" spans="1:14" ht="15" customHeight="1" x14ac:dyDescent="0.2">
      <c r="A3" s="26"/>
      <c r="B3" s="23" t="s">
        <v>84</v>
      </c>
      <c r="C3" s="25" t="s">
        <v>85</v>
      </c>
      <c r="D3" s="25" t="s">
        <v>86</v>
      </c>
      <c r="E3" s="26"/>
      <c r="F3" s="26"/>
      <c r="G3" s="26"/>
      <c r="H3" s="26"/>
      <c r="I3" s="26"/>
    </row>
    <row r="4" spans="1:14" ht="15" customHeight="1" x14ac:dyDescent="0.2">
      <c r="A4" s="26"/>
      <c r="B4" s="23" t="s">
        <v>87</v>
      </c>
      <c r="C4" s="25" t="s">
        <v>88</v>
      </c>
      <c r="D4" s="25" t="s">
        <v>89</v>
      </c>
      <c r="E4" s="26"/>
      <c r="F4" s="26"/>
      <c r="G4" s="26"/>
      <c r="H4" s="26"/>
      <c r="I4" s="26"/>
    </row>
    <row r="5" spans="1:14" ht="15" customHeight="1" x14ac:dyDescent="0.2">
      <c r="A5" s="26"/>
      <c r="B5" s="23" t="s">
        <v>90</v>
      </c>
      <c r="C5" s="25" t="s">
        <v>91</v>
      </c>
      <c r="D5" s="25" t="s">
        <v>92</v>
      </c>
      <c r="E5" s="26"/>
      <c r="F5" s="26"/>
      <c r="G5" s="26"/>
      <c r="H5" s="26"/>
      <c r="I5" s="26"/>
    </row>
    <row r="6" spans="1:14" ht="15" customHeight="1" x14ac:dyDescent="0.2">
      <c r="A6" s="26"/>
      <c r="B6" s="23" t="s">
        <v>93</v>
      </c>
      <c r="C6" s="25" t="s">
        <v>94</v>
      </c>
      <c r="D6" s="25" t="s">
        <v>95</v>
      </c>
      <c r="E6" s="26"/>
      <c r="F6" s="26"/>
      <c r="G6" s="26"/>
      <c r="H6" s="26"/>
      <c r="I6" s="26"/>
    </row>
    <row r="7" spans="1:14" ht="15" customHeight="1" x14ac:dyDescent="0.2">
      <c r="A7" s="26"/>
      <c r="B7" s="23" t="s">
        <v>96</v>
      </c>
      <c r="C7" s="25" t="s">
        <v>97</v>
      </c>
      <c r="D7" s="25" t="s">
        <v>98</v>
      </c>
      <c r="E7" s="26"/>
      <c r="F7" s="26"/>
      <c r="G7" s="26"/>
      <c r="H7" s="26"/>
      <c r="I7" s="26"/>
    </row>
    <row r="8" spans="1:14" ht="15" customHeight="1" x14ac:dyDescent="0.2">
      <c r="A8" s="26"/>
      <c r="B8" s="23" t="s">
        <v>99</v>
      </c>
      <c r="C8" s="25" t="s">
        <v>100</v>
      </c>
      <c r="D8" s="24" t="s">
        <v>101</v>
      </c>
      <c r="E8" s="26"/>
      <c r="F8" s="26"/>
      <c r="G8" s="26"/>
      <c r="H8" s="26"/>
      <c r="I8" s="26"/>
    </row>
    <row r="9" spans="1:14" ht="15" customHeight="1" x14ac:dyDescent="0.2">
      <c r="A9" s="26"/>
      <c r="B9" s="23" t="s">
        <v>102</v>
      </c>
      <c r="C9" s="25" t="s">
        <v>103</v>
      </c>
      <c r="D9" s="24" t="s">
        <v>104</v>
      </c>
      <c r="E9" s="26"/>
      <c r="F9" s="26"/>
      <c r="G9" s="26"/>
      <c r="H9" s="26"/>
      <c r="I9" s="26"/>
    </row>
    <row r="10" spans="1:14" ht="15" customHeight="1" x14ac:dyDescent="0.2">
      <c r="A10" s="26"/>
      <c r="B10" s="23" t="s">
        <v>105</v>
      </c>
      <c r="C10" s="25" t="s">
        <v>106</v>
      </c>
      <c r="D10" s="24" t="s">
        <v>107</v>
      </c>
      <c r="E10" s="26"/>
      <c r="F10" s="26"/>
      <c r="G10" s="26"/>
      <c r="H10" s="26"/>
      <c r="I10" s="26"/>
    </row>
    <row r="11" spans="1:14" ht="15" customHeight="1" x14ac:dyDescent="0.2">
      <c r="A11" s="26"/>
      <c r="B11" s="425" t="s">
        <v>108</v>
      </c>
      <c r="C11" s="426" t="s">
        <v>109</v>
      </c>
      <c r="D11" s="427" t="s">
        <v>110</v>
      </c>
      <c r="E11" s="428"/>
      <c r="F11" s="428"/>
      <c r="G11" s="428"/>
      <c r="H11" s="428"/>
      <c r="I11" s="428"/>
      <c r="J11" s="429"/>
      <c r="K11" s="429"/>
      <c r="L11" s="430"/>
      <c r="M11" s="430"/>
      <c r="N11" s="430"/>
    </row>
    <row r="12" spans="1:14" ht="15" customHeight="1" x14ac:dyDescent="0.2">
      <c r="A12" s="26"/>
      <c r="B12" s="23" t="s">
        <v>622</v>
      </c>
      <c r="C12" s="24" t="s">
        <v>626</v>
      </c>
      <c r="D12" s="25" t="s">
        <v>627</v>
      </c>
      <c r="E12" s="26"/>
      <c r="F12" s="26"/>
      <c r="G12" s="26"/>
      <c r="H12" s="26"/>
      <c r="I12" s="26"/>
    </row>
    <row r="13" spans="1:14" ht="15" customHeight="1" x14ac:dyDescent="0.2">
      <c r="B13" s="23" t="s">
        <v>623</v>
      </c>
      <c r="C13" s="24" t="s">
        <v>628</v>
      </c>
      <c r="D13" s="24" t="s">
        <v>513</v>
      </c>
    </row>
    <row r="14" spans="1:14" ht="15" customHeight="1" x14ac:dyDescent="0.2">
      <c r="B14" s="23" t="s">
        <v>624</v>
      </c>
      <c r="C14" s="24" t="s">
        <v>629</v>
      </c>
      <c r="D14" s="25" t="s">
        <v>515</v>
      </c>
    </row>
    <row r="15" spans="1:14" ht="15" customHeight="1" x14ac:dyDescent="0.2">
      <c r="B15" s="23" t="s">
        <v>625</v>
      </c>
      <c r="C15" s="24" t="s">
        <v>630</v>
      </c>
      <c r="D15" s="25" t="s">
        <v>526</v>
      </c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 xml:space="preserve">&amp;RPage 3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>
    <pageSetUpPr fitToPage="1"/>
  </sheetPr>
  <dimension ref="A1:F29"/>
  <sheetViews>
    <sheetView zoomScaleNormal="100" workbookViewId="0"/>
  </sheetViews>
  <sheetFormatPr baseColWidth="10" defaultColWidth="11.42578125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9.570312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79</v>
      </c>
      <c r="C1" s="61"/>
      <c r="D1" s="61"/>
      <c r="E1" s="61"/>
    </row>
    <row r="2" spans="1:6" ht="18.75" x14ac:dyDescent="0.2">
      <c r="B2" s="61" t="s">
        <v>198</v>
      </c>
      <c r="C2" s="61"/>
      <c r="D2" s="61"/>
      <c r="E2" s="61"/>
    </row>
    <row r="5" spans="1:6" x14ac:dyDescent="0.2">
      <c r="A5" s="64" t="s">
        <v>128</v>
      </c>
      <c r="B5" s="65" t="s">
        <v>129</v>
      </c>
      <c r="C5" s="66"/>
      <c r="D5" s="66"/>
      <c r="E5" s="67"/>
      <c r="F5" s="67"/>
    </row>
    <row r="6" spans="1:6" x14ac:dyDescent="0.2">
      <c r="A6" s="68" t="s">
        <v>130</v>
      </c>
      <c r="B6" s="69" t="str">
        <f>couverture!D15</f>
        <v xml:space="preserve">1er décembre 2013 </v>
      </c>
      <c r="C6" s="70"/>
      <c r="D6" s="70"/>
      <c r="E6" s="71"/>
      <c r="F6" s="71"/>
    </row>
    <row r="7" spans="1:6" x14ac:dyDescent="0.2">
      <c r="A7" s="68" t="s">
        <v>131</v>
      </c>
      <c r="B7" s="69" t="s">
        <v>132</v>
      </c>
      <c r="C7" s="70"/>
      <c r="D7" s="70"/>
      <c r="E7" s="71"/>
      <c r="F7" s="71"/>
    </row>
    <row r="8" spans="1:6" x14ac:dyDescent="0.2">
      <c r="A8" s="72"/>
      <c r="B8" s="73"/>
      <c r="C8" s="73"/>
      <c r="D8" s="73"/>
      <c r="E8" s="74"/>
      <c r="F8" s="74"/>
    </row>
    <row r="11" spans="1:6" ht="25.5" x14ac:dyDescent="0.2">
      <c r="B11" s="29"/>
      <c r="C11" s="207" t="s">
        <v>184</v>
      </c>
      <c r="D11" s="207" t="s">
        <v>185</v>
      </c>
      <c r="E11" s="78" t="s">
        <v>133</v>
      </c>
      <c r="F11" s="207" t="s">
        <v>199</v>
      </c>
    </row>
    <row r="12" spans="1:6" x14ac:dyDescent="0.2">
      <c r="B12" s="158" t="s">
        <v>200</v>
      </c>
      <c r="C12" s="82">
        <v>5095</v>
      </c>
      <c r="D12" s="82">
        <v>135</v>
      </c>
      <c r="E12" s="82">
        <f t="shared" ref="E12:E20" si="0">SUM(C12:D12)</f>
        <v>5230</v>
      </c>
      <c r="F12" s="149">
        <f t="shared" ref="F12:F20" si="1">D12/E12*100</f>
        <v>2.581261950286807</v>
      </c>
    </row>
    <row r="13" spans="1:6" x14ac:dyDescent="0.2">
      <c r="B13" s="159" t="s">
        <v>201</v>
      </c>
      <c r="C13" s="151">
        <v>4853</v>
      </c>
      <c r="D13" s="151">
        <v>167</v>
      </c>
      <c r="E13" s="151">
        <f t="shared" si="0"/>
        <v>5020</v>
      </c>
      <c r="F13" s="187">
        <f t="shared" si="1"/>
        <v>3.3266932270916336</v>
      </c>
    </row>
    <row r="14" spans="1:6" x14ac:dyDescent="0.2">
      <c r="B14" s="159" t="s">
        <v>202</v>
      </c>
      <c r="C14" s="151">
        <v>9235</v>
      </c>
      <c r="D14" s="151">
        <v>304</v>
      </c>
      <c r="E14" s="151">
        <f t="shared" si="0"/>
        <v>9539</v>
      </c>
      <c r="F14" s="187">
        <f t="shared" si="1"/>
        <v>3.1869168675961839</v>
      </c>
    </row>
    <row r="15" spans="1:6" x14ac:dyDescent="0.2">
      <c r="B15" s="159" t="s">
        <v>203</v>
      </c>
      <c r="C15" s="151">
        <v>5645</v>
      </c>
      <c r="D15" s="151">
        <v>211</v>
      </c>
      <c r="E15" s="151">
        <f t="shared" si="0"/>
        <v>5856</v>
      </c>
      <c r="F15" s="187">
        <f t="shared" si="1"/>
        <v>3.6031420765027322</v>
      </c>
    </row>
    <row r="16" spans="1:6" x14ac:dyDescent="0.2">
      <c r="B16" s="159" t="s">
        <v>204</v>
      </c>
      <c r="C16" s="151">
        <v>7621</v>
      </c>
      <c r="D16" s="151">
        <v>153</v>
      </c>
      <c r="E16" s="151">
        <f t="shared" si="0"/>
        <v>7774</v>
      </c>
      <c r="F16" s="187">
        <f t="shared" si="1"/>
        <v>1.9680987908412657</v>
      </c>
    </row>
    <row r="17" spans="2:6" x14ac:dyDescent="0.2">
      <c r="B17" s="159" t="s">
        <v>205</v>
      </c>
      <c r="C17" s="151">
        <v>12285</v>
      </c>
      <c r="D17" s="151">
        <v>461</v>
      </c>
      <c r="E17" s="151">
        <f t="shared" si="0"/>
        <v>12746</v>
      </c>
      <c r="F17" s="187">
        <f t="shared" si="1"/>
        <v>3.6168209634395105</v>
      </c>
    </row>
    <row r="18" spans="2:6" x14ac:dyDescent="0.2">
      <c r="B18" s="159" t="s">
        <v>206</v>
      </c>
      <c r="C18" s="151">
        <v>5785</v>
      </c>
      <c r="D18" s="151">
        <v>327</v>
      </c>
      <c r="E18" s="151">
        <f t="shared" si="0"/>
        <v>6112</v>
      </c>
      <c r="F18" s="187">
        <f t="shared" si="1"/>
        <v>5.3501308900523563</v>
      </c>
    </row>
    <row r="19" spans="2:6" x14ac:dyDescent="0.2">
      <c r="B19" s="159" t="s">
        <v>207</v>
      </c>
      <c r="C19" s="151">
        <v>5375</v>
      </c>
      <c r="D19" s="151">
        <v>150</v>
      </c>
      <c r="E19" s="151">
        <f t="shared" si="0"/>
        <v>5525</v>
      </c>
      <c r="F19" s="187">
        <f t="shared" si="1"/>
        <v>2.7149321266968327</v>
      </c>
    </row>
    <row r="20" spans="2:6" x14ac:dyDescent="0.2">
      <c r="B20" s="159" t="s">
        <v>208</v>
      </c>
      <c r="C20" s="151">
        <v>5153</v>
      </c>
      <c r="D20" s="151">
        <v>141</v>
      </c>
      <c r="E20" s="151">
        <f t="shared" si="0"/>
        <v>5294</v>
      </c>
      <c r="F20" s="187">
        <f t="shared" si="1"/>
        <v>2.6633925198337742</v>
      </c>
    </row>
    <row r="21" spans="2:6" x14ac:dyDescent="0.2">
      <c r="B21" s="159"/>
      <c r="C21" s="151"/>
      <c r="D21" s="151"/>
      <c r="E21" s="151"/>
      <c r="F21" s="187"/>
    </row>
    <row r="22" spans="2:6" x14ac:dyDescent="0.2">
      <c r="B22" s="160" t="s">
        <v>157</v>
      </c>
      <c r="C22" s="161">
        <f>SUM(C12:C20)</f>
        <v>61047</v>
      </c>
      <c r="D22" s="161">
        <f>SUM(D12:D20)</f>
        <v>2049</v>
      </c>
      <c r="E22" s="161">
        <f>SUM(E12:E20)</f>
        <v>63096</v>
      </c>
      <c r="F22" s="262">
        <f>D22/E22*100</f>
        <v>3.2474324838341575</v>
      </c>
    </row>
    <row r="23" spans="2:6" x14ac:dyDescent="0.2">
      <c r="B23" s="159"/>
      <c r="C23" s="151"/>
      <c r="D23" s="151"/>
      <c r="E23" s="151"/>
      <c r="F23" s="187"/>
    </row>
    <row r="24" spans="2:6" x14ac:dyDescent="0.2">
      <c r="B24" s="162" t="s">
        <v>136</v>
      </c>
      <c r="C24" s="151">
        <v>4495</v>
      </c>
      <c r="D24" s="151">
        <v>147</v>
      </c>
      <c r="E24" s="151">
        <f>SUM(C24:D24)</f>
        <v>4642</v>
      </c>
      <c r="F24" s="187">
        <f>D24/E24*100</f>
        <v>3.1667384747953471</v>
      </c>
    </row>
    <row r="25" spans="2:6" x14ac:dyDescent="0.2">
      <c r="B25" s="162"/>
      <c r="C25" s="151"/>
      <c r="D25" s="151"/>
      <c r="E25" s="151"/>
      <c r="F25" s="187"/>
    </row>
    <row r="26" spans="2:6" x14ac:dyDescent="0.2">
      <c r="B26" s="159"/>
      <c r="C26" s="163"/>
      <c r="D26" s="163"/>
      <c r="E26" s="163"/>
      <c r="F26" s="263"/>
    </row>
    <row r="27" spans="2:6" x14ac:dyDescent="0.2">
      <c r="B27" s="164" t="s">
        <v>137</v>
      </c>
      <c r="C27" s="93">
        <f>SUM(C22,C24:C25)</f>
        <v>65542</v>
      </c>
      <c r="D27" s="93">
        <f>SUM(D22,D24:D25)</f>
        <v>2196</v>
      </c>
      <c r="E27" s="93">
        <f>SUM(E22,E24:E25)</f>
        <v>67738</v>
      </c>
      <c r="F27" s="156">
        <f>D27/E27*100</f>
        <v>3.241902624819156</v>
      </c>
    </row>
    <row r="29" spans="2:6" x14ac:dyDescent="0.2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F15"/>
  <sheetViews>
    <sheetView zoomScaleNormal="100" workbookViewId="0"/>
  </sheetViews>
  <sheetFormatPr baseColWidth="10" defaultColWidth="11.42578125" defaultRowHeight="15" x14ac:dyDescent="0.2"/>
  <cols>
    <col min="1" max="1" width="12.42578125" style="99" bestFit="1" customWidth="1"/>
    <col min="2" max="2" width="25.7109375" style="99" customWidth="1"/>
    <col min="3" max="3" width="24" style="99" customWidth="1"/>
    <col min="4" max="4" width="28.7109375" style="99" customWidth="1"/>
    <col min="5" max="5" width="24.855468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82</v>
      </c>
      <c r="C1" s="61"/>
      <c r="D1" s="61"/>
      <c r="E1" s="61"/>
    </row>
    <row r="2" spans="1:6" ht="18.75" x14ac:dyDescent="0.2">
      <c r="B2" s="61" t="s">
        <v>83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/>
    <row r="5" spans="1:6" x14ac:dyDescent="0.2">
      <c r="A5" s="64" t="s">
        <v>128</v>
      </c>
      <c r="B5" s="65" t="s">
        <v>129</v>
      </c>
      <c r="C5" s="66"/>
      <c r="D5" s="66"/>
      <c r="E5" s="66"/>
      <c r="F5" s="101"/>
    </row>
    <row r="6" spans="1:6" x14ac:dyDescent="0.2">
      <c r="A6" s="64" t="s">
        <v>130</v>
      </c>
      <c r="B6" s="69" t="str">
        <f>couverture!D15</f>
        <v xml:space="preserve">1er décembre 2013 </v>
      </c>
      <c r="C6" s="70"/>
      <c r="D6" s="70"/>
      <c r="E6" s="70"/>
      <c r="F6" s="101"/>
    </row>
    <row r="7" spans="1:6" x14ac:dyDescent="0.2">
      <c r="A7" s="68" t="s">
        <v>131</v>
      </c>
      <c r="B7" s="69" t="s">
        <v>132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53.25" customHeight="1" x14ac:dyDescent="0.2">
      <c r="B10" s="99"/>
      <c r="C10" s="105" t="s">
        <v>209</v>
      </c>
      <c r="D10" s="78" t="s">
        <v>133</v>
      </c>
      <c r="E10" s="105" t="s">
        <v>210</v>
      </c>
    </row>
    <row r="11" spans="1:6" s="29" customFormat="1" ht="21" customHeight="1" x14ac:dyDescent="0.2">
      <c r="B11" s="265" t="s">
        <v>135</v>
      </c>
      <c r="C11" s="226">
        <v>664</v>
      </c>
      <c r="D11" s="226">
        <v>63096</v>
      </c>
      <c r="E11" s="187">
        <f>C11/D11*100</f>
        <v>1.0523646506910105</v>
      </c>
    </row>
    <row r="12" spans="1:6" s="29" customFormat="1" ht="21" customHeight="1" x14ac:dyDescent="0.2">
      <c r="B12" s="266" t="s">
        <v>136</v>
      </c>
      <c r="C12" s="226">
        <v>73</v>
      </c>
      <c r="D12" s="226">
        <v>4642</v>
      </c>
      <c r="E12" s="187">
        <f>C12/D12*100</f>
        <v>1.5725980180956483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142</v>
      </c>
      <c r="C15" s="268">
        <f>SUM(C11:C13)</f>
        <v>737</v>
      </c>
      <c r="D15" s="268">
        <f>SUM(D11:D13)</f>
        <v>67738</v>
      </c>
      <c r="E15" s="156">
        <f>C15/D15*100</f>
        <v>1.0880155894771029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H16"/>
  <sheetViews>
    <sheetView zoomScaleNormal="100" workbookViewId="0"/>
  </sheetViews>
  <sheetFormatPr baseColWidth="10" defaultColWidth="11.42578125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85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86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128</v>
      </c>
      <c r="B5" s="65" t="s">
        <v>129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130</v>
      </c>
      <c r="B6" s="69" t="str">
        <f>couverture!D15</f>
        <v xml:space="preserve">1er décembre 2013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131</v>
      </c>
      <c r="B7" s="69" t="s">
        <v>132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51" t="s">
        <v>135</v>
      </c>
      <c r="D10" s="452"/>
      <c r="E10" s="451" t="s">
        <v>182</v>
      </c>
      <c r="F10" s="452"/>
      <c r="G10" s="451" t="s">
        <v>142</v>
      </c>
      <c r="H10" s="452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140</v>
      </c>
      <c r="C13" s="226">
        <v>439</v>
      </c>
      <c r="D13" s="187">
        <f>C13/$C$16*100</f>
        <v>66.114457831325296</v>
      </c>
      <c r="E13" s="226">
        <v>38</v>
      </c>
      <c r="F13" s="187">
        <f>E13/$E$16*100</f>
        <v>52.054794520547944</v>
      </c>
      <c r="G13" s="226">
        <f>C13+E13</f>
        <v>477</v>
      </c>
      <c r="H13" s="187">
        <f>G13/$G$16*100</f>
        <v>64.721845318860247</v>
      </c>
    </row>
    <row r="14" spans="1:8" ht="16.5" customHeight="1" x14ac:dyDescent="0.2">
      <c r="A14" s="99"/>
      <c r="B14" s="266" t="s">
        <v>141</v>
      </c>
      <c r="C14" s="226">
        <v>225</v>
      </c>
      <c r="D14" s="187">
        <f>C14/$C$16*100</f>
        <v>33.885542168674696</v>
      </c>
      <c r="E14" s="226">
        <v>35</v>
      </c>
      <c r="F14" s="187">
        <f>E14/$E$16*100</f>
        <v>47.945205479452049</v>
      </c>
      <c r="G14" s="226">
        <f>C14+E14</f>
        <v>260</v>
      </c>
      <c r="H14" s="187">
        <f>G14/$G$16*100</f>
        <v>35.278154681139753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142</v>
      </c>
      <c r="C16" s="268">
        <f t="shared" ref="C16:H16" si="0">SUM(C13:C14)</f>
        <v>664</v>
      </c>
      <c r="D16" s="156">
        <f t="shared" si="0"/>
        <v>100</v>
      </c>
      <c r="E16" s="268">
        <f t="shared" si="0"/>
        <v>73</v>
      </c>
      <c r="F16" s="156">
        <f t="shared" si="0"/>
        <v>100</v>
      </c>
      <c r="G16" s="268">
        <f t="shared" si="0"/>
        <v>737</v>
      </c>
      <c r="H16" s="156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>
    <pageSetUpPr fitToPage="1"/>
  </sheetPr>
  <dimension ref="A1:G41"/>
  <sheetViews>
    <sheetView zoomScaleNormal="100" workbookViewId="0">
      <selection activeCell="E35" sqref="E35"/>
    </sheetView>
  </sheetViews>
  <sheetFormatPr baseColWidth="10" defaultColWidth="11.42578125" defaultRowHeight="15" x14ac:dyDescent="0.2"/>
  <cols>
    <col min="1" max="1" width="12.42578125" style="99" bestFit="1" customWidth="1"/>
    <col min="2" max="2" width="16.7109375" style="99" customWidth="1"/>
    <col min="3" max="6" width="20.7109375" style="99" customWidth="1"/>
    <col min="7" max="16384" width="11.42578125" style="99"/>
  </cols>
  <sheetData>
    <row r="1" spans="1:6" ht="18.75" x14ac:dyDescent="0.2">
      <c r="B1" s="61" t="s">
        <v>88</v>
      </c>
      <c r="C1" s="61"/>
      <c r="D1" s="61"/>
      <c r="E1" s="61"/>
    </row>
    <row r="2" spans="1:6" ht="18.75" x14ac:dyDescent="0.2">
      <c r="B2" s="61" t="s">
        <v>213</v>
      </c>
      <c r="C2" s="61"/>
      <c r="D2" s="61"/>
      <c r="E2" s="61"/>
    </row>
    <row r="3" spans="1:6" ht="9" customHeight="1" x14ac:dyDescent="0.2">
      <c r="B3" s="264"/>
    </row>
    <row r="4" spans="1:6" s="29" customFormat="1" ht="13.5" x14ac:dyDescent="0.2">
      <c r="A4" s="128" t="s">
        <v>128</v>
      </c>
      <c r="B4" s="129" t="s">
        <v>129</v>
      </c>
      <c r="C4" s="130"/>
      <c r="D4" s="130"/>
      <c r="E4" s="130"/>
      <c r="F4" s="130"/>
    </row>
    <row r="5" spans="1:6" s="29" customFormat="1" ht="13.5" x14ac:dyDescent="0.2">
      <c r="A5" s="128" t="s">
        <v>130</v>
      </c>
      <c r="B5" s="132" t="str">
        <f>'tab28 mineurs.cat.pén'!B6</f>
        <v xml:space="preserve">1er décembre 2013 </v>
      </c>
      <c r="C5" s="133"/>
      <c r="D5" s="133"/>
      <c r="E5" s="133"/>
      <c r="F5" s="133"/>
    </row>
    <row r="6" spans="1:6" s="29" customFormat="1" ht="13.5" x14ac:dyDescent="0.2">
      <c r="A6" s="131" t="s">
        <v>131</v>
      </c>
      <c r="B6" s="132" t="s">
        <v>132</v>
      </c>
      <c r="C6" s="133"/>
      <c r="D6" s="133"/>
      <c r="E6" s="133"/>
      <c r="F6" s="133"/>
    </row>
    <row r="7" spans="1:6" ht="9" customHeight="1" x14ac:dyDescent="0.2">
      <c r="F7" s="181"/>
    </row>
    <row r="8" spans="1:6" s="29" customFormat="1" ht="25.5" x14ac:dyDescent="0.2">
      <c r="B8" s="78" t="s">
        <v>139</v>
      </c>
      <c r="C8" s="78" t="s">
        <v>140</v>
      </c>
      <c r="D8" s="78" t="s">
        <v>141</v>
      </c>
      <c r="E8" s="78" t="s">
        <v>142</v>
      </c>
      <c r="F8" s="78" t="s">
        <v>143</v>
      </c>
    </row>
    <row r="9" spans="1:6" x14ac:dyDescent="0.2">
      <c r="B9" s="271" t="s">
        <v>461</v>
      </c>
      <c r="C9" s="272">
        <v>463</v>
      </c>
      <c r="D9" s="272">
        <v>287</v>
      </c>
      <c r="E9" s="272">
        <v>750</v>
      </c>
      <c r="F9" s="273">
        <v>8.6956521739130377E-2</v>
      </c>
    </row>
    <row r="10" spans="1:6" x14ac:dyDescent="0.2">
      <c r="B10" s="274" t="s">
        <v>462</v>
      </c>
      <c r="C10" s="275">
        <v>417</v>
      </c>
      <c r="D10" s="275">
        <v>295</v>
      </c>
      <c r="E10" s="275">
        <v>712</v>
      </c>
      <c r="F10" s="273">
        <v>-5.0666666666666638E-2</v>
      </c>
    </row>
    <row r="11" spans="1:6" x14ac:dyDescent="0.2">
      <c r="B11" s="274" t="s">
        <v>463</v>
      </c>
      <c r="C11" s="275">
        <v>443</v>
      </c>
      <c r="D11" s="275">
        <v>280</v>
      </c>
      <c r="E11" s="275">
        <v>723</v>
      </c>
      <c r="F11" s="273">
        <v>1.5449438202247201E-2</v>
      </c>
    </row>
    <row r="12" spans="1:6" x14ac:dyDescent="0.2">
      <c r="B12" s="274" t="s">
        <v>464</v>
      </c>
      <c r="C12" s="275">
        <v>431</v>
      </c>
      <c r="D12" s="275">
        <v>284</v>
      </c>
      <c r="E12" s="275">
        <v>715</v>
      </c>
      <c r="F12" s="273">
        <v>-1.1065006915629283E-2</v>
      </c>
    </row>
    <row r="13" spans="1:6" x14ac:dyDescent="0.2">
      <c r="B13" s="274" t="s">
        <v>465</v>
      </c>
      <c r="C13" s="275">
        <v>458</v>
      </c>
      <c r="D13" s="275">
        <v>322</v>
      </c>
      <c r="E13" s="275">
        <v>780</v>
      </c>
      <c r="F13" s="273">
        <v>9.0909090909090828E-2</v>
      </c>
    </row>
    <row r="14" spans="1:6" x14ac:dyDescent="0.2">
      <c r="B14" s="274" t="s">
        <v>466</v>
      </c>
      <c r="C14" s="275">
        <v>460</v>
      </c>
      <c r="D14" s="275">
        <v>343</v>
      </c>
      <c r="E14" s="275">
        <v>803</v>
      </c>
      <c r="F14" s="273">
        <v>2.9487179487179382E-2</v>
      </c>
    </row>
    <row r="15" spans="1:6" x14ac:dyDescent="0.2">
      <c r="B15" s="274" t="s">
        <v>467</v>
      </c>
      <c r="C15" s="275">
        <v>456</v>
      </c>
      <c r="D15" s="275">
        <v>314</v>
      </c>
      <c r="E15" s="275">
        <v>770</v>
      </c>
      <c r="F15" s="273">
        <v>-4.1095890410958957E-2</v>
      </c>
    </row>
    <row r="16" spans="1:6" x14ac:dyDescent="0.2">
      <c r="B16" s="274" t="s">
        <v>468</v>
      </c>
      <c r="C16" s="275">
        <v>493</v>
      </c>
      <c r="D16" s="275">
        <v>317</v>
      </c>
      <c r="E16" s="275">
        <v>810</v>
      </c>
      <c r="F16" s="273">
        <v>5.1948051948051965E-2</v>
      </c>
    </row>
    <row r="17" spans="2:6" x14ac:dyDescent="0.2">
      <c r="B17" s="274" t="s">
        <v>469</v>
      </c>
      <c r="C17" s="275">
        <v>436</v>
      </c>
      <c r="D17" s="275">
        <v>319</v>
      </c>
      <c r="E17" s="275">
        <v>755</v>
      </c>
      <c r="F17" s="273">
        <v>-6.7901234567901203E-2</v>
      </c>
    </row>
    <row r="18" spans="2:6" x14ac:dyDescent="0.2">
      <c r="B18" s="274" t="s">
        <v>470</v>
      </c>
      <c r="C18" s="275">
        <v>395</v>
      </c>
      <c r="D18" s="275">
        <v>285</v>
      </c>
      <c r="E18" s="275">
        <v>680</v>
      </c>
      <c r="F18" s="273">
        <v>-9.9337748344370813E-2</v>
      </c>
    </row>
    <row r="19" spans="2:6" x14ac:dyDescent="0.2">
      <c r="B19" s="274" t="s">
        <v>471</v>
      </c>
      <c r="C19" s="275">
        <v>422</v>
      </c>
      <c r="D19" s="275">
        <v>245</v>
      </c>
      <c r="E19" s="275">
        <v>667</v>
      </c>
      <c r="F19" s="273">
        <v>-1.9117647058823573E-2</v>
      </c>
    </row>
    <row r="20" spans="2:6" x14ac:dyDescent="0.2">
      <c r="B20" s="274" t="s">
        <v>472</v>
      </c>
      <c r="C20" s="275">
        <v>431</v>
      </c>
      <c r="D20" s="275">
        <v>250</v>
      </c>
      <c r="E20" s="275">
        <v>681</v>
      </c>
      <c r="F20" s="273">
        <v>2.0989505247376306E-2</v>
      </c>
    </row>
    <row r="21" spans="2:6" x14ac:dyDescent="0.2">
      <c r="B21" s="274" t="s">
        <v>473</v>
      </c>
      <c r="C21" s="275">
        <v>450</v>
      </c>
      <c r="D21" s="275">
        <v>273</v>
      </c>
      <c r="E21" s="275">
        <v>723</v>
      </c>
      <c r="F21" s="273">
        <v>6.1674008810572722E-2</v>
      </c>
    </row>
    <row r="22" spans="2:6" x14ac:dyDescent="0.2">
      <c r="B22" s="274" t="s">
        <v>474</v>
      </c>
      <c r="C22" s="275">
        <v>439</v>
      </c>
      <c r="D22" s="275">
        <v>285</v>
      </c>
      <c r="E22" s="275">
        <v>724</v>
      </c>
      <c r="F22" s="273">
        <v>1.3831258644536604E-3</v>
      </c>
    </row>
    <row r="23" spans="2:6" x14ac:dyDescent="0.2">
      <c r="B23" s="274" t="s">
        <v>475</v>
      </c>
      <c r="C23" s="275">
        <v>476</v>
      </c>
      <c r="D23" s="275">
        <v>245</v>
      </c>
      <c r="E23" s="275">
        <v>721</v>
      </c>
      <c r="F23" s="273">
        <v>-4.1436464088397962E-3</v>
      </c>
    </row>
    <row r="24" spans="2:6" x14ac:dyDescent="0.2">
      <c r="B24" s="274" t="s">
        <v>476</v>
      </c>
      <c r="C24" s="275">
        <v>486</v>
      </c>
      <c r="D24" s="275">
        <v>243</v>
      </c>
      <c r="E24" s="275">
        <v>729</v>
      </c>
      <c r="F24" s="273">
        <v>1.1095700416088761E-2</v>
      </c>
    </row>
    <row r="25" spans="2:6" x14ac:dyDescent="0.2">
      <c r="B25" s="274" t="s">
        <v>477</v>
      </c>
      <c r="C25" s="275">
        <v>493</v>
      </c>
      <c r="D25" s="275">
        <v>249</v>
      </c>
      <c r="E25" s="275">
        <v>742</v>
      </c>
      <c r="F25" s="273">
        <v>1.7832647462277196E-2</v>
      </c>
    </row>
    <row r="26" spans="2:6" x14ac:dyDescent="0.2">
      <c r="B26" s="274" t="s">
        <v>478</v>
      </c>
      <c r="C26" s="275">
        <v>477</v>
      </c>
      <c r="D26" s="275">
        <v>294</v>
      </c>
      <c r="E26" s="275">
        <v>771</v>
      </c>
      <c r="F26" s="273">
        <v>3.908355795148255E-2</v>
      </c>
    </row>
    <row r="27" spans="2:6" x14ac:dyDescent="0.2">
      <c r="B27" s="274" t="s">
        <v>479</v>
      </c>
      <c r="C27" s="275">
        <v>506</v>
      </c>
      <c r="D27" s="275">
        <v>272</v>
      </c>
      <c r="E27" s="275">
        <v>778</v>
      </c>
      <c r="F27" s="273">
        <v>9.0791180285343387E-3</v>
      </c>
    </row>
    <row r="28" spans="2:6" x14ac:dyDescent="0.2">
      <c r="B28" s="274" t="s">
        <v>480</v>
      </c>
      <c r="C28" s="275">
        <v>509</v>
      </c>
      <c r="D28" s="275">
        <v>290</v>
      </c>
      <c r="E28" s="275">
        <v>799</v>
      </c>
      <c r="F28" s="273">
        <v>2.6992287917737778E-2</v>
      </c>
    </row>
    <row r="29" spans="2:6" x14ac:dyDescent="0.2">
      <c r="B29" s="274" t="s">
        <v>481</v>
      </c>
      <c r="C29" s="275">
        <v>494</v>
      </c>
      <c r="D29" s="275">
        <v>287</v>
      </c>
      <c r="E29" s="275">
        <v>781</v>
      </c>
      <c r="F29" s="273">
        <v>-2.252816020025028E-2</v>
      </c>
    </row>
    <row r="30" spans="2:6" x14ac:dyDescent="0.2">
      <c r="B30" s="274" t="s">
        <v>482</v>
      </c>
      <c r="C30" s="275">
        <v>444</v>
      </c>
      <c r="D30" s="275">
        <v>271</v>
      </c>
      <c r="E30" s="275">
        <v>715</v>
      </c>
      <c r="F30" s="273">
        <v>-8.4507042253521125E-2</v>
      </c>
    </row>
    <row r="31" spans="2:6" x14ac:dyDescent="0.2">
      <c r="B31" s="274" t="s">
        <v>483</v>
      </c>
      <c r="C31" s="275">
        <v>435</v>
      </c>
      <c r="D31" s="275">
        <v>261</v>
      </c>
      <c r="E31" s="275">
        <v>696</v>
      </c>
      <c r="F31" s="273">
        <v>-2.657342657342654E-2</v>
      </c>
    </row>
    <row r="32" spans="2:6" x14ac:dyDescent="0.2">
      <c r="B32" s="274" t="s">
        <v>484</v>
      </c>
      <c r="C32" s="275">
        <v>486</v>
      </c>
      <c r="D32" s="275">
        <v>237</v>
      </c>
      <c r="E32" s="275">
        <v>723</v>
      </c>
      <c r="F32" s="273">
        <v>3.8793103448275801E-2</v>
      </c>
    </row>
    <row r="33" spans="2:7" x14ac:dyDescent="0.2">
      <c r="B33" s="276" t="s">
        <v>485</v>
      </c>
      <c r="C33" s="277">
        <v>477</v>
      </c>
      <c r="D33" s="277">
        <v>260</v>
      </c>
      <c r="E33" s="277">
        <v>737</v>
      </c>
      <c r="F33" s="278">
        <v>1.9363762102351245E-2</v>
      </c>
    </row>
    <row r="34" spans="2:7" s="29" customFormat="1" x14ac:dyDescent="0.2">
      <c r="C34" s="279"/>
      <c r="D34" s="279"/>
      <c r="E34" s="280"/>
      <c r="F34" s="279"/>
      <c r="G34" s="99"/>
    </row>
    <row r="41" spans="2:7" x14ac:dyDescent="0.2">
      <c r="E41" s="181"/>
    </row>
  </sheetData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Footer>&amp;LStatistiques mensuelles
&amp;Rpage 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>
    <pageSetUpPr fitToPage="1"/>
  </sheetPr>
  <dimension ref="A1:H7"/>
  <sheetViews>
    <sheetView zoomScaleNormal="100" workbookViewId="0"/>
  </sheetViews>
  <sheetFormatPr baseColWidth="10" defaultColWidth="11.42578125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91</v>
      </c>
    </row>
    <row r="2" spans="1:8" ht="18.75" x14ac:dyDescent="0.2">
      <c r="A2" s="99"/>
      <c r="B2" s="61" t="s">
        <v>214</v>
      </c>
    </row>
    <row r="3" spans="1:8" ht="15" x14ac:dyDescent="0.2">
      <c r="A3" s="282" t="s">
        <v>243</v>
      </c>
      <c r="B3" s="264"/>
    </row>
    <row r="4" spans="1:8" ht="15" x14ac:dyDescent="0.2">
      <c r="A4" s="64" t="s">
        <v>128</v>
      </c>
      <c r="B4" s="65" t="s">
        <v>129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130</v>
      </c>
      <c r="B5" s="69" t="str">
        <f>couverture!D15</f>
        <v xml:space="preserve">1er décembre 2013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131</v>
      </c>
      <c r="B6" s="69" t="s">
        <v>132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landscape" r:id="rId1"/>
  <headerFooter alignWithMargins="0">
    <oddFooter>&amp;LStatistiques mensuelles
&amp;Rpage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>
    <pageSetUpPr fitToPage="1"/>
  </sheetPr>
  <dimension ref="A1:G200"/>
  <sheetViews>
    <sheetView topLeftCell="A40" zoomScale="85" zoomScaleNormal="85" zoomScaleSheetLayoutView="50" workbookViewId="0">
      <selection activeCell="N82" sqref="N82"/>
    </sheetView>
  </sheetViews>
  <sheetFormatPr baseColWidth="10" defaultColWidth="11.42578125" defaultRowHeight="15" x14ac:dyDescent="0.2"/>
  <cols>
    <col min="1" max="1" width="9.42578125" style="99" customWidth="1"/>
    <col min="2" max="2" width="7.140625" style="99" customWidth="1"/>
    <col min="3" max="3" width="27.7109375" style="99" customWidth="1"/>
    <col min="4" max="7" width="16.7109375" style="99" customWidth="1"/>
    <col min="8" max="16384" width="11.42578125" style="99"/>
  </cols>
  <sheetData>
    <row r="1" spans="1:7" ht="14.25" customHeight="1" x14ac:dyDescent="0.2">
      <c r="B1" s="61" t="s">
        <v>94</v>
      </c>
      <c r="C1" s="61"/>
      <c r="D1" s="61"/>
      <c r="E1" s="61"/>
      <c r="F1" s="61"/>
      <c r="G1" s="61"/>
    </row>
    <row r="2" spans="1:7" ht="20.25" customHeight="1" x14ac:dyDescent="0.2">
      <c r="B2" s="61" t="s">
        <v>215</v>
      </c>
      <c r="C2" s="61"/>
      <c r="D2" s="61"/>
      <c r="E2" s="61"/>
      <c r="F2" s="61"/>
      <c r="G2" s="61"/>
    </row>
    <row r="3" spans="1:7" ht="5.25" customHeight="1" x14ac:dyDescent="0.2">
      <c r="B3" s="181"/>
      <c r="C3" s="181"/>
      <c r="G3" s="181"/>
    </row>
    <row r="4" spans="1:7" s="279" customFormat="1" ht="12" x14ac:dyDescent="0.2">
      <c r="A4" s="285" t="s">
        <v>128</v>
      </c>
      <c r="B4" s="286" t="s">
        <v>129</v>
      </c>
      <c r="C4" s="287"/>
      <c r="D4" s="287"/>
      <c r="E4" s="287"/>
      <c r="F4" s="287"/>
      <c r="G4" s="287"/>
    </row>
    <row r="5" spans="1:7" s="279" customFormat="1" ht="12" x14ac:dyDescent="0.2">
      <c r="A5" s="285" t="s">
        <v>130</v>
      </c>
      <c r="B5" s="288" t="str">
        <f>couverture!D15</f>
        <v xml:space="preserve">1er décembre 2013 </v>
      </c>
      <c r="C5" s="289"/>
      <c r="D5" s="289"/>
      <c r="E5" s="289"/>
      <c r="F5" s="289"/>
      <c r="G5" s="289"/>
    </row>
    <row r="6" spans="1:7" s="279" customFormat="1" x14ac:dyDescent="0.2">
      <c r="A6" s="290" t="s">
        <v>131</v>
      </c>
      <c r="B6" s="69" t="s">
        <v>132</v>
      </c>
      <c r="C6" s="289"/>
      <c r="D6" s="289"/>
      <c r="E6" s="289"/>
      <c r="F6" s="289"/>
      <c r="G6" s="289"/>
    </row>
    <row r="7" spans="1:7" ht="8.25" customHeight="1" x14ac:dyDescent="0.2">
      <c r="B7" s="291"/>
      <c r="C7" s="292"/>
      <c r="D7" s="293"/>
      <c r="E7" s="293"/>
      <c r="F7" s="293"/>
      <c r="G7" s="294"/>
    </row>
    <row r="8" spans="1:7" s="279" customFormat="1" ht="42" customHeight="1" x14ac:dyDescent="0.2">
      <c r="B8" s="453" t="s">
        <v>216</v>
      </c>
      <c r="C8" s="454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s="279" customFormat="1" ht="15" customHeight="1" x14ac:dyDescent="0.2">
      <c r="B9" s="296" t="s">
        <v>486</v>
      </c>
      <c r="C9" s="297" t="s">
        <v>273</v>
      </c>
      <c r="D9" s="298">
        <v>15</v>
      </c>
      <c r="E9" s="298">
        <v>0</v>
      </c>
      <c r="F9" s="298">
        <v>23</v>
      </c>
      <c r="G9" s="299">
        <f t="shared" ref="G9" si="0">IF(F9=0,"-",(D9+E9)/F9)</f>
        <v>0.65217391304347827</v>
      </c>
    </row>
    <row r="10" spans="1:7" s="279" customFormat="1" ht="15" customHeight="1" x14ac:dyDescent="0.2">
      <c r="A10"/>
      <c r="B10" s="300" t="s">
        <v>252</v>
      </c>
      <c r="C10" s="292" t="s">
        <v>263</v>
      </c>
      <c r="D10" s="293">
        <v>1</v>
      </c>
      <c r="E10" s="293">
        <v>0</v>
      </c>
      <c r="F10" s="293">
        <v>7</v>
      </c>
      <c r="G10" s="294">
        <f t="shared" ref="G10:G73" si="1">IF(F10=0,"-",(D10+E10)/F10)</f>
        <v>0.14285714285714285</v>
      </c>
    </row>
    <row r="11" spans="1:7" s="279" customFormat="1" ht="15" customHeight="1" x14ac:dyDescent="0.2">
      <c r="A11"/>
      <c r="B11" s="300" t="s">
        <v>252</v>
      </c>
      <c r="C11" s="292" t="s">
        <v>266</v>
      </c>
      <c r="D11" s="293">
        <v>6</v>
      </c>
      <c r="E11" s="293">
        <v>0</v>
      </c>
      <c r="F11" s="293">
        <v>12</v>
      </c>
      <c r="G11" s="294">
        <f t="shared" si="1"/>
        <v>0.5</v>
      </c>
    </row>
    <row r="12" spans="1:7" s="279" customFormat="1" ht="15" customHeight="1" x14ac:dyDescent="0.2">
      <c r="A12"/>
      <c r="B12" s="300" t="s">
        <v>252</v>
      </c>
      <c r="C12" s="292" t="s">
        <v>268</v>
      </c>
      <c r="D12" s="293">
        <v>4</v>
      </c>
      <c r="E12" s="293">
        <v>0</v>
      </c>
      <c r="F12" s="293">
        <v>10</v>
      </c>
      <c r="G12" s="294">
        <f t="shared" si="1"/>
        <v>0.4</v>
      </c>
    </row>
    <row r="13" spans="1:7" s="279" customFormat="1" ht="15" customHeight="1" x14ac:dyDescent="0.2">
      <c r="A13"/>
      <c r="B13" s="246" t="s">
        <v>487</v>
      </c>
      <c r="C13" s="305"/>
      <c r="D13" s="306">
        <v>26</v>
      </c>
      <c r="E13" s="306">
        <v>0</v>
      </c>
      <c r="F13" s="306">
        <v>52</v>
      </c>
      <c r="G13" s="307">
        <f t="shared" si="1"/>
        <v>0.5</v>
      </c>
    </row>
    <row r="14" spans="1:7" s="279" customFormat="1" ht="15" customHeight="1" x14ac:dyDescent="0.2">
      <c r="A14"/>
      <c r="B14" s="301" t="s">
        <v>486</v>
      </c>
      <c r="C14" s="302" t="s">
        <v>297</v>
      </c>
      <c r="D14" s="303">
        <v>3</v>
      </c>
      <c r="E14" s="303">
        <v>0</v>
      </c>
      <c r="F14" s="303">
        <v>15</v>
      </c>
      <c r="G14" s="304">
        <f t="shared" si="1"/>
        <v>0.2</v>
      </c>
    </row>
    <row r="15" spans="1:7" s="279" customFormat="1" ht="15" customHeight="1" x14ac:dyDescent="0.2">
      <c r="A15"/>
      <c r="B15" s="300" t="s">
        <v>252</v>
      </c>
      <c r="C15" s="292" t="s">
        <v>286</v>
      </c>
      <c r="D15" s="293">
        <v>5</v>
      </c>
      <c r="E15" s="293">
        <v>0</v>
      </c>
      <c r="F15" s="293">
        <v>4</v>
      </c>
      <c r="G15" s="294">
        <f t="shared" si="1"/>
        <v>1.25</v>
      </c>
    </row>
    <row r="16" spans="1:7" s="279" customFormat="1" ht="15" customHeight="1" x14ac:dyDescent="0.2">
      <c r="A16"/>
      <c r="B16" s="300" t="s">
        <v>252</v>
      </c>
      <c r="C16" s="292" t="s">
        <v>290</v>
      </c>
      <c r="D16" s="293">
        <v>4</v>
      </c>
      <c r="E16" s="293">
        <v>0</v>
      </c>
      <c r="F16" s="293">
        <v>10</v>
      </c>
      <c r="G16" s="294">
        <f t="shared" si="1"/>
        <v>0.4</v>
      </c>
    </row>
    <row r="17" spans="1:7" s="279" customFormat="1" ht="15" customHeight="1" x14ac:dyDescent="0.2">
      <c r="A17"/>
      <c r="B17" s="300" t="s">
        <v>252</v>
      </c>
      <c r="C17" s="292" t="s">
        <v>201</v>
      </c>
      <c r="D17" s="293">
        <v>3</v>
      </c>
      <c r="E17" s="293">
        <v>0</v>
      </c>
      <c r="F17" s="293">
        <v>11</v>
      </c>
      <c r="G17" s="294">
        <f t="shared" si="1"/>
        <v>0.27272727272727271</v>
      </c>
    </row>
    <row r="18" spans="1:7" s="279" customFormat="1" ht="15" customHeight="1" x14ac:dyDescent="0.2">
      <c r="A18"/>
      <c r="B18" s="300" t="s">
        <v>252</v>
      </c>
      <c r="C18" s="292" t="s">
        <v>292</v>
      </c>
      <c r="D18" s="293">
        <v>4</v>
      </c>
      <c r="E18" s="293">
        <v>0</v>
      </c>
      <c r="F18" s="293">
        <v>6</v>
      </c>
      <c r="G18" s="294">
        <f t="shared" si="1"/>
        <v>0.66666666666666663</v>
      </c>
    </row>
    <row r="19" spans="1:7" s="279" customFormat="1" ht="15" customHeight="1" x14ac:dyDescent="0.2">
      <c r="A19"/>
      <c r="B19" s="300" t="s">
        <v>252</v>
      </c>
      <c r="C19" s="292" t="s">
        <v>293</v>
      </c>
      <c r="D19" s="293">
        <v>8</v>
      </c>
      <c r="E19" s="293">
        <v>0</v>
      </c>
      <c r="F19" s="293">
        <v>10</v>
      </c>
      <c r="G19" s="294">
        <f t="shared" si="1"/>
        <v>0.8</v>
      </c>
    </row>
    <row r="20" spans="1:7" s="279" customFormat="1" ht="15" customHeight="1" x14ac:dyDescent="0.2">
      <c r="A20"/>
      <c r="B20" s="300" t="s">
        <v>252</v>
      </c>
      <c r="C20" s="292" t="s">
        <v>294</v>
      </c>
      <c r="D20" s="293">
        <v>9</v>
      </c>
      <c r="E20" s="293">
        <v>0</v>
      </c>
      <c r="F20" s="293">
        <v>10</v>
      </c>
      <c r="G20" s="294">
        <f t="shared" si="1"/>
        <v>0.9</v>
      </c>
    </row>
    <row r="21" spans="1:7" s="279" customFormat="1" ht="15" customHeight="1" x14ac:dyDescent="0.2">
      <c r="A21"/>
      <c r="B21" s="246" t="s">
        <v>488</v>
      </c>
      <c r="C21" s="305"/>
      <c r="D21" s="306">
        <v>36</v>
      </c>
      <c r="E21" s="306">
        <v>0</v>
      </c>
      <c r="F21" s="306">
        <v>66</v>
      </c>
      <c r="G21" s="307">
        <f t="shared" si="1"/>
        <v>0.54545454545454541</v>
      </c>
    </row>
    <row r="22" spans="1:7" s="279" customFormat="1" ht="15" customHeight="1" x14ac:dyDescent="0.2">
      <c r="A22"/>
      <c r="B22" s="301" t="s">
        <v>486</v>
      </c>
      <c r="C22" s="302" t="s">
        <v>317</v>
      </c>
      <c r="D22" s="303">
        <v>11</v>
      </c>
      <c r="E22" s="303">
        <v>0</v>
      </c>
      <c r="F22" s="303">
        <v>15</v>
      </c>
      <c r="G22" s="304">
        <f t="shared" si="1"/>
        <v>0.73333333333333328</v>
      </c>
    </row>
    <row r="23" spans="1:7" s="279" customFormat="1" ht="15" customHeight="1" x14ac:dyDescent="0.2">
      <c r="A23"/>
      <c r="B23" s="300" t="s">
        <v>486</v>
      </c>
      <c r="C23" s="292" t="s">
        <v>318</v>
      </c>
      <c r="D23" s="293">
        <v>5</v>
      </c>
      <c r="E23" s="293">
        <v>0</v>
      </c>
      <c r="F23" s="293">
        <v>15</v>
      </c>
      <c r="G23" s="294">
        <f t="shared" si="1"/>
        <v>0.33333333333333331</v>
      </c>
    </row>
    <row r="24" spans="1:7" s="279" customFormat="1" ht="15" customHeight="1" x14ac:dyDescent="0.2">
      <c r="A24"/>
      <c r="B24" s="300" t="s">
        <v>486</v>
      </c>
      <c r="C24" s="292" t="s">
        <v>319</v>
      </c>
      <c r="D24" s="293">
        <v>5</v>
      </c>
      <c r="E24" s="293">
        <v>0</v>
      </c>
      <c r="F24" s="293">
        <v>20</v>
      </c>
      <c r="G24" s="294">
        <f t="shared" si="1"/>
        <v>0.25</v>
      </c>
    </row>
    <row r="25" spans="1:7" s="279" customFormat="1" ht="15" customHeight="1" x14ac:dyDescent="0.2">
      <c r="A25"/>
      <c r="B25" s="300" t="s">
        <v>486</v>
      </c>
      <c r="C25" s="292" t="s">
        <v>321</v>
      </c>
      <c r="D25" s="293">
        <v>19</v>
      </c>
      <c r="E25" s="293">
        <v>0</v>
      </c>
      <c r="F25" s="293">
        <v>22</v>
      </c>
      <c r="G25" s="294">
        <f t="shared" si="1"/>
        <v>0.86363636363636365</v>
      </c>
    </row>
    <row r="26" spans="1:7" s="279" customFormat="1" ht="15" customHeight="1" x14ac:dyDescent="0.2">
      <c r="A26"/>
      <c r="B26" s="300" t="s">
        <v>178</v>
      </c>
      <c r="C26" s="292" t="s">
        <v>328</v>
      </c>
      <c r="D26" s="293">
        <v>50</v>
      </c>
      <c r="E26" s="293">
        <v>0</v>
      </c>
      <c r="F26" s="293">
        <v>60</v>
      </c>
      <c r="G26" s="294">
        <f t="shared" si="1"/>
        <v>0.83333333333333337</v>
      </c>
    </row>
    <row r="27" spans="1:7" s="279" customFormat="1" ht="15" customHeight="1" x14ac:dyDescent="0.2">
      <c r="A27"/>
      <c r="B27" s="300" t="s">
        <v>252</v>
      </c>
      <c r="C27" s="292" t="s">
        <v>315</v>
      </c>
      <c r="D27" s="293">
        <v>10</v>
      </c>
      <c r="E27" s="293">
        <v>0</v>
      </c>
      <c r="F27" s="293">
        <v>32</v>
      </c>
      <c r="G27" s="294">
        <f t="shared" si="1"/>
        <v>0.3125</v>
      </c>
    </row>
    <row r="28" spans="1:7" s="279" customFormat="1" ht="15" customHeight="1" x14ac:dyDescent="0.2">
      <c r="A28"/>
      <c r="B28" s="246" t="s">
        <v>489</v>
      </c>
      <c r="C28" s="305"/>
      <c r="D28" s="306">
        <v>100</v>
      </c>
      <c r="E28" s="306">
        <v>0</v>
      </c>
      <c r="F28" s="306">
        <v>164</v>
      </c>
      <c r="G28" s="307">
        <f t="shared" si="1"/>
        <v>0.6097560975609756</v>
      </c>
    </row>
    <row r="29" spans="1:7" s="279" customFormat="1" ht="15" customHeight="1" x14ac:dyDescent="0.2">
      <c r="A29"/>
      <c r="B29" s="301" t="s">
        <v>486</v>
      </c>
      <c r="C29" s="302" t="s">
        <v>346</v>
      </c>
      <c r="D29" s="303">
        <v>4</v>
      </c>
      <c r="E29" s="303">
        <v>0</v>
      </c>
      <c r="F29" s="303">
        <v>8</v>
      </c>
      <c r="G29" s="304">
        <f t="shared" si="1"/>
        <v>0.5</v>
      </c>
    </row>
    <row r="30" spans="1:7" s="279" customFormat="1" ht="15" customHeight="1" x14ac:dyDescent="0.2">
      <c r="A30"/>
      <c r="B30" s="300" t="s">
        <v>178</v>
      </c>
      <c r="C30" s="292" t="s">
        <v>349</v>
      </c>
      <c r="D30" s="293">
        <v>33</v>
      </c>
      <c r="E30" s="293">
        <v>0</v>
      </c>
      <c r="F30" s="293">
        <v>60</v>
      </c>
      <c r="G30" s="294">
        <f t="shared" si="1"/>
        <v>0.55000000000000004</v>
      </c>
    </row>
    <row r="31" spans="1:7" s="279" customFormat="1" ht="15" customHeight="1" x14ac:dyDescent="0.2">
      <c r="A31"/>
      <c r="B31" s="300" t="s">
        <v>252</v>
      </c>
      <c r="C31" s="292" t="s">
        <v>332</v>
      </c>
      <c r="D31" s="293">
        <v>10</v>
      </c>
      <c r="E31" s="293">
        <v>0</v>
      </c>
      <c r="F31" s="293">
        <v>18</v>
      </c>
      <c r="G31" s="294">
        <f t="shared" si="1"/>
        <v>0.55555555555555558</v>
      </c>
    </row>
    <row r="32" spans="1:7" s="279" customFormat="1" ht="15" customHeight="1" x14ac:dyDescent="0.2">
      <c r="A32"/>
      <c r="B32" s="300" t="s">
        <v>252</v>
      </c>
      <c r="C32" s="292" t="s">
        <v>335</v>
      </c>
      <c r="D32" s="293">
        <v>15</v>
      </c>
      <c r="E32" s="293">
        <v>0</v>
      </c>
      <c r="F32" s="293">
        <v>20</v>
      </c>
      <c r="G32" s="294">
        <f t="shared" si="1"/>
        <v>0.75</v>
      </c>
    </row>
    <row r="33" spans="1:7" s="279" customFormat="1" ht="15" customHeight="1" x14ac:dyDescent="0.2">
      <c r="A33"/>
      <c r="B33" s="246" t="s">
        <v>490</v>
      </c>
      <c r="C33" s="305"/>
      <c r="D33" s="306">
        <v>62</v>
      </c>
      <c r="E33" s="306">
        <v>0</v>
      </c>
      <c r="F33" s="306">
        <v>106</v>
      </c>
      <c r="G33" s="307">
        <f t="shared" si="1"/>
        <v>0.58490566037735847</v>
      </c>
    </row>
    <row r="34" spans="1:7" s="279" customFormat="1" ht="15" customHeight="1" x14ac:dyDescent="0.2">
      <c r="A34"/>
      <c r="B34" s="301" t="s">
        <v>486</v>
      </c>
      <c r="C34" s="302" t="s">
        <v>357</v>
      </c>
      <c r="D34" s="303">
        <v>19</v>
      </c>
      <c r="E34" s="303">
        <v>0</v>
      </c>
      <c r="F34" s="303">
        <v>20</v>
      </c>
      <c r="G34" s="304">
        <f t="shared" si="1"/>
        <v>0.95</v>
      </c>
    </row>
    <row r="35" spans="1:7" s="279" customFormat="1" ht="15" customHeight="1" x14ac:dyDescent="0.2">
      <c r="A35"/>
      <c r="B35" s="300" t="s">
        <v>486</v>
      </c>
      <c r="C35" s="292" t="s">
        <v>358</v>
      </c>
      <c r="D35" s="293">
        <v>2</v>
      </c>
      <c r="E35" s="293">
        <v>0</v>
      </c>
      <c r="F35" s="293">
        <v>4</v>
      </c>
      <c r="G35" s="294">
        <f t="shared" si="1"/>
        <v>0.5</v>
      </c>
    </row>
    <row r="36" spans="1:7" s="279" customFormat="1" ht="15" customHeight="1" x14ac:dyDescent="0.2">
      <c r="A36"/>
      <c r="B36" s="300" t="s">
        <v>486</v>
      </c>
      <c r="C36" s="292" t="s">
        <v>498</v>
      </c>
      <c r="D36" s="293">
        <v>6</v>
      </c>
      <c r="E36" s="293">
        <v>0</v>
      </c>
      <c r="F36" s="293">
        <v>5</v>
      </c>
      <c r="G36" s="294">
        <f t="shared" si="1"/>
        <v>1.2</v>
      </c>
    </row>
    <row r="37" spans="1:7" s="279" customFormat="1" ht="15" customHeight="1" x14ac:dyDescent="0.2">
      <c r="A37"/>
      <c r="B37" s="300" t="s">
        <v>178</v>
      </c>
      <c r="C37" s="292" t="s">
        <v>204</v>
      </c>
      <c r="D37" s="293">
        <v>59</v>
      </c>
      <c r="E37" s="293">
        <v>0</v>
      </c>
      <c r="F37" s="293">
        <v>59</v>
      </c>
      <c r="G37" s="294">
        <f t="shared" si="1"/>
        <v>1</v>
      </c>
    </row>
    <row r="38" spans="1:7" s="279" customFormat="1" ht="15" customHeight="1" x14ac:dyDescent="0.2">
      <c r="A38"/>
      <c r="B38" s="300" t="s">
        <v>252</v>
      </c>
      <c r="C38" s="292" t="s">
        <v>354</v>
      </c>
      <c r="D38" s="293">
        <v>31</v>
      </c>
      <c r="E38" s="293">
        <v>0</v>
      </c>
      <c r="F38" s="293">
        <v>31</v>
      </c>
      <c r="G38" s="294">
        <f t="shared" si="1"/>
        <v>1</v>
      </c>
    </row>
    <row r="39" spans="1:7" s="279" customFormat="1" ht="15" customHeight="1" x14ac:dyDescent="0.2">
      <c r="A39"/>
      <c r="B39" s="246" t="s">
        <v>491</v>
      </c>
      <c r="C39" s="305"/>
      <c r="D39" s="306">
        <v>117</v>
      </c>
      <c r="E39" s="306">
        <v>0</v>
      </c>
      <c r="F39" s="306">
        <v>119</v>
      </c>
      <c r="G39" s="307">
        <f t="shared" si="1"/>
        <v>0.98319327731092432</v>
      </c>
    </row>
    <row r="40" spans="1:7" s="279" customFormat="1" ht="15" customHeight="1" x14ac:dyDescent="0.2">
      <c r="A40"/>
      <c r="B40" s="301" t="s">
        <v>486</v>
      </c>
      <c r="C40" s="302" t="s">
        <v>499</v>
      </c>
      <c r="D40" s="303">
        <v>0</v>
      </c>
      <c r="E40" s="303">
        <v>0</v>
      </c>
      <c r="F40" s="303">
        <v>0</v>
      </c>
      <c r="G40" s="304" t="str">
        <f t="shared" si="1"/>
        <v>-</v>
      </c>
    </row>
    <row r="41" spans="1:7" s="279" customFormat="1" ht="15" customHeight="1" x14ac:dyDescent="0.2">
      <c r="A41"/>
      <c r="B41" s="300" t="s">
        <v>178</v>
      </c>
      <c r="C41" s="292" t="s">
        <v>381</v>
      </c>
      <c r="D41" s="293">
        <v>53</v>
      </c>
      <c r="E41" s="293">
        <v>0</v>
      </c>
      <c r="F41" s="293">
        <v>60</v>
      </c>
      <c r="G41" s="294">
        <f t="shared" si="1"/>
        <v>0.8833333333333333</v>
      </c>
    </row>
    <row r="42" spans="1:7" s="279" customFormat="1" ht="15" customHeight="1" x14ac:dyDescent="0.2">
      <c r="A42"/>
      <c r="B42" s="300" t="s">
        <v>252</v>
      </c>
      <c r="C42" s="292" t="s">
        <v>367</v>
      </c>
      <c r="D42" s="293">
        <v>81</v>
      </c>
      <c r="E42" s="293">
        <v>0</v>
      </c>
      <c r="F42" s="293">
        <v>108</v>
      </c>
      <c r="G42" s="294">
        <f t="shared" si="1"/>
        <v>0.75</v>
      </c>
    </row>
    <row r="43" spans="1:7" s="279" customFormat="1" ht="15" customHeight="1" x14ac:dyDescent="0.2">
      <c r="A43"/>
      <c r="B43" s="300" t="s">
        <v>252</v>
      </c>
      <c r="C43" s="292" t="s">
        <v>368</v>
      </c>
      <c r="D43" s="293">
        <v>19</v>
      </c>
      <c r="E43" s="293">
        <v>0</v>
      </c>
      <c r="F43" s="293">
        <v>18</v>
      </c>
      <c r="G43" s="294">
        <f t="shared" si="1"/>
        <v>1.0555555555555556</v>
      </c>
    </row>
    <row r="44" spans="1:7" s="279" customFormat="1" ht="15" customHeight="1" x14ac:dyDescent="0.2">
      <c r="A44"/>
      <c r="B44" s="300" t="s">
        <v>252</v>
      </c>
      <c r="C44" s="292" t="s">
        <v>500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s="279" customFormat="1" ht="15" customHeight="1" x14ac:dyDescent="0.2">
      <c r="A45"/>
      <c r="B45" s="300" t="s">
        <v>252</v>
      </c>
      <c r="C45" s="292" t="s">
        <v>372</v>
      </c>
      <c r="D45" s="293">
        <v>24</v>
      </c>
      <c r="E45" s="293">
        <v>0</v>
      </c>
      <c r="F45" s="293">
        <v>40</v>
      </c>
      <c r="G45" s="294">
        <f t="shared" si="1"/>
        <v>0.6</v>
      </c>
    </row>
    <row r="46" spans="1:7" s="279" customFormat="1" ht="15" customHeight="1" x14ac:dyDescent="0.2">
      <c r="A46"/>
      <c r="B46" s="246" t="s">
        <v>492</v>
      </c>
      <c r="C46" s="305"/>
      <c r="D46" s="306">
        <v>177</v>
      </c>
      <c r="E46" s="306">
        <v>0</v>
      </c>
      <c r="F46" s="306">
        <v>226</v>
      </c>
      <c r="G46" s="307">
        <f t="shared" si="1"/>
        <v>0.7831858407079646</v>
      </c>
    </row>
    <row r="47" spans="1:7" s="279" customFormat="1" ht="15" customHeight="1" x14ac:dyDescent="0.2">
      <c r="A47"/>
      <c r="B47" s="301" t="s">
        <v>486</v>
      </c>
      <c r="C47" s="302" t="s">
        <v>206</v>
      </c>
      <c r="D47" s="303">
        <v>2</v>
      </c>
      <c r="E47" s="303">
        <v>0</v>
      </c>
      <c r="F47" s="303">
        <v>3</v>
      </c>
      <c r="G47" s="304">
        <f t="shared" si="1"/>
        <v>0.66666666666666663</v>
      </c>
    </row>
    <row r="48" spans="1:7" s="279" customFormat="1" ht="15" customHeight="1" x14ac:dyDescent="0.2">
      <c r="A48"/>
      <c r="B48" s="300" t="s">
        <v>178</v>
      </c>
      <c r="C48" s="292" t="s">
        <v>400</v>
      </c>
      <c r="D48" s="293">
        <v>33</v>
      </c>
      <c r="E48" s="293">
        <v>0</v>
      </c>
      <c r="F48" s="293">
        <v>55</v>
      </c>
      <c r="G48" s="294">
        <f t="shared" si="1"/>
        <v>0.6</v>
      </c>
    </row>
    <row r="49" spans="1:7" s="279" customFormat="1" ht="15" customHeight="1" x14ac:dyDescent="0.2">
      <c r="A49"/>
      <c r="B49" s="300" t="s">
        <v>252</v>
      </c>
      <c r="C49" s="292" t="s">
        <v>384</v>
      </c>
      <c r="D49" s="293">
        <v>8</v>
      </c>
      <c r="E49" s="293">
        <v>0</v>
      </c>
      <c r="F49" s="293">
        <v>10</v>
      </c>
      <c r="G49" s="294">
        <f t="shared" si="1"/>
        <v>0.8</v>
      </c>
    </row>
    <row r="50" spans="1:7" s="279" customFormat="1" ht="15" customHeight="1" x14ac:dyDescent="0.2">
      <c r="A50"/>
      <c r="B50" s="300" t="s">
        <v>252</v>
      </c>
      <c r="C50" s="292" t="s">
        <v>385</v>
      </c>
      <c r="D50" s="293">
        <v>7</v>
      </c>
      <c r="E50" s="293">
        <v>0</v>
      </c>
      <c r="F50" s="293">
        <v>10</v>
      </c>
      <c r="G50" s="294">
        <f t="shared" si="1"/>
        <v>0.7</v>
      </c>
    </row>
    <row r="51" spans="1:7" s="279" customFormat="1" ht="15" customHeight="1" x14ac:dyDescent="0.2">
      <c r="A51"/>
      <c r="B51" s="246" t="s">
        <v>493</v>
      </c>
      <c r="C51" s="305"/>
      <c r="D51" s="306">
        <v>50</v>
      </c>
      <c r="E51" s="306">
        <v>0</v>
      </c>
      <c r="F51" s="306">
        <v>78</v>
      </c>
      <c r="G51" s="307">
        <f t="shared" si="1"/>
        <v>0.64102564102564108</v>
      </c>
    </row>
    <row r="52" spans="1:7" s="279" customFormat="1" ht="15" customHeight="1" x14ac:dyDescent="0.2">
      <c r="A52"/>
      <c r="B52" s="301" t="s">
        <v>486</v>
      </c>
      <c r="C52" s="302" t="s">
        <v>413</v>
      </c>
      <c r="D52" s="303">
        <v>9</v>
      </c>
      <c r="E52" s="303">
        <v>1</v>
      </c>
      <c r="F52" s="303">
        <v>14</v>
      </c>
      <c r="G52" s="304">
        <f t="shared" si="1"/>
        <v>0.7142857142857143</v>
      </c>
    </row>
    <row r="53" spans="1:7" s="279" customFormat="1" ht="15" customHeight="1" x14ac:dyDescent="0.2">
      <c r="A53"/>
      <c r="B53" s="300" t="s">
        <v>283</v>
      </c>
      <c r="C53" s="292" t="s">
        <v>404</v>
      </c>
      <c r="D53" s="293">
        <v>0</v>
      </c>
      <c r="E53" s="293">
        <v>0</v>
      </c>
      <c r="F53" s="293">
        <v>1</v>
      </c>
      <c r="G53" s="294">
        <f t="shared" si="1"/>
        <v>0</v>
      </c>
    </row>
    <row r="54" spans="1:7" s="279" customFormat="1" ht="15" customHeight="1" x14ac:dyDescent="0.2">
      <c r="A54"/>
      <c r="B54" s="300" t="s">
        <v>283</v>
      </c>
      <c r="C54" s="292" t="s">
        <v>422</v>
      </c>
      <c r="D54" s="293">
        <v>0</v>
      </c>
      <c r="E54" s="293">
        <v>0</v>
      </c>
      <c r="F54" s="293">
        <v>2</v>
      </c>
      <c r="G54" s="294">
        <f t="shared" si="1"/>
        <v>0</v>
      </c>
    </row>
    <row r="55" spans="1:7" s="279" customFormat="1" ht="15" customHeight="1" x14ac:dyDescent="0.2">
      <c r="A55"/>
      <c r="B55" s="300" t="s">
        <v>283</v>
      </c>
      <c r="C55" s="292" t="s">
        <v>423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s="279" customFormat="1" ht="15" customHeight="1" x14ac:dyDescent="0.2">
      <c r="A56"/>
      <c r="B56" s="300" t="s">
        <v>252</v>
      </c>
      <c r="C56" s="292" t="s">
        <v>404</v>
      </c>
      <c r="D56" s="293">
        <v>6</v>
      </c>
      <c r="E56" s="293">
        <v>0</v>
      </c>
      <c r="F56" s="293">
        <v>20</v>
      </c>
      <c r="G56" s="294">
        <f t="shared" si="1"/>
        <v>0.3</v>
      </c>
    </row>
    <row r="57" spans="1:7" s="279" customFormat="1" ht="15" customHeight="1" x14ac:dyDescent="0.2">
      <c r="A57"/>
      <c r="B57" s="300" t="s">
        <v>252</v>
      </c>
      <c r="C57" s="292" t="s">
        <v>406</v>
      </c>
      <c r="D57" s="293">
        <v>4</v>
      </c>
      <c r="E57" s="293">
        <v>0</v>
      </c>
      <c r="F57" s="293">
        <v>14</v>
      </c>
      <c r="G57" s="294">
        <f t="shared" si="1"/>
        <v>0.2857142857142857</v>
      </c>
    </row>
    <row r="58" spans="1:7" s="279" customFormat="1" ht="15" customHeight="1" x14ac:dyDescent="0.2">
      <c r="A58"/>
      <c r="B58" s="300" t="s">
        <v>252</v>
      </c>
      <c r="C58" s="292" t="s">
        <v>410</v>
      </c>
      <c r="D58" s="293">
        <v>8</v>
      </c>
      <c r="E58" s="293">
        <v>0</v>
      </c>
      <c r="F58" s="293">
        <v>20</v>
      </c>
      <c r="G58" s="294">
        <f t="shared" si="1"/>
        <v>0.4</v>
      </c>
    </row>
    <row r="59" spans="1:7" s="279" customFormat="1" ht="15" customHeight="1" x14ac:dyDescent="0.2">
      <c r="A59"/>
      <c r="B59" s="300" t="s">
        <v>252</v>
      </c>
      <c r="C59" s="292" t="s">
        <v>207</v>
      </c>
      <c r="D59" s="293">
        <v>13</v>
      </c>
      <c r="E59" s="293">
        <v>0</v>
      </c>
      <c r="F59" s="293">
        <v>38</v>
      </c>
      <c r="G59" s="294">
        <f t="shared" si="1"/>
        <v>0.34210526315789475</v>
      </c>
    </row>
    <row r="60" spans="1:7" s="279" customFormat="1" ht="15" customHeight="1" x14ac:dyDescent="0.2">
      <c r="A60"/>
      <c r="B60" s="246" t="s">
        <v>494</v>
      </c>
      <c r="C60" s="305"/>
      <c r="D60" s="306">
        <v>40</v>
      </c>
      <c r="E60" s="306">
        <v>1</v>
      </c>
      <c r="F60" s="306">
        <v>111</v>
      </c>
      <c r="G60" s="307">
        <f t="shared" si="1"/>
        <v>0.36936936936936937</v>
      </c>
    </row>
    <row r="61" spans="1:7" s="279" customFormat="1" ht="15" customHeight="1" x14ac:dyDescent="0.2">
      <c r="A61"/>
      <c r="B61" s="301" t="s">
        <v>486</v>
      </c>
      <c r="C61" s="302" t="s">
        <v>435</v>
      </c>
      <c r="D61" s="303">
        <v>7</v>
      </c>
      <c r="E61" s="303">
        <v>0</v>
      </c>
      <c r="F61" s="303">
        <v>12</v>
      </c>
      <c r="G61" s="304">
        <f t="shared" si="1"/>
        <v>0.58333333333333337</v>
      </c>
    </row>
    <row r="62" spans="1:7" s="279" customFormat="1" ht="15" customHeight="1" x14ac:dyDescent="0.2">
      <c r="A62"/>
      <c r="B62" s="300" t="s">
        <v>178</v>
      </c>
      <c r="C62" s="292" t="s">
        <v>441</v>
      </c>
      <c r="D62" s="293">
        <v>37</v>
      </c>
      <c r="E62" s="293">
        <v>0</v>
      </c>
      <c r="F62" s="293">
        <v>59</v>
      </c>
      <c r="G62" s="294">
        <f t="shared" si="1"/>
        <v>0.6271186440677966</v>
      </c>
    </row>
    <row r="63" spans="1:7" s="279" customFormat="1" ht="15" customHeight="1" x14ac:dyDescent="0.2">
      <c r="A63"/>
      <c r="B63" s="300" t="s">
        <v>252</v>
      </c>
      <c r="C63" s="292" t="s">
        <v>433</v>
      </c>
      <c r="D63" s="293">
        <v>12</v>
      </c>
      <c r="E63" s="293">
        <v>0</v>
      </c>
      <c r="F63" s="293">
        <v>20</v>
      </c>
      <c r="G63" s="294">
        <f t="shared" si="1"/>
        <v>0.6</v>
      </c>
    </row>
    <row r="64" spans="1:7" s="279" customFormat="1" ht="15" customHeight="1" x14ac:dyDescent="0.2">
      <c r="A64"/>
      <c r="B64" s="246" t="s">
        <v>495</v>
      </c>
      <c r="C64" s="305"/>
      <c r="D64" s="306">
        <v>56</v>
      </c>
      <c r="E64" s="306">
        <v>0</v>
      </c>
      <c r="F64" s="306">
        <v>91</v>
      </c>
      <c r="G64" s="307">
        <f t="shared" si="1"/>
        <v>0.61538461538461542</v>
      </c>
    </row>
    <row r="65" spans="1:7" s="279" customFormat="1" ht="15" customHeight="1" x14ac:dyDescent="0.2">
      <c r="A65"/>
      <c r="B65" s="301" t="s">
        <v>486</v>
      </c>
      <c r="C65" s="302" t="s">
        <v>443</v>
      </c>
      <c r="D65" s="303">
        <v>8</v>
      </c>
      <c r="E65" s="303">
        <v>0</v>
      </c>
      <c r="F65" s="303">
        <v>15</v>
      </c>
      <c r="G65" s="304">
        <f t="shared" si="1"/>
        <v>0.53333333333333333</v>
      </c>
    </row>
    <row r="66" spans="1:7" s="279" customFormat="1" ht="15" customHeight="1" x14ac:dyDescent="0.2">
      <c r="A66"/>
      <c r="B66" s="300" t="s">
        <v>486</v>
      </c>
      <c r="C66" s="292" t="s">
        <v>444</v>
      </c>
      <c r="D66" s="293">
        <v>10</v>
      </c>
      <c r="E66" s="293">
        <v>0</v>
      </c>
      <c r="F66" s="293">
        <v>17</v>
      </c>
      <c r="G66" s="294">
        <f t="shared" si="1"/>
        <v>0.58823529411764708</v>
      </c>
    </row>
    <row r="67" spans="1:7" s="279" customFormat="1" ht="15" customHeight="1" x14ac:dyDescent="0.2">
      <c r="A67"/>
      <c r="B67" s="300" t="s">
        <v>486</v>
      </c>
      <c r="C67" s="292" t="s">
        <v>453</v>
      </c>
      <c r="D67" s="293">
        <v>6</v>
      </c>
      <c r="E67" s="293">
        <v>0</v>
      </c>
      <c r="F67" s="293">
        <v>2</v>
      </c>
      <c r="G67" s="294">
        <f t="shared" si="1"/>
        <v>3</v>
      </c>
    </row>
    <row r="68" spans="1:7" s="279" customFormat="1" ht="15" customHeight="1" x14ac:dyDescent="0.2">
      <c r="A68"/>
      <c r="B68" s="300" t="s">
        <v>486</v>
      </c>
      <c r="C68" s="292" t="s">
        <v>454</v>
      </c>
      <c r="D68" s="293">
        <v>12</v>
      </c>
      <c r="E68" s="293">
        <v>0</v>
      </c>
      <c r="F68" s="293">
        <v>18</v>
      </c>
      <c r="G68" s="294">
        <f t="shared" si="1"/>
        <v>0.66666666666666663</v>
      </c>
    </row>
    <row r="69" spans="1:7" s="279" customFormat="1" ht="15" customHeight="1" x14ac:dyDescent="0.2">
      <c r="A69"/>
      <c r="B69" s="300" t="s">
        <v>486</v>
      </c>
      <c r="C69" s="292" t="s">
        <v>501</v>
      </c>
      <c r="D69" s="293">
        <v>12</v>
      </c>
      <c r="E69" s="293">
        <v>0</v>
      </c>
      <c r="F69" s="293">
        <v>21</v>
      </c>
      <c r="G69" s="294">
        <f t="shared" si="1"/>
        <v>0.5714285714285714</v>
      </c>
    </row>
    <row r="70" spans="1:7" s="279" customFormat="1" ht="15" customHeight="1" x14ac:dyDescent="0.2">
      <c r="A70"/>
      <c r="B70" s="300" t="s">
        <v>486</v>
      </c>
      <c r="C70" s="292" t="s">
        <v>447</v>
      </c>
      <c r="D70" s="293">
        <v>16</v>
      </c>
      <c r="E70" s="293">
        <v>0</v>
      </c>
      <c r="F70" s="293">
        <v>40</v>
      </c>
      <c r="G70" s="294">
        <f t="shared" si="1"/>
        <v>0.4</v>
      </c>
    </row>
    <row r="71" spans="1:7" s="279" customFormat="1" ht="15" customHeight="1" x14ac:dyDescent="0.2">
      <c r="A71"/>
      <c r="B71" s="300" t="s">
        <v>486</v>
      </c>
      <c r="C71" s="292" t="s">
        <v>448</v>
      </c>
      <c r="D71" s="293">
        <v>1</v>
      </c>
      <c r="E71" s="293">
        <v>0</v>
      </c>
      <c r="F71" s="293">
        <v>2</v>
      </c>
      <c r="G71" s="294">
        <f t="shared" si="1"/>
        <v>0.5</v>
      </c>
    </row>
    <row r="72" spans="1:7" s="279" customFormat="1" ht="15" customHeight="1" x14ac:dyDescent="0.2">
      <c r="A72"/>
      <c r="B72" s="300" t="s">
        <v>252</v>
      </c>
      <c r="C72" s="292" t="s">
        <v>449</v>
      </c>
      <c r="D72" s="293">
        <v>8</v>
      </c>
      <c r="E72" s="293">
        <v>0</v>
      </c>
      <c r="F72" s="293">
        <v>6</v>
      </c>
      <c r="G72" s="294">
        <f t="shared" si="1"/>
        <v>1.3333333333333333</v>
      </c>
    </row>
    <row r="73" spans="1:7" s="279" customFormat="1" ht="15" customHeight="1" x14ac:dyDescent="0.2">
      <c r="A73"/>
      <c r="B73" s="246" t="s">
        <v>496</v>
      </c>
      <c r="C73" s="305"/>
      <c r="D73" s="306">
        <v>73</v>
      </c>
      <c r="E73" s="306">
        <v>0</v>
      </c>
      <c r="F73" s="306">
        <v>121</v>
      </c>
      <c r="G73" s="307">
        <f t="shared" si="1"/>
        <v>0.60330578512396693</v>
      </c>
    </row>
    <row r="74" spans="1:7" s="279" customFormat="1" ht="15" customHeight="1" x14ac:dyDescent="0.2">
      <c r="A74"/>
      <c r="B74" s="246" t="s">
        <v>497</v>
      </c>
      <c r="C74" s="305"/>
      <c r="D74" s="306">
        <v>737</v>
      </c>
      <c r="E74" s="306">
        <v>1</v>
      </c>
      <c r="F74" s="306">
        <v>1134</v>
      </c>
      <c r="G74" s="307">
        <f t="shared" ref="G74" si="2">IF(F74=0,"-",(D74+E74)/F74)</f>
        <v>0.65079365079365081</v>
      </c>
    </row>
    <row r="75" spans="1:7" s="279" customFormat="1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s="279" customFormat="1" ht="15" customHeight="1" x14ac:dyDescent="0.2">
      <c r="A76"/>
      <c r="B76"/>
      <c r="C76"/>
      <c r="D76"/>
      <c r="E76"/>
      <c r="F76"/>
      <c r="G76"/>
    </row>
    <row r="77" spans="1:7" s="279" customFormat="1" ht="15" customHeight="1" x14ac:dyDescent="0.2">
      <c r="A77"/>
      <c r="B77"/>
      <c r="C77"/>
      <c r="D77"/>
      <c r="E77"/>
      <c r="F77"/>
      <c r="G77"/>
    </row>
    <row r="78" spans="1:7" s="279" customFormat="1" ht="15" customHeight="1" x14ac:dyDescent="0.2">
      <c r="A78"/>
      <c r="B78"/>
      <c r="C78"/>
      <c r="D78"/>
      <c r="E78"/>
      <c r="F78"/>
      <c r="G78"/>
    </row>
    <row r="79" spans="1:7" s="279" customFormat="1" ht="15" customHeight="1" x14ac:dyDescent="0.2">
      <c r="A79"/>
      <c r="B79"/>
      <c r="C79"/>
      <c r="D79"/>
      <c r="E79"/>
      <c r="F79"/>
      <c r="G79"/>
    </row>
    <row r="80" spans="1:7" s="279" customFormat="1" ht="15" customHeight="1" x14ac:dyDescent="0.2">
      <c r="A80"/>
      <c r="B80"/>
      <c r="C80"/>
      <c r="D80"/>
      <c r="E80"/>
      <c r="F80"/>
      <c r="G80"/>
    </row>
    <row r="81" spans="1:7" s="279" customFormat="1" ht="15" customHeight="1" x14ac:dyDescent="0.2">
      <c r="A81"/>
      <c r="B81"/>
      <c r="C81"/>
      <c r="D81"/>
      <c r="E81"/>
      <c r="F81"/>
      <c r="G81"/>
    </row>
    <row r="82" spans="1:7" s="279" customFormat="1" ht="15" customHeight="1" x14ac:dyDescent="0.2">
      <c r="A82"/>
      <c r="B82"/>
      <c r="C82"/>
      <c r="D82"/>
      <c r="E82"/>
      <c r="F82"/>
      <c r="G82"/>
    </row>
    <row r="83" spans="1:7" s="279" customFormat="1" ht="15" customHeight="1" x14ac:dyDescent="0.2">
      <c r="A83"/>
      <c r="B83"/>
      <c r="C83"/>
      <c r="D83"/>
      <c r="E83"/>
      <c r="F83"/>
      <c r="G83"/>
    </row>
    <row r="84" spans="1:7" s="279" customFormat="1" ht="15" customHeight="1" x14ac:dyDescent="0.2">
      <c r="A84"/>
      <c r="B84"/>
      <c r="C84"/>
      <c r="D84"/>
      <c r="E84"/>
      <c r="F84"/>
      <c r="G84"/>
    </row>
    <row r="85" spans="1:7" s="279" customFormat="1" ht="15" customHeight="1" x14ac:dyDescent="0.2">
      <c r="A85"/>
      <c r="B85"/>
      <c r="C85"/>
      <c r="D85"/>
      <c r="E85"/>
      <c r="F85"/>
      <c r="G85"/>
    </row>
    <row r="86" spans="1:7" s="279" customFormat="1" ht="15" customHeight="1" x14ac:dyDescent="0.2">
      <c r="A86"/>
      <c r="B86"/>
      <c r="C86"/>
      <c r="D86"/>
      <c r="E86"/>
      <c r="F86"/>
      <c r="G86"/>
    </row>
    <row r="87" spans="1:7" s="279" customFormat="1" ht="15" customHeight="1" x14ac:dyDescent="0.2">
      <c r="A87"/>
      <c r="B87"/>
      <c r="C87"/>
      <c r="D87"/>
      <c r="E87"/>
      <c r="F87"/>
      <c r="G87"/>
    </row>
    <row r="88" spans="1:7" s="279" customFormat="1" ht="15" customHeight="1" x14ac:dyDescent="0.2">
      <c r="A88"/>
      <c r="B88"/>
      <c r="C88"/>
      <c r="D88"/>
      <c r="E88"/>
      <c r="F88"/>
      <c r="G88"/>
    </row>
    <row r="89" spans="1:7" s="279" customFormat="1" ht="15" customHeight="1" x14ac:dyDescent="0.2">
      <c r="A89"/>
      <c r="B89"/>
      <c r="C89"/>
      <c r="D89"/>
      <c r="E89"/>
      <c r="F89"/>
      <c r="G89"/>
    </row>
    <row r="90" spans="1:7" s="279" customFormat="1" ht="15" customHeight="1" x14ac:dyDescent="0.2">
      <c r="A90"/>
      <c r="B90"/>
      <c r="C90"/>
      <c r="D90"/>
      <c r="E90"/>
      <c r="F90"/>
      <c r="G90"/>
    </row>
    <row r="91" spans="1:7" s="279" customFormat="1" ht="15" customHeight="1" x14ac:dyDescent="0.2">
      <c r="A91"/>
      <c r="B91"/>
      <c r="C91"/>
      <c r="D91"/>
      <c r="E91"/>
      <c r="F91"/>
      <c r="G91"/>
    </row>
    <row r="92" spans="1:7" s="279" customFormat="1" ht="15" customHeight="1" x14ac:dyDescent="0.2">
      <c r="A92"/>
      <c r="B92"/>
      <c r="C92"/>
      <c r="D92"/>
      <c r="E92"/>
      <c r="F92"/>
      <c r="G92"/>
    </row>
    <row r="93" spans="1:7" s="279" customFormat="1" ht="15" customHeight="1" x14ac:dyDescent="0.2">
      <c r="A93"/>
      <c r="B93"/>
      <c r="C93"/>
      <c r="D93"/>
      <c r="E93"/>
      <c r="F93"/>
      <c r="G93"/>
    </row>
    <row r="94" spans="1:7" s="279" customFormat="1" ht="15" customHeight="1" x14ac:dyDescent="0.2">
      <c r="A94"/>
      <c r="B94"/>
      <c r="C94"/>
      <c r="D94"/>
      <c r="E94"/>
      <c r="F94"/>
      <c r="G94"/>
    </row>
    <row r="95" spans="1:7" s="279" customFormat="1" ht="12.75" x14ac:dyDescent="0.2">
      <c r="A95"/>
      <c r="B95"/>
      <c r="C95"/>
      <c r="D95"/>
      <c r="E95"/>
      <c r="F95"/>
      <c r="G95"/>
    </row>
    <row r="96" spans="1:7" s="279" customFormat="1" ht="12.75" x14ac:dyDescent="0.2">
      <c r="A96"/>
      <c r="B96"/>
      <c r="C96"/>
      <c r="D96"/>
      <c r="E96"/>
      <c r="F96"/>
      <c r="G96"/>
    </row>
    <row r="97" spans="1:7" s="279" customFormat="1" ht="12.75" x14ac:dyDescent="0.2">
      <c r="A97"/>
      <c r="B97"/>
      <c r="C97"/>
      <c r="D97"/>
      <c r="E97"/>
      <c r="F97"/>
      <c r="G97"/>
    </row>
    <row r="98" spans="1:7" s="279" customFormat="1" ht="12.75" x14ac:dyDescent="0.2">
      <c r="A98"/>
      <c r="B98"/>
      <c r="C98"/>
      <c r="D98"/>
      <c r="E98"/>
      <c r="F98"/>
      <c r="G98"/>
    </row>
    <row r="99" spans="1:7" s="279" customFormat="1" ht="12.75" x14ac:dyDescent="0.2">
      <c r="A99"/>
      <c r="B99"/>
      <c r="C99"/>
      <c r="D99"/>
      <c r="E99"/>
      <c r="F99"/>
      <c r="G99"/>
    </row>
    <row r="100" spans="1:7" s="279" customFormat="1" ht="12.75" x14ac:dyDescent="0.2">
      <c r="A100"/>
      <c r="B100"/>
      <c r="C100"/>
      <c r="D100"/>
      <c r="E100"/>
      <c r="F100"/>
      <c r="G100"/>
    </row>
    <row r="101" spans="1:7" s="279" customFormat="1" ht="12.75" x14ac:dyDescent="0.2">
      <c r="A101"/>
      <c r="B101"/>
      <c r="C101"/>
      <c r="D101"/>
      <c r="E101"/>
      <c r="F101"/>
      <c r="G101"/>
    </row>
    <row r="102" spans="1:7" s="279" customFormat="1" ht="14.25" customHeight="1" x14ac:dyDescent="0.2">
      <c r="A102"/>
      <c r="B102"/>
      <c r="C102"/>
      <c r="D102"/>
      <c r="E102"/>
      <c r="F102"/>
      <c r="G102"/>
    </row>
    <row r="103" spans="1:7" s="279" customFormat="1" ht="14.25" customHeight="1" x14ac:dyDescent="0.2">
      <c r="A103"/>
      <c r="B103"/>
      <c r="C103"/>
      <c r="D103"/>
      <c r="E103"/>
      <c r="F103"/>
      <c r="G103"/>
    </row>
    <row r="104" spans="1:7" s="279" customFormat="1" ht="14.25" customHeight="1" x14ac:dyDescent="0.2">
      <c r="A104"/>
      <c r="B104"/>
      <c r="C104"/>
      <c r="D104"/>
      <c r="E104"/>
      <c r="F104"/>
      <c r="G104"/>
    </row>
    <row r="105" spans="1:7" s="279" customFormat="1" ht="14.25" customHeight="1" x14ac:dyDescent="0.2">
      <c r="A105"/>
      <c r="B105"/>
      <c r="C105"/>
      <c r="D105"/>
      <c r="E105"/>
      <c r="F105"/>
      <c r="G105"/>
    </row>
    <row r="106" spans="1:7" s="279" customFormat="1" ht="14.25" customHeight="1" x14ac:dyDescent="0.2">
      <c r="A106"/>
      <c r="B106"/>
      <c r="C106"/>
      <c r="D106"/>
      <c r="E106"/>
      <c r="F106"/>
      <c r="G106"/>
    </row>
    <row r="107" spans="1:7" s="279" customFormat="1" ht="14.25" customHeight="1" x14ac:dyDescent="0.2">
      <c r="A107"/>
      <c r="B107"/>
      <c r="C107"/>
      <c r="D107"/>
      <c r="E107"/>
      <c r="F107"/>
      <c r="G107"/>
    </row>
    <row r="108" spans="1:7" s="279" customFormat="1" ht="14.25" customHeight="1" x14ac:dyDescent="0.2">
      <c r="A108"/>
      <c r="B108"/>
      <c r="C108"/>
      <c r="D108"/>
      <c r="E108"/>
      <c r="F108"/>
      <c r="G108"/>
    </row>
    <row r="109" spans="1:7" s="279" customFormat="1" ht="14.25" customHeight="1" x14ac:dyDescent="0.2">
      <c r="A109"/>
      <c r="B109"/>
      <c r="C109"/>
      <c r="D109"/>
      <c r="E109"/>
      <c r="F109"/>
      <c r="G109"/>
    </row>
    <row r="110" spans="1:7" s="279" customFormat="1" ht="14.25" customHeight="1" x14ac:dyDescent="0.2">
      <c r="A110"/>
      <c r="B110"/>
      <c r="C110"/>
      <c r="D110"/>
      <c r="E110"/>
      <c r="F110"/>
      <c r="G110"/>
    </row>
    <row r="111" spans="1:7" s="279" customFormat="1" ht="14.25" customHeight="1" x14ac:dyDescent="0.2">
      <c r="A111"/>
      <c r="B111"/>
      <c r="C111"/>
      <c r="D111"/>
      <c r="E111"/>
      <c r="F111"/>
      <c r="G111"/>
    </row>
    <row r="112" spans="1:7" s="279" customFormat="1" ht="14.25" customHeight="1" x14ac:dyDescent="0.2">
      <c r="A112"/>
      <c r="B112"/>
      <c r="C112"/>
      <c r="D112"/>
      <c r="E112"/>
      <c r="F112"/>
      <c r="G112"/>
    </row>
    <row r="113" spans="1:7" s="279" customFormat="1" ht="14.25" customHeight="1" x14ac:dyDescent="0.2">
      <c r="A113"/>
      <c r="B113"/>
      <c r="C113"/>
      <c r="D113"/>
      <c r="E113"/>
      <c r="F113"/>
      <c r="G113"/>
    </row>
    <row r="114" spans="1:7" s="279" customFormat="1" ht="14.25" customHeight="1" x14ac:dyDescent="0.2">
      <c r="A114"/>
      <c r="B114"/>
      <c r="C114"/>
      <c r="D114"/>
      <c r="E114"/>
      <c r="F114"/>
      <c r="G114"/>
    </row>
    <row r="115" spans="1:7" s="279" customFormat="1" ht="14.25" customHeight="1" x14ac:dyDescent="0.2">
      <c r="A115"/>
      <c r="B115"/>
      <c r="C115"/>
      <c r="D115"/>
      <c r="E115"/>
      <c r="F115"/>
      <c r="G115"/>
    </row>
    <row r="116" spans="1:7" s="279" customFormat="1" ht="14.25" customHeight="1" x14ac:dyDescent="0.2">
      <c r="A116"/>
      <c r="B116"/>
      <c r="C116"/>
      <c r="D116"/>
      <c r="E116"/>
      <c r="F116"/>
      <c r="G116"/>
    </row>
    <row r="117" spans="1:7" s="279" customFormat="1" ht="14.25" customHeight="1" x14ac:dyDescent="0.2">
      <c r="A117"/>
      <c r="B117"/>
      <c r="C117"/>
      <c r="D117"/>
      <c r="E117"/>
      <c r="F117"/>
      <c r="G117"/>
    </row>
    <row r="118" spans="1:7" s="279" customFormat="1" ht="14.25" customHeight="1" x14ac:dyDescent="0.2">
      <c r="A118"/>
      <c r="B118"/>
      <c r="C118"/>
      <c r="D118"/>
      <c r="E118"/>
      <c r="F118"/>
      <c r="G118"/>
    </row>
    <row r="119" spans="1:7" s="279" customFormat="1" ht="14.25" customHeight="1" x14ac:dyDescent="0.2">
      <c r="A119"/>
      <c r="B119"/>
      <c r="C119"/>
      <c r="D119"/>
      <c r="E119"/>
      <c r="F119"/>
      <c r="G119"/>
    </row>
    <row r="120" spans="1:7" s="279" customFormat="1" ht="14.25" customHeight="1" x14ac:dyDescent="0.2">
      <c r="A120"/>
      <c r="B120"/>
      <c r="C120"/>
      <c r="D120"/>
      <c r="E120"/>
      <c r="F120"/>
      <c r="G120"/>
    </row>
    <row r="121" spans="1:7" s="279" customFormat="1" ht="14.25" customHeight="1" x14ac:dyDescent="0.2">
      <c r="A121"/>
      <c r="B121"/>
      <c r="C121"/>
      <c r="D121"/>
      <c r="E121"/>
      <c r="F121"/>
      <c r="G121"/>
    </row>
    <row r="122" spans="1:7" s="279" customFormat="1" ht="14.25" customHeight="1" x14ac:dyDescent="0.2">
      <c r="A122"/>
      <c r="B122"/>
      <c r="C122"/>
      <c r="D122"/>
      <c r="E122"/>
      <c r="F122"/>
      <c r="G122"/>
    </row>
    <row r="123" spans="1:7" s="279" customFormat="1" ht="14.25" customHeight="1" x14ac:dyDescent="0.2">
      <c r="A123"/>
      <c r="B123"/>
      <c r="C123"/>
      <c r="D123"/>
      <c r="E123"/>
      <c r="F123"/>
      <c r="G123"/>
    </row>
    <row r="124" spans="1:7" s="279" customFormat="1" ht="14.25" customHeight="1" x14ac:dyDescent="0.2">
      <c r="A124"/>
      <c r="B124"/>
      <c r="C124"/>
      <c r="D124"/>
      <c r="E124"/>
      <c r="F124"/>
      <c r="G124"/>
    </row>
    <row r="125" spans="1:7" s="279" customFormat="1" ht="14.25" customHeight="1" x14ac:dyDescent="0.2">
      <c r="A125"/>
      <c r="B125"/>
      <c r="C125"/>
      <c r="D125"/>
      <c r="E125"/>
      <c r="F125"/>
      <c r="G125"/>
    </row>
    <row r="126" spans="1:7" s="279" customFormat="1" ht="14.25" customHeight="1" x14ac:dyDescent="0.2">
      <c r="A126"/>
      <c r="B126"/>
      <c r="C126"/>
      <c r="D126"/>
      <c r="E126"/>
      <c r="F126"/>
      <c r="G126"/>
    </row>
    <row r="127" spans="1:7" s="279" customFormat="1" ht="14.25" customHeight="1" x14ac:dyDescent="0.2">
      <c r="A127"/>
      <c r="B127"/>
      <c r="C127"/>
      <c r="D127"/>
      <c r="E127"/>
      <c r="F127"/>
      <c r="G127"/>
    </row>
    <row r="128" spans="1:7" s="279" customFormat="1" ht="14.25" customHeight="1" x14ac:dyDescent="0.2">
      <c r="A128"/>
      <c r="B128"/>
      <c r="C128"/>
      <c r="D128"/>
      <c r="E128"/>
      <c r="F128"/>
      <c r="G128"/>
    </row>
    <row r="129" spans="1:7" s="279" customFormat="1" ht="14.25" customHeight="1" x14ac:dyDescent="0.2">
      <c r="A129"/>
      <c r="B129"/>
      <c r="C129"/>
      <c r="D129"/>
      <c r="E129"/>
      <c r="F129"/>
      <c r="G129"/>
    </row>
    <row r="130" spans="1:7" s="279" customFormat="1" ht="14.25" customHeight="1" x14ac:dyDescent="0.2">
      <c r="A130"/>
      <c r="B130"/>
      <c r="C130"/>
      <c r="D130"/>
      <c r="E130"/>
      <c r="F130"/>
      <c r="G130"/>
    </row>
    <row r="131" spans="1:7" s="279" customFormat="1" ht="14.25" customHeight="1" x14ac:dyDescent="0.2">
      <c r="A131"/>
      <c r="B131"/>
      <c r="C131"/>
      <c r="D131"/>
      <c r="E131"/>
      <c r="F131"/>
      <c r="G131"/>
    </row>
    <row r="132" spans="1:7" s="279" customFormat="1" ht="14.25" customHeight="1" x14ac:dyDescent="0.2">
      <c r="A132"/>
      <c r="B132"/>
      <c r="C132"/>
      <c r="D132"/>
      <c r="E132"/>
      <c r="F132"/>
      <c r="G132"/>
    </row>
    <row r="133" spans="1:7" s="279" customFormat="1" ht="14.25" customHeight="1" x14ac:dyDescent="0.2">
      <c r="A133"/>
      <c r="B133"/>
      <c r="C133"/>
      <c r="D133"/>
      <c r="E133"/>
      <c r="F133"/>
      <c r="G133"/>
    </row>
    <row r="134" spans="1:7" s="279" customFormat="1" ht="14.25" customHeight="1" x14ac:dyDescent="0.2">
      <c r="A134"/>
      <c r="B134"/>
      <c r="C134"/>
      <c r="D134"/>
      <c r="E134"/>
      <c r="F134"/>
      <c r="G134"/>
    </row>
    <row r="135" spans="1:7" s="279" customFormat="1" ht="14.25" customHeight="1" x14ac:dyDescent="0.2">
      <c r="A135"/>
      <c r="B135"/>
      <c r="C135"/>
      <c r="D135"/>
      <c r="E135"/>
      <c r="F135"/>
      <c r="G135"/>
    </row>
    <row r="136" spans="1:7" s="279" customFormat="1" ht="14.25" customHeight="1" x14ac:dyDescent="0.2">
      <c r="A136"/>
      <c r="B136"/>
      <c r="C136"/>
      <c r="D136"/>
      <c r="E136"/>
      <c r="F136"/>
      <c r="G136"/>
    </row>
    <row r="137" spans="1:7" s="279" customFormat="1" ht="14.25" customHeight="1" x14ac:dyDescent="0.2">
      <c r="A137"/>
      <c r="B137"/>
      <c r="C137"/>
      <c r="D137"/>
      <c r="E137"/>
      <c r="F137"/>
      <c r="G137"/>
    </row>
    <row r="138" spans="1:7" s="279" customFormat="1" ht="14.25" customHeight="1" x14ac:dyDescent="0.2">
      <c r="A138"/>
      <c r="B138"/>
      <c r="C138"/>
      <c r="D138"/>
      <c r="E138"/>
      <c r="F138"/>
      <c r="G138"/>
    </row>
    <row r="139" spans="1:7" s="279" customFormat="1" ht="14.25" customHeight="1" x14ac:dyDescent="0.2">
      <c r="A139"/>
      <c r="B139"/>
      <c r="C139"/>
      <c r="D139"/>
      <c r="E139"/>
      <c r="F139"/>
      <c r="G139"/>
    </row>
    <row r="140" spans="1:7" s="279" customFormat="1" ht="14.25" customHeight="1" x14ac:dyDescent="0.2">
      <c r="A140"/>
      <c r="B140"/>
      <c r="C140"/>
      <c r="D140"/>
      <c r="E140"/>
      <c r="F140"/>
      <c r="G140"/>
    </row>
    <row r="141" spans="1:7" s="279" customFormat="1" ht="14.25" customHeight="1" x14ac:dyDescent="0.2">
      <c r="A141"/>
      <c r="B141"/>
      <c r="C141"/>
      <c r="D141"/>
      <c r="E141"/>
      <c r="F141"/>
      <c r="G141"/>
    </row>
    <row r="142" spans="1:7" s="279" customFormat="1" ht="14.25" customHeight="1" x14ac:dyDescent="0.2">
      <c r="A142"/>
      <c r="B142"/>
      <c r="C142"/>
      <c r="D142"/>
      <c r="E142"/>
      <c r="F142"/>
      <c r="G142"/>
    </row>
    <row r="143" spans="1:7" s="279" customFormat="1" ht="14.25" customHeight="1" x14ac:dyDescent="0.2">
      <c r="A143"/>
      <c r="B143"/>
      <c r="C143"/>
      <c r="D143"/>
      <c r="E143"/>
      <c r="F143"/>
      <c r="G143"/>
    </row>
    <row r="144" spans="1:7" s="279" customFormat="1" ht="14.25" customHeight="1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23622047244094491" right="0.23622047244094491" top="0.98425196850393704" bottom="0.78740157480314965" header="0.51181102362204722" footer="0.51181102362204722"/>
  <pageSetup paperSize="9" scale="61" orientation="portrait" r:id="rId1"/>
  <headerFooter alignWithMargins="0">
    <oddFooter>&amp;LStatistiques mensuelles
&amp;Rpage 35</oddFooter>
  </headerFooter>
  <rowBreaks count="1" manualBreakCount="1">
    <brk id="60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>
    <pageSetUpPr fitToPage="1"/>
  </sheetPr>
  <dimension ref="A1:G200"/>
  <sheetViews>
    <sheetView tabSelected="1" topLeftCell="A19" zoomScaleNormal="100" workbookViewId="0">
      <selection activeCell="E50" sqref="E50"/>
    </sheetView>
  </sheetViews>
  <sheetFormatPr baseColWidth="10" defaultColWidth="11.42578125" defaultRowHeight="12.75" x14ac:dyDescent="0.2"/>
  <cols>
    <col min="1" max="1" width="9.7109375" style="281" customWidth="1"/>
    <col min="2" max="2" width="5.7109375" style="281" customWidth="1"/>
    <col min="3" max="3" width="23.7109375" style="281" customWidth="1"/>
    <col min="4" max="4" width="14.140625" style="281" customWidth="1"/>
    <col min="5" max="6" width="14" style="281" customWidth="1"/>
    <col min="7" max="7" width="13.7109375" style="281" customWidth="1"/>
    <col min="8" max="8" width="11.42578125" style="281" customWidth="1"/>
    <col min="9" max="9" width="11.140625" style="281" customWidth="1"/>
    <col min="10" max="16384" width="11.42578125" style="281"/>
  </cols>
  <sheetData>
    <row r="1" spans="1:7" ht="18.75" x14ac:dyDescent="0.2">
      <c r="A1" s="99"/>
      <c r="B1" s="61" t="s">
        <v>97</v>
      </c>
      <c r="C1" s="61"/>
      <c r="D1" s="61"/>
      <c r="E1" s="61"/>
      <c r="F1" s="61"/>
      <c r="G1" s="61"/>
    </row>
    <row r="2" spans="1:7" ht="18.75" x14ac:dyDescent="0.2">
      <c r="A2" s="99"/>
      <c r="B2" s="61" t="s">
        <v>221</v>
      </c>
      <c r="C2" s="61"/>
      <c r="D2" s="61"/>
      <c r="E2" s="61"/>
      <c r="F2" s="61"/>
      <c r="G2" s="61"/>
    </row>
    <row r="3" spans="1:7" ht="7.5" customHeight="1" x14ac:dyDescent="0.2">
      <c r="A3" s="99"/>
      <c r="B3" s="253"/>
      <c r="C3" s="253"/>
      <c r="D3" s="61"/>
      <c r="E3" s="61"/>
      <c r="F3" s="61"/>
      <c r="G3" s="61"/>
    </row>
    <row r="4" spans="1:7" ht="15" x14ac:dyDescent="0.2">
      <c r="A4" s="128" t="s">
        <v>128</v>
      </c>
      <c r="B4" s="129" t="s">
        <v>129</v>
      </c>
      <c r="C4" s="129"/>
      <c r="D4" s="66"/>
      <c r="E4" s="66"/>
      <c r="F4" s="66"/>
      <c r="G4" s="66"/>
    </row>
    <row r="5" spans="1:7" ht="15" x14ac:dyDescent="0.2">
      <c r="A5" s="128" t="s">
        <v>130</v>
      </c>
      <c r="B5" s="132" t="str">
        <f>couverture!D15</f>
        <v xml:space="preserve">1er décembre 2013 </v>
      </c>
      <c r="C5" s="70"/>
      <c r="D5" s="70"/>
      <c r="E5" s="70"/>
      <c r="F5" s="70"/>
      <c r="G5" s="70"/>
    </row>
    <row r="6" spans="1:7" ht="15" x14ac:dyDescent="0.2">
      <c r="A6" s="131" t="s">
        <v>131</v>
      </c>
      <c r="B6" s="69" t="s">
        <v>132</v>
      </c>
      <c r="C6" s="70"/>
      <c r="D6" s="70"/>
      <c r="E6" s="70"/>
      <c r="F6" s="70"/>
      <c r="G6" s="70"/>
    </row>
    <row r="7" spans="1:7" ht="8.25" customHeight="1" x14ac:dyDescent="0.2">
      <c r="A7" s="102"/>
      <c r="B7" s="66"/>
      <c r="C7" s="66"/>
      <c r="D7" s="66"/>
      <c r="E7" s="66"/>
      <c r="F7" s="66"/>
      <c r="G7" s="66"/>
    </row>
    <row r="8" spans="1:7" ht="36" x14ac:dyDescent="0.2">
      <c r="A8" s="279"/>
      <c r="B8" s="455" t="s">
        <v>216</v>
      </c>
      <c r="C8" s="456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ht="15" customHeight="1" x14ac:dyDescent="0.2">
      <c r="A9" s="279"/>
      <c r="B9" s="296" t="s">
        <v>252</v>
      </c>
      <c r="C9" s="297" t="s">
        <v>263</v>
      </c>
      <c r="D9" s="298">
        <v>1</v>
      </c>
      <c r="E9" s="298">
        <v>0</v>
      </c>
      <c r="F9" s="298">
        <v>7</v>
      </c>
      <c r="G9" s="299">
        <f t="shared" ref="G9" si="0">IF(F9=0,"-",(D9+E9)/F9)</f>
        <v>0.14285714285714285</v>
      </c>
    </row>
    <row r="10" spans="1:7" ht="15" customHeight="1" x14ac:dyDescent="0.2">
      <c r="A10"/>
      <c r="B10" s="300" t="s">
        <v>253</v>
      </c>
      <c r="C10" s="292" t="s">
        <v>273</v>
      </c>
      <c r="D10" s="293">
        <v>15</v>
      </c>
      <c r="E10" s="293">
        <v>0</v>
      </c>
      <c r="F10" s="293">
        <v>23</v>
      </c>
      <c r="G10" s="294">
        <f t="shared" ref="G10:G73" si="1">IF(F10=0,"-",(D10+E10)/F10)</f>
        <v>0.65217391304347827</v>
      </c>
    </row>
    <row r="11" spans="1:7" ht="15" customHeight="1" x14ac:dyDescent="0.2">
      <c r="A11"/>
      <c r="B11" s="300" t="s">
        <v>252</v>
      </c>
      <c r="C11" s="292" t="s">
        <v>266</v>
      </c>
      <c r="D11" s="293">
        <v>6</v>
      </c>
      <c r="E11" s="293">
        <v>0</v>
      </c>
      <c r="F11" s="293">
        <v>12</v>
      </c>
      <c r="G11" s="294">
        <f t="shared" si="1"/>
        <v>0.5</v>
      </c>
    </row>
    <row r="12" spans="1:7" ht="15" customHeight="1" x14ac:dyDescent="0.2">
      <c r="A12"/>
      <c r="B12" s="300" t="s">
        <v>252</v>
      </c>
      <c r="C12" s="292" t="s">
        <v>268</v>
      </c>
      <c r="D12" s="293">
        <v>4</v>
      </c>
      <c r="E12" s="293">
        <v>0</v>
      </c>
      <c r="F12" s="293">
        <v>10</v>
      </c>
      <c r="G12" s="294">
        <f t="shared" si="1"/>
        <v>0.4</v>
      </c>
    </row>
    <row r="13" spans="1:7" ht="15" customHeight="1" x14ac:dyDescent="0.2">
      <c r="A13"/>
      <c r="B13" s="246" t="s">
        <v>487</v>
      </c>
      <c r="C13" s="305"/>
      <c r="D13" s="306">
        <v>26</v>
      </c>
      <c r="E13" s="306">
        <v>0</v>
      </c>
      <c r="F13" s="306">
        <v>52</v>
      </c>
      <c r="G13" s="307">
        <f t="shared" si="1"/>
        <v>0.5</v>
      </c>
    </row>
    <row r="14" spans="1:7" ht="15" customHeight="1" x14ac:dyDescent="0.2">
      <c r="A14"/>
      <c r="B14" s="301" t="s">
        <v>252</v>
      </c>
      <c r="C14" s="302" t="s">
        <v>286</v>
      </c>
      <c r="D14" s="303">
        <v>5</v>
      </c>
      <c r="E14" s="303">
        <v>0</v>
      </c>
      <c r="F14" s="303">
        <v>4</v>
      </c>
      <c r="G14" s="304">
        <f t="shared" si="1"/>
        <v>1.25</v>
      </c>
    </row>
    <row r="15" spans="1:7" ht="15" customHeight="1" x14ac:dyDescent="0.2">
      <c r="A15"/>
      <c r="B15" s="300" t="s">
        <v>252</v>
      </c>
      <c r="C15" s="292" t="s">
        <v>290</v>
      </c>
      <c r="D15" s="293">
        <v>4</v>
      </c>
      <c r="E15" s="293">
        <v>0</v>
      </c>
      <c r="F15" s="293">
        <v>10</v>
      </c>
      <c r="G15" s="294">
        <f t="shared" si="1"/>
        <v>0.4</v>
      </c>
    </row>
    <row r="16" spans="1:7" ht="15" customHeight="1" x14ac:dyDescent="0.2">
      <c r="A16"/>
      <c r="B16" s="300" t="s">
        <v>252</v>
      </c>
      <c r="C16" s="292" t="s">
        <v>201</v>
      </c>
      <c r="D16" s="293">
        <v>3</v>
      </c>
      <c r="E16" s="293">
        <v>0</v>
      </c>
      <c r="F16" s="293">
        <v>11</v>
      </c>
      <c r="G16" s="294">
        <f t="shared" si="1"/>
        <v>0.27272727272727271</v>
      </c>
    </row>
    <row r="17" spans="1:7" ht="15" customHeight="1" x14ac:dyDescent="0.2">
      <c r="A17"/>
      <c r="B17" s="300" t="s">
        <v>252</v>
      </c>
      <c r="C17" s="292" t="s">
        <v>292</v>
      </c>
      <c r="D17" s="293">
        <v>4</v>
      </c>
      <c r="E17" s="293">
        <v>0</v>
      </c>
      <c r="F17" s="293">
        <v>6</v>
      </c>
      <c r="G17" s="294">
        <f t="shared" si="1"/>
        <v>0.66666666666666663</v>
      </c>
    </row>
    <row r="18" spans="1:7" ht="15" customHeight="1" x14ac:dyDescent="0.2">
      <c r="A18"/>
      <c r="B18" s="300" t="s">
        <v>252</v>
      </c>
      <c r="C18" s="292" t="s">
        <v>293</v>
      </c>
      <c r="D18" s="293">
        <v>8</v>
      </c>
      <c r="E18" s="293">
        <v>0</v>
      </c>
      <c r="F18" s="293">
        <v>10</v>
      </c>
      <c r="G18" s="294">
        <f t="shared" si="1"/>
        <v>0.8</v>
      </c>
    </row>
    <row r="19" spans="1:7" ht="15" customHeight="1" x14ac:dyDescent="0.2">
      <c r="A19"/>
      <c r="B19" s="300" t="s">
        <v>252</v>
      </c>
      <c r="C19" s="292" t="s">
        <v>294</v>
      </c>
      <c r="D19" s="293">
        <v>9</v>
      </c>
      <c r="E19" s="293">
        <v>0</v>
      </c>
      <c r="F19" s="293">
        <v>10</v>
      </c>
      <c r="G19" s="294">
        <f t="shared" si="1"/>
        <v>0.9</v>
      </c>
    </row>
    <row r="20" spans="1:7" ht="15" customHeight="1" x14ac:dyDescent="0.2">
      <c r="A20"/>
      <c r="B20" s="300" t="s">
        <v>253</v>
      </c>
      <c r="C20" s="292" t="s">
        <v>297</v>
      </c>
      <c r="D20" s="293">
        <v>3</v>
      </c>
      <c r="E20" s="293">
        <v>0</v>
      </c>
      <c r="F20" s="293">
        <v>15</v>
      </c>
      <c r="G20" s="294">
        <f t="shared" si="1"/>
        <v>0.2</v>
      </c>
    </row>
    <row r="21" spans="1:7" ht="15" customHeight="1" x14ac:dyDescent="0.2">
      <c r="A21"/>
      <c r="B21" s="246" t="s">
        <v>488</v>
      </c>
      <c r="C21" s="305"/>
      <c r="D21" s="306">
        <v>36</v>
      </c>
      <c r="E21" s="306">
        <v>0</v>
      </c>
      <c r="F21" s="306">
        <v>66</v>
      </c>
      <c r="G21" s="307">
        <f t="shared" si="1"/>
        <v>0.54545454545454541</v>
      </c>
    </row>
    <row r="22" spans="1:7" ht="15" customHeight="1" x14ac:dyDescent="0.2">
      <c r="A22"/>
      <c r="B22" s="301" t="s">
        <v>253</v>
      </c>
      <c r="C22" s="302" t="s">
        <v>317</v>
      </c>
      <c r="D22" s="303">
        <v>11</v>
      </c>
      <c r="E22" s="303">
        <v>0</v>
      </c>
      <c r="F22" s="303">
        <v>15</v>
      </c>
      <c r="G22" s="304">
        <f t="shared" si="1"/>
        <v>0.73333333333333328</v>
      </c>
    </row>
    <row r="23" spans="1:7" ht="15" customHeight="1" x14ac:dyDescent="0.2">
      <c r="A23"/>
      <c r="B23" s="300" t="s">
        <v>253</v>
      </c>
      <c r="C23" s="292" t="s">
        <v>318</v>
      </c>
      <c r="D23" s="293">
        <v>5</v>
      </c>
      <c r="E23" s="293">
        <v>0</v>
      </c>
      <c r="F23" s="293">
        <v>15</v>
      </c>
      <c r="G23" s="294">
        <f t="shared" si="1"/>
        <v>0.33333333333333331</v>
      </c>
    </row>
    <row r="24" spans="1:7" ht="15" customHeight="1" x14ac:dyDescent="0.2">
      <c r="A24"/>
      <c r="B24" s="300" t="s">
        <v>253</v>
      </c>
      <c r="C24" s="292" t="s">
        <v>319</v>
      </c>
      <c r="D24" s="293">
        <v>5</v>
      </c>
      <c r="E24" s="293">
        <v>0</v>
      </c>
      <c r="F24" s="293">
        <v>20</v>
      </c>
      <c r="G24" s="294">
        <f t="shared" si="1"/>
        <v>0.25</v>
      </c>
    </row>
    <row r="25" spans="1:7" ht="15" customHeight="1" x14ac:dyDescent="0.2">
      <c r="A25"/>
      <c r="B25" s="300" t="s">
        <v>253</v>
      </c>
      <c r="C25" s="292" t="s">
        <v>321</v>
      </c>
      <c r="D25" s="293">
        <v>19</v>
      </c>
      <c r="E25" s="293">
        <v>0</v>
      </c>
      <c r="F25" s="293">
        <v>22</v>
      </c>
      <c r="G25" s="294">
        <f t="shared" si="1"/>
        <v>0.86363636363636365</v>
      </c>
    </row>
    <row r="26" spans="1:7" ht="15" customHeight="1" x14ac:dyDescent="0.2">
      <c r="A26"/>
      <c r="B26" s="300" t="s">
        <v>178</v>
      </c>
      <c r="C26" s="292" t="s">
        <v>328</v>
      </c>
      <c r="D26" s="293">
        <v>50</v>
      </c>
      <c r="E26" s="293">
        <v>0</v>
      </c>
      <c r="F26" s="293">
        <v>60</v>
      </c>
      <c r="G26" s="294">
        <f t="shared" si="1"/>
        <v>0.83333333333333337</v>
      </c>
    </row>
    <row r="27" spans="1:7" ht="15" customHeight="1" x14ac:dyDescent="0.2">
      <c r="A27"/>
      <c r="B27" s="300" t="s">
        <v>252</v>
      </c>
      <c r="C27" s="292" t="s">
        <v>315</v>
      </c>
      <c r="D27" s="293">
        <v>10</v>
      </c>
      <c r="E27" s="293">
        <v>0</v>
      </c>
      <c r="F27" s="293">
        <v>32</v>
      </c>
      <c r="G27" s="294">
        <f t="shared" si="1"/>
        <v>0.3125</v>
      </c>
    </row>
    <row r="28" spans="1:7" ht="15" customHeight="1" x14ac:dyDescent="0.2">
      <c r="A28"/>
      <c r="B28" s="246" t="s">
        <v>489</v>
      </c>
      <c r="C28" s="305"/>
      <c r="D28" s="306">
        <v>100</v>
      </c>
      <c r="E28" s="306">
        <v>0</v>
      </c>
      <c r="F28" s="306">
        <v>164</v>
      </c>
      <c r="G28" s="307">
        <f t="shared" si="1"/>
        <v>0.6097560975609756</v>
      </c>
    </row>
    <row r="29" spans="1:7" ht="15" customHeight="1" x14ac:dyDescent="0.2">
      <c r="A29"/>
      <c r="B29" s="301" t="s">
        <v>252</v>
      </c>
      <c r="C29" s="302" t="s">
        <v>332</v>
      </c>
      <c r="D29" s="303">
        <v>10</v>
      </c>
      <c r="E29" s="303">
        <v>0</v>
      </c>
      <c r="F29" s="303">
        <v>18</v>
      </c>
      <c r="G29" s="304">
        <f t="shared" si="1"/>
        <v>0.55555555555555558</v>
      </c>
    </row>
    <row r="30" spans="1:7" ht="15" customHeight="1" x14ac:dyDescent="0.2">
      <c r="A30"/>
      <c r="B30" s="300" t="s">
        <v>252</v>
      </c>
      <c r="C30" s="292" t="s">
        <v>335</v>
      </c>
      <c r="D30" s="293">
        <v>15</v>
      </c>
      <c r="E30" s="293">
        <v>0</v>
      </c>
      <c r="F30" s="293">
        <v>20</v>
      </c>
      <c r="G30" s="294">
        <f t="shared" si="1"/>
        <v>0.75</v>
      </c>
    </row>
    <row r="31" spans="1:7" ht="15" customHeight="1" x14ac:dyDescent="0.2">
      <c r="A31"/>
      <c r="B31" s="300" t="s">
        <v>253</v>
      </c>
      <c r="C31" s="292" t="s">
        <v>346</v>
      </c>
      <c r="D31" s="293">
        <v>4</v>
      </c>
      <c r="E31" s="293">
        <v>0</v>
      </c>
      <c r="F31" s="293">
        <v>8</v>
      </c>
      <c r="G31" s="294">
        <f t="shared" si="1"/>
        <v>0.5</v>
      </c>
    </row>
    <row r="32" spans="1:7" ht="15" customHeight="1" x14ac:dyDescent="0.2">
      <c r="A32"/>
      <c r="B32" s="300" t="s">
        <v>178</v>
      </c>
      <c r="C32" s="292" t="s">
        <v>349</v>
      </c>
      <c r="D32" s="293">
        <v>33</v>
      </c>
      <c r="E32" s="293">
        <v>0</v>
      </c>
      <c r="F32" s="293">
        <v>60</v>
      </c>
      <c r="G32" s="294">
        <f t="shared" si="1"/>
        <v>0.55000000000000004</v>
      </c>
    </row>
    <row r="33" spans="1:7" ht="15" customHeight="1" x14ac:dyDescent="0.2">
      <c r="A33"/>
      <c r="B33" s="246" t="s">
        <v>490</v>
      </c>
      <c r="C33" s="305"/>
      <c r="D33" s="306">
        <v>62</v>
      </c>
      <c r="E33" s="306">
        <v>0</v>
      </c>
      <c r="F33" s="306">
        <v>106</v>
      </c>
      <c r="G33" s="307">
        <f t="shared" si="1"/>
        <v>0.58490566037735847</v>
      </c>
    </row>
    <row r="34" spans="1:7" ht="15" customHeight="1" x14ac:dyDescent="0.2">
      <c r="A34"/>
      <c r="B34" s="301" t="s">
        <v>253</v>
      </c>
      <c r="C34" s="302" t="s">
        <v>357</v>
      </c>
      <c r="D34" s="303">
        <v>19</v>
      </c>
      <c r="E34" s="303">
        <v>0</v>
      </c>
      <c r="F34" s="303">
        <v>20</v>
      </c>
      <c r="G34" s="304">
        <f t="shared" si="1"/>
        <v>0.95</v>
      </c>
    </row>
    <row r="35" spans="1:7" ht="15" customHeight="1" x14ac:dyDescent="0.2">
      <c r="A35"/>
      <c r="B35" s="300" t="s">
        <v>253</v>
      </c>
      <c r="C35" s="292" t="s">
        <v>358</v>
      </c>
      <c r="D35" s="293">
        <v>2</v>
      </c>
      <c r="E35" s="293">
        <v>0</v>
      </c>
      <c r="F35" s="293">
        <v>4</v>
      </c>
      <c r="G35" s="294">
        <f t="shared" si="1"/>
        <v>0.5</v>
      </c>
    </row>
    <row r="36" spans="1:7" ht="15" customHeight="1" x14ac:dyDescent="0.2">
      <c r="A36"/>
      <c r="B36" s="300" t="s">
        <v>252</v>
      </c>
      <c r="C36" s="292" t="s">
        <v>354</v>
      </c>
      <c r="D36" s="293">
        <v>31</v>
      </c>
      <c r="E36" s="293">
        <v>0</v>
      </c>
      <c r="F36" s="293">
        <v>31</v>
      </c>
      <c r="G36" s="294">
        <f t="shared" si="1"/>
        <v>1</v>
      </c>
    </row>
    <row r="37" spans="1:7" ht="15" customHeight="1" x14ac:dyDescent="0.2">
      <c r="A37"/>
      <c r="B37" s="300" t="s">
        <v>178</v>
      </c>
      <c r="C37" s="292" t="s">
        <v>204</v>
      </c>
      <c r="D37" s="293">
        <v>59</v>
      </c>
      <c r="E37" s="293">
        <v>0</v>
      </c>
      <c r="F37" s="293">
        <v>59</v>
      </c>
      <c r="G37" s="294">
        <f t="shared" si="1"/>
        <v>1</v>
      </c>
    </row>
    <row r="38" spans="1:7" ht="15" customHeight="1" x14ac:dyDescent="0.2">
      <c r="A38"/>
      <c r="B38" s="300" t="s">
        <v>253</v>
      </c>
      <c r="C38" s="292" t="s">
        <v>498</v>
      </c>
      <c r="D38" s="293">
        <v>6</v>
      </c>
      <c r="E38" s="293">
        <v>0</v>
      </c>
      <c r="F38" s="293">
        <v>5</v>
      </c>
      <c r="G38" s="294">
        <f t="shared" si="1"/>
        <v>1.2</v>
      </c>
    </row>
    <row r="39" spans="1:7" ht="15" customHeight="1" x14ac:dyDescent="0.2">
      <c r="A39"/>
      <c r="B39" s="246" t="s">
        <v>491</v>
      </c>
      <c r="C39" s="305"/>
      <c r="D39" s="306">
        <v>117</v>
      </c>
      <c r="E39" s="306">
        <v>0</v>
      </c>
      <c r="F39" s="306">
        <v>119</v>
      </c>
      <c r="G39" s="307">
        <f t="shared" si="1"/>
        <v>0.98319327731092432</v>
      </c>
    </row>
    <row r="40" spans="1:7" ht="15" customHeight="1" x14ac:dyDescent="0.2">
      <c r="A40"/>
      <c r="B40" s="301" t="s">
        <v>252</v>
      </c>
      <c r="C40" s="302" t="s">
        <v>367</v>
      </c>
      <c r="D40" s="303">
        <v>81</v>
      </c>
      <c r="E40" s="303">
        <v>0</v>
      </c>
      <c r="F40" s="303">
        <v>108</v>
      </c>
      <c r="G40" s="304">
        <f t="shared" si="1"/>
        <v>0.75</v>
      </c>
    </row>
    <row r="41" spans="1:7" ht="15" customHeight="1" x14ac:dyDescent="0.2">
      <c r="A41"/>
      <c r="B41" s="300" t="s">
        <v>253</v>
      </c>
      <c r="C41" s="292" t="s">
        <v>499</v>
      </c>
      <c r="D41" s="293">
        <v>0</v>
      </c>
      <c r="E41" s="293">
        <v>0</v>
      </c>
      <c r="F41" s="293">
        <v>0</v>
      </c>
      <c r="G41" s="294" t="str">
        <f t="shared" si="1"/>
        <v>-</v>
      </c>
    </row>
    <row r="42" spans="1:7" ht="15" customHeight="1" x14ac:dyDescent="0.2">
      <c r="A42"/>
      <c r="B42" s="300" t="s">
        <v>252</v>
      </c>
      <c r="C42" s="292" t="s">
        <v>368</v>
      </c>
      <c r="D42" s="293">
        <v>19</v>
      </c>
      <c r="E42" s="293">
        <v>0</v>
      </c>
      <c r="F42" s="293">
        <v>18</v>
      </c>
      <c r="G42" s="294">
        <f t="shared" si="1"/>
        <v>1.0555555555555556</v>
      </c>
    </row>
    <row r="43" spans="1:7" ht="15" customHeight="1" x14ac:dyDescent="0.2">
      <c r="A43"/>
      <c r="B43" s="300" t="s">
        <v>178</v>
      </c>
      <c r="C43" s="292" t="s">
        <v>381</v>
      </c>
      <c r="D43" s="293">
        <v>53</v>
      </c>
      <c r="E43" s="293">
        <v>0</v>
      </c>
      <c r="F43" s="293">
        <v>60</v>
      </c>
      <c r="G43" s="294">
        <f t="shared" si="1"/>
        <v>0.8833333333333333</v>
      </c>
    </row>
    <row r="44" spans="1:7" ht="15" customHeight="1" x14ac:dyDescent="0.2">
      <c r="A44"/>
      <c r="B44" s="300" t="s">
        <v>252</v>
      </c>
      <c r="C44" s="292" t="s">
        <v>500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ht="15" customHeight="1" x14ac:dyDescent="0.2">
      <c r="A45"/>
      <c r="B45" s="300" t="s">
        <v>252</v>
      </c>
      <c r="C45" s="292" t="s">
        <v>372</v>
      </c>
      <c r="D45" s="293">
        <v>24</v>
      </c>
      <c r="E45" s="293">
        <v>0</v>
      </c>
      <c r="F45" s="293">
        <v>40</v>
      </c>
      <c r="G45" s="294">
        <f t="shared" si="1"/>
        <v>0.6</v>
      </c>
    </row>
    <row r="46" spans="1:7" ht="15" customHeight="1" x14ac:dyDescent="0.2">
      <c r="A46"/>
      <c r="B46" s="246" t="s">
        <v>492</v>
      </c>
      <c r="C46" s="305"/>
      <c r="D46" s="306">
        <v>177</v>
      </c>
      <c r="E46" s="306">
        <v>0</v>
      </c>
      <c r="F46" s="306">
        <v>226</v>
      </c>
      <c r="G46" s="307">
        <f t="shared" si="1"/>
        <v>0.7831858407079646</v>
      </c>
    </row>
    <row r="47" spans="1:7" ht="15" customHeight="1" x14ac:dyDescent="0.2">
      <c r="A47"/>
      <c r="B47" s="301" t="s">
        <v>252</v>
      </c>
      <c r="C47" s="302" t="s">
        <v>384</v>
      </c>
      <c r="D47" s="303">
        <v>8</v>
      </c>
      <c r="E47" s="303">
        <v>0</v>
      </c>
      <c r="F47" s="303">
        <v>10</v>
      </c>
      <c r="G47" s="304">
        <f t="shared" si="1"/>
        <v>0.8</v>
      </c>
    </row>
    <row r="48" spans="1:7" ht="15" customHeight="1" x14ac:dyDescent="0.2">
      <c r="A48"/>
      <c r="B48" s="300" t="s">
        <v>252</v>
      </c>
      <c r="C48" s="292" t="s">
        <v>385</v>
      </c>
      <c r="D48" s="293">
        <v>7</v>
      </c>
      <c r="E48" s="293">
        <v>0</v>
      </c>
      <c r="F48" s="293">
        <v>10</v>
      </c>
      <c r="G48" s="294">
        <f t="shared" si="1"/>
        <v>0.7</v>
      </c>
    </row>
    <row r="49" spans="1:7" ht="15" customHeight="1" x14ac:dyDescent="0.2">
      <c r="A49"/>
      <c r="B49" s="300" t="s">
        <v>178</v>
      </c>
      <c r="C49" s="292" t="s">
        <v>400</v>
      </c>
      <c r="D49" s="293">
        <v>33</v>
      </c>
      <c r="E49" s="293">
        <v>0</v>
      </c>
      <c r="F49" s="293">
        <v>55</v>
      </c>
      <c r="G49" s="294">
        <f t="shared" si="1"/>
        <v>0.6</v>
      </c>
    </row>
    <row r="50" spans="1:7" ht="15" customHeight="1" x14ac:dyDescent="0.2">
      <c r="A50"/>
      <c r="B50" s="300" t="s">
        <v>253</v>
      </c>
      <c r="C50" s="292" t="s">
        <v>206</v>
      </c>
      <c r="D50" s="293">
        <v>2</v>
      </c>
      <c r="E50" s="293">
        <v>0</v>
      </c>
      <c r="F50" s="293">
        <v>3</v>
      </c>
      <c r="G50" s="294">
        <f t="shared" si="1"/>
        <v>0.66666666666666663</v>
      </c>
    </row>
    <row r="51" spans="1:7" ht="15" customHeight="1" x14ac:dyDescent="0.2">
      <c r="A51"/>
      <c r="B51" s="246" t="s">
        <v>493</v>
      </c>
      <c r="C51" s="305"/>
      <c r="D51" s="306">
        <v>50</v>
      </c>
      <c r="E51" s="306">
        <v>0</v>
      </c>
      <c r="F51" s="306">
        <v>78</v>
      </c>
      <c r="G51" s="307">
        <f t="shared" si="1"/>
        <v>0.64102564102564108</v>
      </c>
    </row>
    <row r="52" spans="1:7" ht="15" customHeight="1" x14ac:dyDescent="0.2">
      <c r="A52"/>
      <c r="B52" s="301" t="s">
        <v>283</v>
      </c>
      <c r="C52" s="302" t="s">
        <v>404</v>
      </c>
      <c r="D52" s="303">
        <v>0</v>
      </c>
      <c r="E52" s="303">
        <v>0</v>
      </c>
      <c r="F52" s="303">
        <v>1</v>
      </c>
      <c r="G52" s="304">
        <f t="shared" si="1"/>
        <v>0</v>
      </c>
    </row>
    <row r="53" spans="1:7" ht="15" customHeight="1" x14ac:dyDescent="0.2">
      <c r="A53"/>
      <c r="B53" s="300" t="s">
        <v>252</v>
      </c>
      <c r="C53" s="292" t="s">
        <v>404</v>
      </c>
      <c r="D53" s="293">
        <v>6</v>
      </c>
      <c r="E53" s="293">
        <v>0</v>
      </c>
      <c r="F53" s="293">
        <v>20</v>
      </c>
      <c r="G53" s="294">
        <f t="shared" si="1"/>
        <v>0.3</v>
      </c>
    </row>
    <row r="54" spans="1:7" ht="15" customHeight="1" x14ac:dyDescent="0.2">
      <c r="A54"/>
      <c r="B54" s="300" t="s">
        <v>252</v>
      </c>
      <c r="C54" s="292" t="s">
        <v>406</v>
      </c>
      <c r="D54" s="293">
        <v>4</v>
      </c>
      <c r="E54" s="293">
        <v>0</v>
      </c>
      <c r="F54" s="293">
        <v>14</v>
      </c>
      <c r="G54" s="294">
        <f t="shared" si="1"/>
        <v>0.2857142857142857</v>
      </c>
    </row>
    <row r="55" spans="1:7" ht="15" customHeight="1" x14ac:dyDescent="0.2">
      <c r="A55"/>
      <c r="B55" s="300" t="s">
        <v>283</v>
      </c>
      <c r="C55" s="292" t="s">
        <v>422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ht="15" customHeight="1" x14ac:dyDescent="0.2">
      <c r="A56"/>
      <c r="B56" s="300" t="s">
        <v>253</v>
      </c>
      <c r="C56" s="292" t="s">
        <v>413</v>
      </c>
      <c r="D56" s="293">
        <v>9</v>
      </c>
      <c r="E56" s="293">
        <v>1</v>
      </c>
      <c r="F56" s="293">
        <v>14</v>
      </c>
      <c r="G56" s="294">
        <f t="shared" si="1"/>
        <v>0.7142857142857143</v>
      </c>
    </row>
    <row r="57" spans="1:7" ht="15" customHeight="1" x14ac:dyDescent="0.2">
      <c r="A57"/>
      <c r="B57" s="300" t="s">
        <v>252</v>
      </c>
      <c r="C57" s="292" t="s">
        <v>410</v>
      </c>
      <c r="D57" s="293">
        <v>8</v>
      </c>
      <c r="E57" s="293">
        <v>0</v>
      </c>
      <c r="F57" s="293">
        <v>20</v>
      </c>
      <c r="G57" s="294">
        <f t="shared" si="1"/>
        <v>0.4</v>
      </c>
    </row>
    <row r="58" spans="1:7" ht="15" customHeight="1" x14ac:dyDescent="0.2">
      <c r="A58"/>
      <c r="B58" s="300" t="s">
        <v>283</v>
      </c>
      <c r="C58" s="292" t="s">
        <v>423</v>
      </c>
      <c r="D58" s="293">
        <v>0</v>
      </c>
      <c r="E58" s="293">
        <v>0</v>
      </c>
      <c r="F58" s="293">
        <v>2</v>
      </c>
      <c r="G58" s="294">
        <f t="shared" si="1"/>
        <v>0</v>
      </c>
    </row>
    <row r="59" spans="1:7" ht="15" customHeight="1" x14ac:dyDescent="0.2">
      <c r="A59"/>
      <c r="B59" s="300" t="s">
        <v>252</v>
      </c>
      <c r="C59" s="292" t="s">
        <v>207</v>
      </c>
      <c r="D59" s="293">
        <v>13</v>
      </c>
      <c r="E59" s="293">
        <v>0</v>
      </c>
      <c r="F59" s="293">
        <v>38</v>
      </c>
      <c r="G59" s="294">
        <f t="shared" si="1"/>
        <v>0.34210526315789475</v>
      </c>
    </row>
    <row r="60" spans="1:7" ht="15" customHeight="1" x14ac:dyDescent="0.2">
      <c r="A60"/>
      <c r="B60" s="246" t="s">
        <v>494</v>
      </c>
      <c r="C60" s="305"/>
      <c r="D60" s="306">
        <v>40</v>
      </c>
      <c r="E60" s="306">
        <v>1</v>
      </c>
      <c r="F60" s="306">
        <v>111</v>
      </c>
      <c r="G60" s="307">
        <f t="shared" si="1"/>
        <v>0.36936936936936937</v>
      </c>
    </row>
    <row r="61" spans="1:7" ht="15" customHeight="1" x14ac:dyDescent="0.2">
      <c r="A61"/>
      <c r="B61" s="301" t="s">
        <v>178</v>
      </c>
      <c r="C61" s="302" t="s">
        <v>441</v>
      </c>
      <c r="D61" s="303">
        <v>37</v>
      </c>
      <c r="E61" s="303">
        <v>0</v>
      </c>
      <c r="F61" s="303">
        <v>59</v>
      </c>
      <c r="G61" s="304">
        <f t="shared" si="1"/>
        <v>0.6271186440677966</v>
      </c>
    </row>
    <row r="62" spans="1:7" ht="15" customHeight="1" x14ac:dyDescent="0.2">
      <c r="A62"/>
      <c r="B62" s="300" t="s">
        <v>253</v>
      </c>
      <c r="C62" s="292" t="s">
        <v>435</v>
      </c>
      <c r="D62" s="293">
        <v>7</v>
      </c>
      <c r="E62" s="293">
        <v>0</v>
      </c>
      <c r="F62" s="293">
        <v>12</v>
      </c>
      <c r="G62" s="294">
        <f t="shared" si="1"/>
        <v>0.58333333333333337</v>
      </c>
    </row>
    <row r="63" spans="1:7" ht="15" customHeight="1" x14ac:dyDescent="0.2">
      <c r="A63"/>
      <c r="B63" s="300" t="s">
        <v>252</v>
      </c>
      <c r="C63" s="292" t="s">
        <v>433</v>
      </c>
      <c r="D63" s="293">
        <v>12</v>
      </c>
      <c r="E63" s="293">
        <v>0</v>
      </c>
      <c r="F63" s="293">
        <v>20</v>
      </c>
      <c r="G63" s="294">
        <f t="shared" si="1"/>
        <v>0.6</v>
      </c>
    </row>
    <row r="64" spans="1:7" ht="15" customHeight="1" x14ac:dyDescent="0.2">
      <c r="A64"/>
      <c r="B64" s="246" t="s">
        <v>495</v>
      </c>
      <c r="C64" s="305"/>
      <c r="D64" s="306">
        <v>56</v>
      </c>
      <c r="E64" s="306">
        <v>0</v>
      </c>
      <c r="F64" s="306">
        <v>91</v>
      </c>
      <c r="G64" s="307">
        <f t="shared" si="1"/>
        <v>0.61538461538461542</v>
      </c>
    </row>
    <row r="65" spans="1:7" ht="15" customHeight="1" x14ac:dyDescent="0.2">
      <c r="A65"/>
      <c r="B65" s="301" t="s">
        <v>253</v>
      </c>
      <c r="C65" s="302" t="s">
        <v>443</v>
      </c>
      <c r="D65" s="303">
        <v>8</v>
      </c>
      <c r="E65" s="303">
        <v>0</v>
      </c>
      <c r="F65" s="303">
        <v>15</v>
      </c>
      <c r="G65" s="304">
        <f t="shared" si="1"/>
        <v>0.53333333333333333</v>
      </c>
    </row>
    <row r="66" spans="1:7" ht="15" customHeight="1" x14ac:dyDescent="0.2">
      <c r="A66"/>
      <c r="B66" s="300" t="s">
        <v>253</v>
      </c>
      <c r="C66" s="292" t="s">
        <v>444</v>
      </c>
      <c r="D66" s="293">
        <v>10</v>
      </c>
      <c r="E66" s="293">
        <v>0</v>
      </c>
      <c r="F66" s="293">
        <v>17</v>
      </c>
      <c r="G66" s="294">
        <f t="shared" si="1"/>
        <v>0.58823529411764708</v>
      </c>
    </row>
    <row r="67" spans="1:7" ht="15" customHeight="1" x14ac:dyDescent="0.2">
      <c r="A67"/>
      <c r="B67" s="300" t="s">
        <v>253</v>
      </c>
      <c r="C67" s="292" t="s">
        <v>453</v>
      </c>
      <c r="D67" s="293">
        <v>6</v>
      </c>
      <c r="E67" s="293">
        <v>0</v>
      </c>
      <c r="F67" s="293">
        <v>2</v>
      </c>
      <c r="G67" s="294">
        <f t="shared" si="1"/>
        <v>3</v>
      </c>
    </row>
    <row r="68" spans="1:7" ht="15" customHeight="1" x14ac:dyDescent="0.2">
      <c r="A68"/>
      <c r="B68" s="300" t="s">
        <v>252</v>
      </c>
      <c r="C68" s="292" t="s">
        <v>449</v>
      </c>
      <c r="D68" s="293">
        <v>8</v>
      </c>
      <c r="E68" s="293">
        <v>0</v>
      </c>
      <c r="F68" s="293">
        <v>6</v>
      </c>
      <c r="G68" s="294">
        <f t="shared" si="1"/>
        <v>1.3333333333333333</v>
      </c>
    </row>
    <row r="69" spans="1:7" ht="15" customHeight="1" x14ac:dyDescent="0.2">
      <c r="A69"/>
      <c r="B69" s="300" t="s">
        <v>253</v>
      </c>
      <c r="C69" s="292" t="s">
        <v>454</v>
      </c>
      <c r="D69" s="293">
        <v>12</v>
      </c>
      <c r="E69" s="293">
        <v>0</v>
      </c>
      <c r="F69" s="293">
        <v>18</v>
      </c>
      <c r="G69" s="294">
        <f t="shared" si="1"/>
        <v>0.66666666666666663</v>
      </c>
    </row>
    <row r="70" spans="1:7" ht="15" customHeight="1" x14ac:dyDescent="0.2">
      <c r="A70"/>
      <c r="B70" s="300" t="s">
        <v>253</v>
      </c>
      <c r="C70" s="292" t="s">
        <v>501</v>
      </c>
      <c r="D70" s="293">
        <v>12</v>
      </c>
      <c r="E70" s="293">
        <v>0</v>
      </c>
      <c r="F70" s="293">
        <v>21</v>
      </c>
      <c r="G70" s="294">
        <f t="shared" si="1"/>
        <v>0.5714285714285714</v>
      </c>
    </row>
    <row r="71" spans="1:7" ht="15" customHeight="1" x14ac:dyDescent="0.2">
      <c r="A71"/>
      <c r="B71" s="300" t="s">
        <v>253</v>
      </c>
      <c r="C71" s="292" t="s">
        <v>447</v>
      </c>
      <c r="D71" s="293">
        <v>16</v>
      </c>
      <c r="E71" s="293">
        <v>0</v>
      </c>
      <c r="F71" s="293">
        <v>40</v>
      </c>
      <c r="G71" s="294">
        <f t="shared" si="1"/>
        <v>0.4</v>
      </c>
    </row>
    <row r="72" spans="1:7" ht="15" customHeight="1" x14ac:dyDescent="0.2">
      <c r="A72"/>
      <c r="B72" s="300" t="s">
        <v>256</v>
      </c>
      <c r="C72" s="292" t="s">
        <v>448</v>
      </c>
      <c r="D72" s="293">
        <v>1</v>
      </c>
      <c r="E72" s="293">
        <v>0</v>
      </c>
      <c r="F72" s="293">
        <v>2</v>
      </c>
      <c r="G72" s="294">
        <f t="shared" si="1"/>
        <v>0.5</v>
      </c>
    </row>
    <row r="73" spans="1:7" ht="15" customHeight="1" x14ac:dyDescent="0.2">
      <c r="A73"/>
      <c r="B73" s="246" t="s">
        <v>496</v>
      </c>
      <c r="C73" s="305"/>
      <c r="D73" s="306">
        <v>73</v>
      </c>
      <c r="E73" s="306">
        <v>0</v>
      </c>
      <c r="F73" s="306">
        <v>121</v>
      </c>
      <c r="G73" s="307">
        <f t="shared" si="1"/>
        <v>0.60330578512396693</v>
      </c>
    </row>
    <row r="74" spans="1:7" ht="15" customHeight="1" x14ac:dyDescent="0.2">
      <c r="A74"/>
      <c r="B74" s="246" t="s">
        <v>497</v>
      </c>
      <c r="C74" s="305"/>
      <c r="D74" s="306">
        <v>737</v>
      </c>
      <c r="E74" s="306">
        <v>1</v>
      </c>
      <c r="F74" s="306">
        <v>1134</v>
      </c>
      <c r="G74" s="307">
        <f t="shared" ref="G74" si="2">IF(F74=0,"-",(D74+E74)/F74)</f>
        <v>0.65079365079365081</v>
      </c>
    </row>
    <row r="75" spans="1:7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ht="15" customHeight="1" x14ac:dyDescent="0.2">
      <c r="A76"/>
      <c r="B76"/>
      <c r="C76"/>
      <c r="D76"/>
      <c r="E76"/>
      <c r="F76"/>
      <c r="G76"/>
    </row>
    <row r="77" spans="1:7" ht="15" customHeight="1" x14ac:dyDescent="0.2">
      <c r="A77"/>
      <c r="B77"/>
      <c r="C77"/>
      <c r="D77"/>
      <c r="E77"/>
      <c r="F77"/>
      <c r="G77"/>
    </row>
    <row r="78" spans="1:7" ht="15" customHeight="1" x14ac:dyDescent="0.2">
      <c r="A78"/>
      <c r="B78"/>
      <c r="C78"/>
      <c r="D78"/>
      <c r="E78"/>
      <c r="F78"/>
      <c r="G78"/>
    </row>
    <row r="79" spans="1:7" ht="15" customHeight="1" x14ac:dyDescent="0.2">
      <c r="A79"/>
      <c r="B79"/>
      <c r="C79"/>
      <c r="D79"/>
      <c r="E79"/>
      <c r="F79"/>
      <c r="G79"/>
    </row>
    <row r="80" spans="1:7" ht="15" customHeight="1" x14ac:dyDescent="0.2">
      <c r="A80"/>
      <c r="B80"/>
      <c r="C80"/>
      <c r="D80"/>
      <c r="E80"/>
      <c r="F80"/>
      <c r="G80"/>
    </row>
    <row r="81" spans="1:7" ht="15" customHeight="1" x14ac:dyDescent="0.2">
      <c r="A81"/>
      <c r="B81"/>
      <c r="C81"/>
      <c r="D81"/>
      <c r="E81"/>
      <c r="F81"/>
      <c r="G81"/>
    </row>
    <row r="82" spans="1:7" ht="15" customHeight="1" x14ac:dyDescent="0.2">
      <c r="A82"/>
      <c r="B82"/>
      <c r="C82"/>
      <c r="D82"/>
      <c r="E82"/>
      <c r="F82"/>
      <c r="G82"/>
    </row>
    <row r="83" spans="1:7" ht="15" customHeight="1" x14ac:dyDescent="0.2">
      <c r="A83"/>
      <c r="B83"/>
      <c r="C83"/>
      <c r="D83"/>
      <c r="E83"/>
      <c r="F83"/>
      <c r="G83"/>
    </row>
    <row r="84" spans="1:7" ht="15" customHeight="1" x14ac:dyDescent="0.2">
      <c r="A84"/>
      <c r="B84"/>
      <c r="C84"/>
      <c r="D84"/>
      <c r="E84"/>
      <c r="F84"/>
      <c r="G84"/>
    </row>
    <row r="85" spans="1:7" ht="15" customHeight="1" x14ac:dyDescent="0.2">
      <c r="A85"/>
      <c r="B85"/>
      <c r="C85"/>
      <c r="D85"/>
      <c r="E85"/>
      <c r="F85"/>
      <c r="G85"/>
    </row>
    <row r="86" spans="1:7" ht="15" customHeight="1" x14ac:dyDescent="0.2">
      <c r="A86"/>
      <c r="B86"/>
      <c r="C86"/>
      <c r="D86"/>
      <c r="E86"/>
      <c r="F86"/>
      <c r="G86"/>
    </row>
    <row r="87" spans="1:7" ht="15" customHeight="1" x14ac:dyDescent="0.2">
      <c r="A87"/>
      <c r="B87"/>
      <c r="C87"/>
      <c r="D87"/>
      <c r="E87"/>
      <c r="F87"/>
      <c r="G87"/>
    </row>
    <row r="88" spans="1:7" ht="15" customHeight="1" x14ac:dyDescent="0.2">
      <c r="A88"/>
      <c r="B88"/>
      <c r="C88"/>
      <c r="D88"/>
      <c r="E88"/>
      <c r="F88"/>
      <c r="G88"/>
    </row>
    <row r="89" spans="1:7" ht="15" customHeight="1" x14ac:dyDescent="0.2">
      <c r="A89"/>
      <c r="B89"/>
      <c r="C89"/>
      <c r="D89"/>
      <c r="E89"/>
      <c r="F89"/>
      <c r="G89"/>
    </row>
    <row r="90" spans="1:7" ht="15" customHeight="1" x14ac:dyDescent="0.2">
      <c r="A90"/>
      <c r="B90"/>
      <c r="C90"/>
      <c r="D90"/>
      <c r="E90"/>
      <c r="F90"/>
      <c r="G90"/>
    </row>
    <row r="91" spans="1:7" ht="15" customHeight="1" x14ac:dyDescent="0.2">
      <c r="A91"/>
      <c r="B91"/>
      <c r="C91"/>
      <c r="D91"/>
      <c r="E91"/>
      <c r="F91"/>
      <c r="G91"/>
    </row>
    <row r="92" spans="1:7" ht="15" customHeight="1" x14ac:dyDescent="0.2">
      <c r="A92"/>
      <c r="B92"/>
      <c r="C92"/>
      <c r="D92"/>
      <c r="E92"/>
      <c r="F92"/>
      <c r="G92"/>
    </row>
    <row r="93" spans="1:7" ht="15" customHeight="1" x14ac:dyDescent="0.2">
      <c r="A93"/>
      <c r="B93"/>
      <c r="C93"/>
      <c r="D93"/>
      <c r="E93"/>
      <c r="F93"/>
      <c r="G93"/>
    </row>
    <row r="94" spans="1:7" ht="15" customHeight="1" x14ac:dyDescent="0.2">
      <c r="A94"/>
      <c r="B94"/>
      <c r="C94"/>
      <c r="D94"/>
      <c r="E94"/>
      <c r="F94"/>
      <c r="G94"/>
    </row>
    <row r="95" spans="1:7" ht="15" customHeight="1" x14ac:dyDescent="0.2">
      <c r="A95"/>
      <c r="B95"/>
      <c r="C95"/>
      <c r="D95"/>
      <c r="E95"/>
      <c r="F95"/>
      <c r="G95"/>
    </row>
    <row r="96" spans="1:7" ht="15" customHeight="1" x14ac:dyDescent="0.2">
      <c r="A96"/>
      <c r="B96"/>
      <c r="C96"/>
      <c r="D96"/>
      <c r="E96"/>
      <c r="F96"/>
      <c r="G96"/>
    </row>
    <row r="97" spans="1:7" ht="15" customHeight="1" x14ac:dyDescent="0.2">
      <c r="A97"/>
      <c r="B97"/>
      <c r="C97"/>
      <c r="D97"/>
      <c r="E97"/>
      <c r="F97"/>
      <c r="G97"/>
    </row>
    <row r="98" spans="1:7" ht="15" customHeight="1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66" orientation="portrait" r:id="rId1"/>
  <headerFooter alignWithMargins="0">
    <oddFooter>&amp;LStatistiques mensuelles
&amp;Rpage 36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F17"/>
  <sheetViews>
    <sheetView zoomScaleNormal="100" workbookViewId="0"/>
  </sheetViews>
  <sheetFormatPr baseColWidth="10" defaultColWidth="11.42578125" defaultRowHeight="15" x14ac:dyDescent="0.2"/>
  <cols>
    <col min="1" max="1" width="12.42578125" style="99" bestFit="1" customWidth="1"/>
    <col min="2" max="2" width="25.7109375" style="99" customWidth="1"/>
    <col min="3" max="3" width="17.140625" style="99" customWidth="1"/>
    <col min="4" max="4" width="28" style="99" customWidth="1"/>
    <col min="5" max="5" width="24.71093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100</v>
      </c>
      <c r="C1" s="61"/>
      <c r="D1" s="61"/>
      <c r="E1" s="61"/>
    </row>
    <row r="2" spans="1:6" ht="18.75" x14ac:dyDescent="0.2">
      <c r="B2" s="61" t="s">
        <v>101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>
      <c r="A4" s="264"/>
    </row>
    <row r="5" spans="1:6" x14ac:dyDescent="0.2">
      <c r="A5" s="64" t="s">
        <v>128</v>
      </c>
      <c r="B5" s="65" t="s">
        <v>129</v>
      </c>
      <c r="C5" s="66"/>
      <c r="D5" s="66"/>
      <c r="E5" s="66"/>
      <c r="F5" s="101"/>
    </row>
    <row r="6" spans="1:6" x14ac:dyDescent="0.2">
      <c r="A6" s="64" t="s">
        <v>130</v>
      </c>
      <c r="B6" s="69" t="str">
        <f>couverture!D15</f>
        <v xml:space="preserve">1er décembre 2013 </v>
      </c>
      <c r="C6" s="70"/>
      <c r="D6" s="70"/>
      <c r="E6" s="70"/>
      <c r="F6" s="101"/>
    </row>
    <row r="7" spans="1:6" x14ac:dyDescent="0.2">
      <c r="A7" s="68" t="s">
        <v>131</v>
      </c>
      <c r="B7" s="69" t="s">
        <v>132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48" customHeight="1" x14ac:dyDescent="0.2">
      <c r="B10" s="99"/>
      <c r="C10" s="105" t="s">
        <v>222</v>
      </c>
      <c r="D10" s="78" t="s">
        <v>13</v>
      </c>
      <c r="E10" s="105" t="s">
        <v>223</v>
      </c>
    </row>
    <row r="11" spans="1:6" s="29" customFormat="1" ht="21" customHeight="1" x14ac:dyDescent="0.2">
      <c r="B11" s="265" t="s">
        <v>135</v>
      </c>
      <c r="C11" s="226">
        <v>2574</v>
      </c>
      <c r="D11" s="226">
        <v>73807</v>
      </c>
      <c r="E11" s="187">
        <f>C11/D11*100</f>
        <v>3.4874740878236485</v>
      </c>
    </row>
    <row r="12" spans="1:6" s="29" customFormat="1" ht="21" customHeight="1" x14ac:dyDescent="0.2">
      <c r="B12" s="266" t="s">
        <v>136</v>
      </c>
      <c r="C12" s="226">
        <v>157</v>
      </c>
      <c r="D12" s="226">
        <v>5077</v>
      </c>
      <c r="E12" s="187">
        <f>C12/D12*100</f>
        <v>3.0923773882213905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224</v>
      </c>
      <c r="C15" s="268">
        <f>SUM(C11:C13)</f>
        <v>2731</v>
      </c>
      <c r="D15" s="268">
        <f>SUM(D11:D13)</f>
        <v>78884</v>
      </c>
      <c r="E15" s="156">
        <f>C15/D15*100</f>
        <v>3.4620455352162667</v>
      </c>
    </row>
    <row r="16" spans="1:6" s="29" customFormat="1" ht="21" customHeight="1" x14ac:dyDescent="0.2">
      <c r="B16" s="309"/>
      <c r="C16" s="310"/>
      <c r="D16" s="310"/>
      <c r="E16" s="311"/>
    </row>
    <row r="17" spans="2:3" x14ac:dyDescent="0.2">
      <c r="B17" s="99" t="s">
        <v>225</v>
      </c>
      <c r="C17" s="238">
        <v>535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37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H16"/>
  <sheetViews>
    <sheetView zoomScaleNormal="100" workbookViewId="0"/>
  </sheetViews>
  <sheetFormatPr baseColWidth="10" defaultColWidth="11.42578125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103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104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128</v>
      </c>
      <c r="B5" s="65" t="s">
        <v>129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130</v>
      </c>
      <c r="B6" s="69" t="str">
        <f>tab33femmes!B6</f>
        <v xml:space="preserve">1er décembre 2013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131</v>
      </c>
      <c r="B7" s="69" t="s">
        <v>132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51" t="s">
        <v>135</v>
      </c>
      <c r="D10" s="452"/>
      <c r="E10" s="451" t="s">
        <v>182</v>
      </c>
      <c r="F10" s="452"/>
      <c r="G10" s="451" t="s">
        <v>142</v>
      </c>
      <c r="H10" s="452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226</v>
      </c>
      <c r="C13" s="226">
        <v>691</v>
      </c>
      <c r="D13" s="187">
        <f>C13/$C$16*100</f>
        <v>26.845376845376844</v>
      </c>
      <c r="E13" s="226">
        <v>47</v>
      </c>
      <c r="F13" s="187">
        <f>E13/$E$16*100</f>
        <v>29.936305732484076</v>
      </c>
      <c r="G13" s="226">
        <f>C13+E13</f>
        <v>738</v>
      </c>
      <c r="H13" s="187">
        <f>G13/$G$16*100</f>
        <v>27.023068473086781</v>
      </c>
    </row>
    <row r="14" spans="1:8" ht="16.5" customHeight="1" x14ac:dyDescent="0.2">
      <c r="A14" s="99"/>
      <c r="B14" s="266" t="s">
        <v>227</v>
      </c>
      <c r="C14" s="226">
        <v>1883</v>
      </c>
      <c r="D14" s="187">
        <f>C14/$C$16*100</f>
        <v>73.154623154623152</v>
      </c>
      <c r="E14" s="226">
        <v>110</v>
      </c>
      <c r="F14" s="187">
        <f>E14/$E$16*100</f>
        <v>70.063694267515913</v>
      </c>
      <c r="G14" s="226">
        <f>C14+E14</f>
        <v>1993</v>
      </c>
      <c r="H14" s="187">
        <f>G14/$G$16*100</f>
        <v>72.976931526913219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142</v>
      </c>
      <c r="C16" s="268">
        <f t="shared" ref="C16:H16" si="0">SUM(C13:C14)</f>
        <v>2574</v>
      </c>
      <c r="D16" s="156">
        <f t="shared" si="0"/>
        <v>100</v>
      </c>
      <c r="E16" s="268">
        <f t="shared" si="0"/>
        <v>157</v>
      </c>
      <c r="F16" s="156">
        <f t="shared" si="0"/>
        <v>99.999999999999986</v>
      </c>
      <c r="G16" s="268">
        <f t="shared" si="0"/>
        <v>2731</v>
      </c>
      <c r="H16" s="156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38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G42"/>
  <sheetViews>
    <sheetView zoomScaleNormal="100" workbookViewId="0">
      <selection activeCell="B2" sqref="B2"/>
    </sheetView>
  </sheetViews>
  <sheetFormatPr baseColWidth="10" defaultColWidth="11.42578125" defaultRowHeight="15" x14ac:dyDescent="0.2"/>
  <cols>
    <col min="1" max="1" width="12.42578125" style="99" bestFit="1" customWidth="1"/>
    <col min="2" max="2" width="18.42578125" style="99" customWidth="1"/>
    <col min="3" max="3" width="16.7109375" style="99" customWidth="1"/>
    <col min="4" max="4" width="15.85546875" style="99" customWidth="1"/>
    <col min="5" max="5" width="17.85546875" style="99" customWidth="1"/>
    <col min="6" max="6" width="23.7109375" style="99" customWidth="1"/>
    <col min="7" max="16384" width="11.42578125" style="99"/>
  </cols>
  <sheetData>
    <row r="1" spans="1:7" ht="18.75" x14ac:dyDescent="0.2">
      <c r="B1" s="61" t="s">
        <v>106</v>
      </c>
      <c r="C1" s="61"/>
      <c r="D1" s="61"/>
      <c r="E1" s="61"/>
    </row>
    <row r="2" spans="1:7" ht="18.75" x14ac:dyDescent="0.2">
      <c r="B2" s="61" t="s">
        <v>107</v>
      </c>
      <c r="C2" s="61"/>
      <c r="D2" s="61"/>
      <c r="E2" s="61"/>
    </row>
    <row r="3" spans="1:7" ht="9" customHeight="1" x14ac:dyDescent="0.2">
      <c r="B3" s="264"/>
    </row>
    <row r="4" spans="1:7" s="29" customFormat="1" ht="13.5" x14ac:dyDescent="0.2">
      <c r="A4" s="128" t="s">
        <v>128</v>
      </c>
      <c r="B4" s="129" t="s">
        <v>129</v>
      </c>
      <c r="C4" s="130"/>
      <c r="D4" s="130"/>
      <c r="E4" s="130"/>
      <c r="F4" s="130"/>
    </row>
    <row r="5" spans="1:7" s="29" customFormat="1" ht="13.5" x14ac:dyDescent="0.2">
      <c r="A5" s="128" t="s">
        <v>130</v>
      </c>
      <c r="B5" s="132" t="str">
        <f>couverture!D15</f>
        <v xml:space="preserve">1er décembre 2013 </v>
      </c>
      <c r="C5" s="133"/>
      <c r="D5" s="133"/>
      <c r="E5" s="133"/>
      <c r="F5" s="133"/>
    </row>
    <row r="6" spans="1:7" s="29" customFormat="1" ht="13.5" x14ac:dyDescent="0.2">
      <c r="A6" s="131" t="s">
        <v>131</v>
      </c>
      <c r="B6" s="132" t="s">
        <v>132</v>
      </c>
      <c r="C6" s="133"/>
      <c r="D6" s="133"/>
      <c r="E6" s="133"/>
      <c r="F6" s="133"/>
    </row>
    <row r="7" spans="1:7" ht="9" customHeight="1" x14ac:dyDescent="0.2">
      <c r="F7" s="181"/>
    </row>
    <row r="8" spans="1:7" s="29" customFormat="1" ht="25.5" x14ac:dyDescent="0.2">
      <c r="B8" s="78" t="s">
        <v>139</v>
      </c>
      <c r="C8" s="78" t="s">
        <v>226</v>
      </c>
      <c r="D8" s="78" t="s">
        <v>227</v>
      </c>
      <c r="E8" s="78" t="s">
        <v>142</v>
      </c>
      <c r="F8" s="78" t="s">
        <v>143</v>
      </c>
    </row>
    <row r="9" spans="1:7" ht="14.25" customHeight="1" x14ac:dyDescent="0.2">
      <c r="B9" s="274" t="s">
        <v>461</v>
      </c>
      <c r="C9" s="312">
        <v>785</v>
      </c>
      <c r="D9" s="313">
        <v>1886</v>
      </c>
      <c r="E9" s="314">
        <v>2671</v>
      </c>
      <c r="F9" s="315">
        <v>2.8494416634578412E-2</v>
      </c>
      <c r="G9" s="316"/>
    </row>
    <row r="10" spans="1:7" ht="14.25" customHeight="1" x14ac:dyDescent="0.2">
      <c r="B10" s="274" t="s">
        <v>462</v>
      </c>
      <c r="C10" s="312">
        <v>781</v>
      </c>
      <c r="D10" s="313">
        <v>1842</v>
      </c>
      <c r="E10" s="314">
        <v>2623</v>
      </c>
      <c r="F10" s="315">
        <v>-1.7970797454136989E-2</v>
      </c>
      <c r="G10" s="316"/>
    </row>
    <row r="11" spans="1:7" ht="14.25" customHeight="1" x14ac:dyDescent="0.2">
      <c r="B11" s="274" t="s">
        <v>463</v>
      </c>
      <c r="C11" s="312">
        <v>747</v>
      </c>
      <c r="D11" s="313">
        <v>1941</v>
      </c>
      <c r="E11" s="314">
        <v>2688</v>
      </c>
      <c r="F11" s="315">
        <v>2.4780785360274393E-2</v>
      </c>
      <c r="G11" s="316"/>
    </row>
    <row r="12" spans="1:7" ht="14.25" customHeight="1" x14ac:dyDescent="0.2">
      <c r="B12" s="274" t="s">
        <v>464</v>
      </c>
      <c r="C12" s="312">
        <v>756</v>
      </c>
      <c r="D12" s="313">
        <v>1994</v>
      </c>
      <c r="E12" s="314">
        <v>2750</v>
      </c>
      <c r="F12" s="315">
        <v>2.3065476190476275E-2</v>
      </c>
      <c r="G12" s="316"/>
    </row>
    <row r="13" spans="1:7" ht="14.25" customHeight="1" x14ac:dyDescent="0.2">
      <c r="B13" s="274" t="s">
        <v>465</v>
      </c>
      <c r="C13" s="312">
        <v>776</v>
      </c>
      <c r="D13" s="313">
        <v>2031</v>
      </c>
      <c r="E13" s="314">
        <v>2807</v>
      </c>
      <c r="F13" s="315">
        <v>2.0727272727272705E-2</v>
      </c>
      <c r="G13" s="316"/>
    </row>
    <row r="14" spans="1:7" ht="14.25" customHeight="1" x14ac:dyDescent="0.2">
      <c r="B14" s="274" t="s">
        <v>466</v>
      </c>
      <c r="C14" s="312">
        <v>736</v>
      </c>
      <c r="D14" s="313">
        <v>2038</v>
      </c>
      <c r="E14" s="314">
        <v>2774</v>
      </c>
      <c r="F14" s="315">
        <v>-1.1756323477021713E-2</v>
      </c>
      <c r="G14" s="316"/>
    </row>
    <row r="15" spans="1:7" ht="14.25" customHeight="1" x14ac:dyDescent="0.2">
      <c r="B15" s="274" t="s">
        <v>467</v>
      </c>
      <c r="C15" s="312">
        <v>734</v>
      </c>
      <c r="D15" s="313">
        <v>2041</v>
      </c>
      <c r="E15" s="314">
        <v>2775</v>
      </c>
      <c r="F15" s="315">
        <v>3.6049026676288065E-4</v>
      </c>
      <c r="G15" s="316"/>
    </row>
    <row r="16" spans="1:7" ht="14.25" customHeight="1" x14ac:dyDescent="0.2">
      <c r="B16" s="274" t="s">
        <v>468</v>
      </c>
      <c r="C16" s="312">
        <v>758</v>
      </c>
      <c r="D16" s="313">
        <v>2082</v>
      </c>
      <c r="E16" s="314">
        <v>2840</v>
      </c>
      <c r="F16" s="315">
        <v>2.3423423423423406E-2</v>
      </c>
      <c r="G16" s="316"/>
    </row>
    <row r="17" spans="2:7" ht="14.25" customHeight="1" x14ac:dyDescent="0.2">
      <c r="B17" s="274" t="s">
        <v>469</v>
      </c>
      <c r="C17" s="312">
        <v>722</v>
      </c>
      <c r="D17" s="313">
        <v>2030</v>
      </c>
      <c r="E17" s="314">
        <v>2752</v>
      </c>
      <c r="F17" s="315">
        <v>-3.0985915492957705E-2</v>
      </c>
      <c r="G17" s="316"/>
    </row>
    <row r="18" spans="2:7" ht="14.25" customHeight="1" x14ac:dyDescent="0.2">
      <c r="B18" s="274" t="s">
        <v>470</v>
      </c>
      <c r="C18" s="312">
        <v>679</v>
      </c>
      <c r="D18" s="313">
        <v>2003</v>
      </c>
      <c r="E18" s="314">
        <v>2682</v>
      </c>
      <c r="F18" s="315">
        <v>-2.5436046511627897E-2</v>
      </c>
      <c r="G18" s="316"/>
    </row>
    <row r="19" spans="2:7" ht="14.25" customHeight="1" x14ac:dyDescent="0.2">
      <c r="B19" s="274" t="s">
        <v>471</v>
      </c>
      <c r="C19" s="312">
        <v>689</v>
      </c>
      <c r="D19" s="313">
        <v>2017</v>
      </c>
      <c r="E19" s="314">
        <v>2706</v>
      </c>
      <c r="F19" s="315">
        <v>8.9485458612974522E-3</v>
      </c>
      <c r="G19" s="316"/>
    </row>
    <row r="20" spans="2:7" ht="14.25" customHeight="1" x14ac:dyDescent="0.2">
      <c r="B20" s="274" t="s">
        <v>472</v>
      </c>
      <c r="C20" s="312">
        <v>731</v>
      </c>
      <c r="D20" s="313">
        <v>2028</v>
      </c>
      <c r="E20" s="314">
        <v>2759</v>
      </c>
      <c r="F20" s="315">
        <v>1.9586104951958561E-2</v>
      </c>
      <c r="G20" s="316"/>
    </row>
    <row r="21" spans="2:7" ht="14.25" customHeight="1" x14ac:dyDescent="0.2">
      <c r="B21" s="274" t="s">
        <v>473</v>
      </c>
      <c r="C21" s="312">
        <v>743</v>
      </c>
      <c r="D21" s="313">
        <v>2078</v>
      </c>
      <c r="E21" s="314">
        <v>2821</v>
      </c>
      <c r="F21" s="315">
        <v>2.2471910112359605E-2</v>
      </c>
      <c r="G21" s="316"/>
    </row>
    <row r="22" spans="2:7" ht="14.25" customHeight="1" x14ac:dyDescent="0.2">
      <c r="B22" s="274" t="s">
        <v>474</v>
      </c>
      <c r="C22" s="312">
        <v>708</v>
      </c>
      <c r="D22" s="313">
        <v>2023</v>
      </c>
      <c r="E22" s="314">
        <v>2731</v>
      </c>
      <c r="F22" s="315">
        <v>-3.190358029067708E-2</v>
      </c>
      <c r="G22" s="316"/>
    </row>
    <row r="23" spans="2:7" ht="14.25" customHeight="1" x14ac:dyDescent="0.2">
      <c r="B23" s="274" t="s">
        <v>475</v>
      </c>
      <c r="C23" s="312">
        <v>718</v>
      </c>
      <c r="D23" s="313">
        <v>2022</v>
      </c>
      <c r="E23" s="314">
        <v>2740</v>
      </c>
      <c r="F23" s="315">
        <v>3.2954961552544848E-3</v>
      </c>
      <c r="G23" s="316"/>
    </row>
    <row r="24" spans="2:7" ht="14.25" customHeight="1" x14ac:dyDescent="0.2">
      <c r="B24" s="274" t="s">
        <v>476</v>
      </c>
      <c r="C24" s="312">
        <v>707</v>
      </c>
      <c r="D24" s="313">
        <v>2088</v>
      </c>
      <c r="E24" s="314">
        <v>2795</v>
      </c>
      <c r="F24" s="315">
        <v>2.007299270072993E-2</v>
      </c>
      <c r="G24" s="316"/>
    </row>
    <row r="25" spans="2:7" ht="14.25" customHeight="1" x14ac:dyDescent="0.2">
      <c r="B25" s="274" t="s">
        <v>477</v>
      </c>
      <c r="C25" s="312">
        <v>707</v>
      </c>
      <c r="D25" s="313">
        <v>2085</v>
      </c>
      <c r="E25" s="314">
        <v>2792</v>
      </c>
      <c r="F25" s="315">
        <v>-1.0733452593917336E-3</v>
      </c>
      <c r="G25" s="316"/>
    </row>
    <row r="26" spans="2:7" ht="14.25" customHeight="1" x14ac:dyDescent="0.2">
      <c r="B26" s="274" t="s">
        <v>478</v>
      </c>
      <c r="C26" s="312">
        <v>678</v>
      </c>
      <c r="D26" s="313">
        <v>2123</v>
      </c>
      <c r="E26" s="314">
        <v>2801</v>
      </c>
      <c r="F26" s="315">
        <v>3.223495702005641E-3</v>
      </c>
      <c r="G26" s="316"/>
    </row>
    <row r="27" spans="2:7" ht="14.25" customHeight="1" x14ac:dyDescent="0.2">
      <c r="B27" s="274" t="s">
        <v>479</v>
      </c>
      <c r="C27" s="312">
        <v>682</v>
      </c>
      <c r="D27" s="313">
        <v>2128</v>
      </c>
      <c r="E27" s="314">
        <v>2810</v>
      </c>
      <c r="F27" s="315">
        <v>3.2131381649411761E-3</v>
      </c>
      <c r="G27" s="316"/>
    </row>
    <row r="28" spans="2:7" ht="14.25" customHeight="1" x14ac:dyDescent="0.2">
      <c r="B28" s="274" t="s">
        <v>480</v>
      </c>
      <c r="C28" s="312">
        <v>711</v>
      </c>
      <c r="D28" s="313">
        <v>2149</v>
      </c>
      <c r="E28" s="314">
        <v>2860</v>
      </c>
      <c r="F28" s="315">
        <v>1.7793594306049876E-2</v>
      </c>
      <c r="G28" s="316"/>
    </row>
    <row r="29" spans="2:7" ht="14.25" customHeight="1" x14ac:dyDescent="0.2">
      <c r="B29" s="274" t="s">
        <v>481</v>
      </c>
      <c r="C29" s="312">
        <v>683</v>
      </c>
      <c r="D29" s="313">
        <v>2134</v>
      </c>
      <c r="E29" s="314">
        <v>2817</v>
      </c>
      <c r="F29" s="315">
        <v>-1.5034965034965042E-2</v>
      </c>
      <c r="G29" s="316"/>
    </row>
    <row r="30" spans="2:7" ht="14.25" customHeight="1" x14ac:dyDescent="0.2">
      <c r="B30" s="274" t="s">
        <v>482</v>
      </c>
      <c r="C30" s="312">
        <v>708</v>
      </c>
      <c r="D30" s="313">
        <v>2028</v>
      </c>
      <c r="E30" s="314">
        <v>2736</v>
      </c>
      <c r="F30" s="315">
        <v>-2.8753993610223683E-2</v>
      </c>
      <c r="G30" s="316"/>
    </row>
    <row r="31" spans="2:7" ht="14.25" customHeight="1" x14ac:dyDescent="0.2">
      <c r="B31" s="274" t="s">
        <v>483</v>
      </c>
      <c r="C31" s="312">
        <v>698</v>
      </c>
      <c r="D31" s="313">
        <v>2026</v>
      </c>
      <c r="E31" s="314">
        <v>2724</v>
      </c>
      <c r="F31" s="315">
        <v>-4.3859649122807154E-3</v>
      </c>
      <c r="G31" s="316"/>
    </row>
    <row r="32" spans="2:7" ht="14.25" customHeight="1" x14ac:dyDescent="0.2">
      <c r="B32" s="274" t="s">
        <v>484</v>
      </c>
      <c r="C32" s="312">
        <v>714</v>
      </c>
      <c r="D32" s="313">
        <v>2030</v>
      </c>
      <c r="E32" s="314">
        <v>2744</v>
      </c>
      <c r="F32" s="315">
        <v>7.3421439060206151E-3</v>
      </c>
      <c r="G32" s="316"/>
    </row>
    <row r="33" spans="2:7" ht="14.25" customHeight="1" x14ac:dyDescent="0.2">
      <c r="B33" s="276" t="s">
        <v>485</v>
      </c>
      <c r="C33" s="317">
        <v>738</v>
      </c>
      <c r="D33" s="317">
        <v>1993</v>
      </c>
      <c r="E33" s="277">
        <v>2731</v>
      </c>
      <c r="F33" s="278">
        <v>-4.737609329446113E-3</v>
      </c>
      <c r="G33" s="316"/>
    </row>
    <row r="34" spans="2:7" x14ac:dyDescent="0.2">
      <c r="B34" s="318"/>
      <c r="C34" s="279"/>
      <c r="D34" s="319"/>
      <c r="E34" s="279"/>
      <c r="F34" s="279"/>
    </row>
    <row r="35" spans="2:7" s="29" customFormat="1" ht="12.75" x14ac:dyDescent="0.2">
      <c r="B35" s="103"/>
      <c r="C35" s="279"/>
      <c r="D35" s="279"/>
      <c r="E35" s="280"/>
      <c r="F35" s="279"/>
    </row>
    <row r="42" spans="2:7" x14ac:dyDescent="0.2">
      <c r="E42" s="181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39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K29"/>
  <sheetViews>
    <sheetView topLeftCell="A4" zoomScaleNormal="100" workbookViewId="0">
      <selection activeCell="J24" sqref="J24"/>
    </sheetView>
  </sheetViews>
  <sheetFormatPr baseColWidth="10" defaultRowHeight="12.75" x14ac:dyDescent="0.2"/>
  <cols>
    <col min="2" max="2" width="14.7109375" customWidth="1"/>
    <col min="6" max="6" width="8" customWidth="1"/>
    <col min="7" max="7" width="12.7109375" customWidth="1"/>
    <col min="8" max="8" width="15.7109375" customWidth="1"/>
  </cols>
  <sheetData>
    <row r="1" spans="1:11" ht="15.75" x14ac:dyDescent="0.25">
      <c r="A1" s="33" t="s">
        <v>10</v>
      </c>
      <c r="G1" s="33"/>
      <c r="K1" s="34" t="str">
        <f>couverture!D15</f>
        <v xml:space="preserve">1er décembre 2013 </v>
      </c>
    </row>
    <row r="4" spans="1:11" x14ac:dyDescent="0.2">
      <c r="A4" s="35" t="s">
        <v>111</v>
      </c>
      <c r="G4" s="35" t="s">
        <v>112</v>
      </c>
    </row>
    <row r="6" spans="1:11" ht="25.5" customHeight="1" x14ac:dyDescent="0.2">
      <c r="C6" s="36">
        <v>41609</v>
      </c>
      <c r="D6" s="36">
        <v>41244</v>
      </c>
      <c r="E6" s="37" t="s">
        <v>113</v>
      </c>
      <c r="I6" s="36">
        <v>41609</v>
      </c>
      <c r="J6" s="36">
        <v>41244</v>
      </c>
      <c r="K6" s="37" t="s">
        <v>113</v>
      </c>
    </row>
    <row r="7" spans="1:11" ht="25.5" customHeight="1" x14ac:dyDescent="0.2">
      <c r="A7" s="434" t="s">
        <v>114</v>
      </c>
      <c r="B7" s="434"/>
      <c r="C7" s="38">
        <v>78884</v>
      </c>
      <c r="D7" s="39">
        <v>78082</v>
      </c>
      <c r="E7" s="51">
        <f>IF(D7&gt;0,(C7/D7)-1,"-")</f>
        <v>1.0271253297815086E-2</v>
      </c>
      <c r="G7" s="431" t="s">
        <v>114</v>
      </c>
      <c r="H7" s="431"/>
      <c r="I7" s="38">
        <f>I9+I10+I11</f>
        <v>12813</v>
      </c>
      <c r="J7" s="39">
        <f>J9+J10+J11</f>
        <v>12138</v>
      </c>
      <c r="K7" s="40">
        <f>(I7/J7)-1</f>
        <v>5.5610479485912023E-2</v>
      </c>
    </row>
    <row r="8" spans="1:11" ht="15.75" x14ac:dyDescent="0.2">
      <c r="A8" s="41"/>
      <c r="B8" s="41"/>
      <c r="C8" s="42"/>
      <c r="D8" s="43"/>
      <c r="E8" s="44"/>
      <c r="I8" s="42"/>
      <c r="J8" s="43"/>
      <c r="K8" s="44"/>
    </row>
    <row r="9" spans="1:11" ht="25.5" customHeight="1" x14ac:dyDescent="0.2">
      <c r="A9" s="441" t="s">
        <v>115</v>
      </c>
      <c r="B9" s="441"/>
      <c r="C9" s="45">
        <v>11146</v>
      </c>
      <c r="D9" s="46">
        <v>10408</v>
      </c>
      <c r="E9" s="51">
        <f>IF(D9&gt;0,(C9/D9)-1,"-")</f>
        <v>7.0906994619523545E-2</v>
      </c>
      <c r="G9" s="438" t="s">
        <v>116</v>
      </c>
      <c r="H9" s="438"/>
      <c r="I9" s="48">
        <f>C16</f>
        <v>1838</v>
      </c>
      <c r="J9" s="46">
        <f>D16</f>
        <v>1903</v>
      </c>
      <c r="K9" s="47">
        <f>(I9/J9)-1</f>
        <v>-3.4156594850236477E-2</v>
      </c>
    </row>
    <row r="10" spans="1:11" ht="42" customHeight="1" x14ac:dyDescent="0.2">
      <c r="A10" s="435" t="s">
        <v>233</v>
      </c>
      <c r="B10" s="442"/>
      <c r="C10" s="49">
        <v>9938</v>
      </c>
      <c r="D10" s="50">
        <v>9251</v>
      </c>
      <c r="E10" s="51">
        <f>IF(D10&gt;0,(C10/D10)-1,"-")</f>
        <v>7.4262241919792471E-2</v>
      </c>
      <c r="G10" s="436" t="s">
        <v>233</v>
      </c>
      <c r="H10" s="437"/>
      <c r="I10" s="49">
        <f>C10</f>
        <v>9938</v>
      </c>
      <c r="J10" s="50">
        <f>D10</f>
        <v>9251</v>
      </c>
      <c r="K10" s="51">
        <f>(I10/J10)-1</f>
        <v>7.4262241919792471E-2</v>
      </c>
    </row>
    <row r="11" spans="1:11" ht="42" customHeight="1" x14ac:dyDescent="0.2">
      <c r="A11" s="435" t="s">
        <v>234</v>
      </c>
      <c r="B11" s="435"/>
      <c r="C11" s="49">
        <v>544</v>
      </c>
      <c r="D11" s="50">
        <v>589</v>
      </c>
      <c r="E11" s="51">
        <f>IF(D11&gt;0,(C11/D11)-1,"-")</f>
        <v>-7.6400679117147763E-2</v>
      </c>
      <c r="G11" s="435" t="s">
        <v>118</v>
      </c>
      <c r="H11" s="435"/>
      <c r="I11" s="49">
        <f>C12+C17</f>
        <v>1037</v>
      </c>
      <c r="J11" s="50">
        <f>D12+D17</f>
        <v>984</v>
      </c>
      <c r="K11" s="51">
        <f>(I11/J11)-1</f>
        <v>5.3861788617886264E-2</v>
      </c>
    </row>
    <row r="12" spans="1:11" ht="25.5" customHeight="1" x14ac:dyDescent="0.2">
      <c r="A12" s="435" t="s">
        <v>117</v>
      </c>
      <c r="B12" s="435"/>
      <c r="C12" s="49">
        <v>664</v>
      </c>
      <c r="D12" s="50">
        <v>568</v>
      </c>
      <c r="E12" s="51">
        <f>(C12/D12)-1</f>
        <v>0.16901408450704225</v>
      </c>
      <c r="G12" s="52"/>
      <c r="H12" s="52"/>
      <c r="I12" s="53"/>
      <c r="J12" s="53"/>
      <c r="K12" s="54"/>
    </row>
    <row r="13" spans="1:11" ht="15.75" x14ac:dyDescent="0.2">
      <c r="A13" s="41"/>
      <c r="B13" s="41"/>
      <c r="C13" s="42"/>
      <c r="D13" s="43"/>
      <c r="E13" s="44"/>
      <c r="G13" s="439" t="s">
        <v>120</v>
      </c>
      <c r="H13" s="439"/>
      <c r="I13" s="432">
        <f>(I7*100)/(C18+C17+C16+C12+C10+C11)</f>
        <v>20.769305582571484</v>
      </c>
      <c r="J13" s="432">
        <f>(J7*100)/(D18+D17+D16+D12+D10+D11)</f>
        <v>19.853771038814465</v>
      </c>
      <c r="K13" s="55"/>
    </row>
    <row r="14" spans="1:11" ht="24.75" customHeight="1" x14ac:dyDescent="0.2">
      <c r="A14" s="441" t="s">
        <v>119</v>
      </c>
      <c r="B14" s="441"/>
      <c r="C14" s="45">
        <v>67738</v>
      </c>
      <c r="D14" s="46">
        <v>67674</v>
      </c>
      <c r="E14" s="47">
        <f>(C14/D14)-1</f>
        <v>9.4571031710843911E-4</v>
      </c>
      <c r="G14" s="440"/>
      <c r="H14" s="440"/>
      <c r="I14" s="433"/>
      <c r="J14" s="433"/>
      <c r="K14" s="55"/>
    </row>
    <row r="15" spans="1:11" ht="25.5" customHeight="1" x14ac:dyDescent="0.2">
      <c r="A15" s="435" t="s">
        <v>121</v>
      </c>
      <c r="B15" s="435"/>
      <c r="C15" s="49">
        <v>17192</v>
      </c>
      <c r="D15" s="50">
        <v>16945</v>
      </c>
      <c r="E15" s="51">
        <f>(C15/D15)-1</f>
        <v>1.4576571259958593E-2</v>
      </c>
      <c r="I15" s="338"/>
    </row>
    <row r="16" spans="1:11" ht="25.5" customHeight="1" x14ac:dyDescent="0.2">
      <c r="A16" s="435" t="s">
        <v>116</v>
      </c>
      <c r="B16" s="435"/>
      <c r="C16" s="49">
        <v>1838</v>
      </c>
      <c r="D16" s="50">
        <v>1903</v>
      </c>
      <c r="E16" s="51">
        <f>(C16/D16)-1</f>
        <v>-3.4156594850236477E-2</v>
      </c>
    </row>
    <row r="17" spans="1:9" ht="25.5" customHeight="1" x14ac:dyDescent="0.2">
      <c r="A17" s="435" t="s">
        <v>122</v>
      </c>
      <c r="B17" s="435"/>
      <c r="C17" s="49">
        <v>373</v>
      </c>
      <c r="D17" s="50">
        <v>416</v>
      </c>
      <c r="E17" s="51">
        <f>(C17/D17)-1</f>
        <v>-0.10336538461538458</v>
      </c>
      <c r="G17" s="35" t="s">
        <v>502</v>
      </c>
      <c r="I17">
        <v>1047</v>
      </c>
    </row>
    <row r="18" spans="1:9" ht="25.5" customHeight="1" x14ac:dyDescent="0.2">
      <c r="A18" s="435" t="s">
        <v>123</v>
      </c>
      <c r="B18" s="435"/>
      <c r="C18" s="49">
        <f>C14-C15-C16-C17</f>
        <v>48335</v>
      </c>
      <c r="D18" s="49">
        <f>D14-D15-D16-D17</f>
        <v>48410</v>
      </c>
      <c r="E18" s="51">
        <f>(C18/D18)-1</f>
        <v>-1.5492666804379773E-3</v>
      </c>
    </row>
    <row r="21" spans="1:9" x14ac:dyDescent="0.2">
      <c r="A21" s="35" t="s">
        <v>124</v>
      </c>
    </row>
    <row r="23" spans="1:9" x14ac:dyDescent="0.2">
      <c r="B23" s="56" t="s">
        <v>456</v>
      </c>
    </row>
    <row r="24" spans="1:9" x14ac:dyDescent="0.2">
      <c r="B24" s="57" t="s">
        <v>457</v>
      </c>
    </row>
    <row r="25" spans="1:9" x14ac:dyDescent="0.2">
      <c r="B25" s="56" t="s">
        <v>458</v>
      </c>
    </row>
    <row r="26" spans="1:9" x14ac:dyDescent="0.2">
      <c r="B26" s="56" t="s">
        <v>459</v>
      </c>
    </row>
    <row r="27" spans="1:9" x14ac:dyDescent="0.2">
      <c r="B27" s="56" t="s">
        <v>460</v>
      </c>
    </row>
    <row r="29" spans="1:9" x14ac:dyDescent="0.2">
      <c r="A29" s="58" t="s">
        <v>125</v>
      </c>
      <c r="B29" s="58"/>
      <c r="C29" s="58"/>
      <c r="D29" s="59">
        <f>'tab6 densité'!D16</f>
        <v>57447</v>
      </c>
      <c r="E29" s="60"/>
    </row>
  </sheetData>
  <mergeCells count="17">
    <mergeCell ref="A11:B11"/>
    <mergeCell ref="G7:H7"/>
    <mergeCell ref="I13:I14"/>
    <mergeCell ref="J13:J14"/>
    <mergeCell ref="A7:B7"/>
    <mergeCell ref="A18:B18"/>
    <mergeCell ref="G10:H10"/>
    <mergeCell ref="G9:H9"/>
    <mergeCell ref="G11:H11"/>
    <mergeCell ref="G13:H14"/>
    <mergeCell ref="A14:B14"/>
    <mergeCell ref="A15:B15"/>
    <mergeCell ref="A16:B16"/>
    <mergeCell ref="A17:B17"/>
    <mergeCell ref="A9:B9"/>
    <mergeCell ref="A10:B10"/>
    <mergeCell ref="A12:B12"/>
  </mergeCells>
  <phoneticPr fontId="0" type="noConversion"/>
  <pageMargins left="0.78740157499999996" right="0.78740157499999996" top="0.984251969" bottom="0.984251969" header="0.4921259845" footer="0.4921259845"/>
  <pageSetup paperSize="9" scale="86" orientation="landscape" r:id="rId1"/>
  <headerFooter alignWithMargins="0">
    <oddFooter>&amp;Rpage 4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H7"/>
  <sheetViews>
    <sheetView zoomScaleNormal="100" workbookViewId="0"/>
  </sheetViews>
  <sheetFormatPr baseColWidth="10" defaultColWidth="11.42578125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109</v>
      </c>
    </row>
    <row r="2" spans="1:8" ht="18.75" x14ac:dyDescent="0.2">
      <c r="A2" s="99"/>
      <c r="B2" s="61" t="s">
        <v>242</v>
      </c>
    </row>
    <row r="3" spans="1:8" ht="15" x14ac:dyDescent="0.2">
      <c r="A3" s="99"/>
      <c r="B3" s="264"/>
    </row>
    <row r="4" spans="1:8" ht="15" x14ac:dyDescent="0.2">
      <c r="A4" s="64" t="s">
        <v>128</v>
      </c>
      <c r="B4" s="65" t="s">
        <v>129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130</v>
      </c>
      <c r="B5" s="69" t="str">
        <f>couverture!D15</f>
        <v xml:space="preserve">1er décembre 2013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131</v>
      </c>
      <c r="B6" s="69" t="s">
        <v>132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D38" sqref="D38"/>
    </sheetView>
  </sheetViews>
  <sheetFormatPr baseColWidth="10" defaultRowHeight="12.75" x14ac:dyDescent="0.2"/>
  <cols>
    <col min="2" max="2" width="12" bestFit="1" customWidth="1"/>
    <col min="7" max="7" width="16.140625" customWidth="1"/>
    <col min="9" max="9" width="13.140625" customWidth="1"/>
    <col min="10" max="10" width="9" customWidth="1"/>
  </cols>
  <sheetData>
    <row r="1" spans="1:10" ht="18.75" x14ac:dyDescent="0.25">
      <c r="A1" s="99"/>
      <c r="B1" s="61" t="s">
        <v>626</v>
      </c>
      <c r="C1" s="61"/>
      <c r="D1" s="61"/>
      <c r="E1" s="99"/>
      <c r="F1" s="99"/>
      <c r="G1" s="100"/>
      <c r="H1" s="100"/>
      <c r="I1" s="100"/>
      <c r="J1" s="100"/>
    </row>
    <row r="2" spans="1:10" ht="18.75" x14ac:dyDescent="0.25">
      <c r="A2" s="99"/>
      <c r="B2" s="61" t="s">
        <v>627</v>
      </c>
      <c r="C2" s="347"/>
      <c r="D2" s="61"/>
      <c r="E2" s="99"/>
      <c r="F2" s="99"/>
      <c r="G2" s="100"/>
      <c r="H2" s="100"/>
      <c r="I2" s="100"/>
      <c r="J2" s="100"/>
    </row>
    <row r="3" spans="1:10" ht="15" x14ac:dyDescent="0.25">
      <c r="A3" s="99"/>
      <c r="B3" s="99"/>
      <c r="C3" s="99"/>
      <c r="D3" s="100"/>
      <c r="E3" s="99"/>
      <c r="F3" s="99"/>
      <c r="G3" s="100"/>
      <c r="H3" s="100"/>
      <c r="I3" s="100"/>
      <c r="J3" s="100"/>
    </row>
    <row r="4" spans="1:10" ht="15" x14ac:dyDescent="0.25">
      <c r="A4" s="99"/>
      <c r="B4" s="99"/>
      <c r="C4" s="99"/>
      <c r="D4" s="100"/>
      <c r="E4" s="99"/>
      <c r="F4" s="99"/>
      <c r="G4" s="100"/>
      <c r="H4" s="100"/>
      <c r="I4" s="100"/>
      <c r="J4" s="100"/>
    </row>
    <row r="5" spans="1:10" ht="15" x14ac:dyDescent="0.2">
      <c r="A5" s="64" t="s">
        <v>128</v>
      </c>
      <c r="B5" s="65" t="s">
        <v>129</v>
      </c>
      <c r="C5" s="66"/>
      <c r="D5" s="66"/>
      <c r="E5" s="66"/>
      <c r="F5" s="66"/>
      <c r="G5" s="66"/>
      <c r="H5" s="66"/>
      <c r="I5" s="66"/>
      <c r="J5" s="66"/>
    </row>
    <row r="6" spans="1:10" ht="15" x14ac:dyDescent="0.2">
      <c r="A6" s="64" t="s">
        <v>130</v>
      </c>
      <c r="B6" s="65" t="s">
        <v>241</v>
      </c>
      <c r="C6" s="66"/>
      <c r="D6" s="66"/>
      <c r="E6" s="66"/>
      <c r="F6" s="66"/>
      <c r="G6" s="66"/>
      <c r="H6" s="66"/>
      <c r="I6" s="66"/>
      <c r="J6" s="66"/>
    </row>
    <row r="7" spans="1:10" ht="15" x14ac:dyDescent="0.2">
      <c r="A7" s="68" t="s">
        <v>131</v>
      </c>
      <c r="B7" s="69" t="s">
        <v>132</v>
      </c>
      <c r="C7" s="70"/>
      <c r="D7" s="70"/>
      <c r="E7" s="70"/>
      <c r="F7" s="70"/>
      <c r="G7" s="70"/>
      <c r="H7" s="70"/>
      <c r="I7" s="70"/>
      <c r="J7" s="70"/>
    </row>
    <row r="8" spans="1:10" ht="15" x14ac:dyDescent="0.25">
      <c r="A8" s="102"/>
      <c r="B8" s="101"/>
      <c r="C8" s="101"/>
      <c r="D8" s="101"/>
      <c r="E8" s="101"/>
      <c r="F8" s="101"/>
      <c r="G8" s="100"/>
      <c r="H8" s="100"/>
      <c r="I8" s="100"/>
      <c r="J8" s="100"/>
    </row>
    <row r="9" spans="1:10" ht="30" x14ac:dyDescent="0.3">
      <c r="B9" s="348" t="s">
        <v>505</v>
      </c>
      <c r="C9" s="348" t="s">
        <v>506</v>
      </c>
      <c r="D9" s="457" t="s">
        <v>507</v>
      </c>
      <c r="E9" s="458"/>
      <c r="F9" s="459"/>
      <c r="G9" s="349" t="s">
        <v>508</v>
      </c>
      <c r="H9" s="350" t="s">
        <v>509</v>
      </c>
      <c r="I9" s="350" t="s">
        <v>510</v>
      </c>
      <c r="J9" s="351" t="s">
        <v>212</v>
      </c>
    </row>
    <row r="10" spans="1:10" x14ac:dyDescent="0.2">
      <c r="B10" s="352"/>
      <c r="C10" s="352"/>
      <c r="D10" s="353" t="s">
        <v>511</v>
      </c>
      <c r="E10" s="353" t="s">
        <v>512</v>
      </c>
      <c r="F10" s="353" t="s">
        <v>114</v>
      </c>
      <c r="G10" s="354"/>
      <c r="H10" s="352"/>
      <c r="I10" s="352"/>
      <c r="J10" s="355"/>
    </row>
    <row r="11" spans="1:10" ht="15" x14ac:dyDescent="0.25">
      <c r="B11" s="356">
        <v>40878</v>
      </c>
      <c r="C11" s="357">
        <v>8267</v>
      </c>
      <c r="D11" s="357">
        <v>410</v>
      </c>
      <c r="E11" s="357">
        <v>579</v>
      </c>
      <c r="F11" s="358">
        <f>D11+E11</f>
        <v>989</v>
      </c>
      <c r="G11" s="359">
        <v>1908</v>
      </c>
      <c r="H11" s="360">
        <v>11164</v>
      </c>
      <c r="I11" s="360">
        <v>57521</v>
      </c>
      <c r="J11" s="361">
        <f>H11/I11%</f>
        <v>19.408563828862501</v>
      </c>
    </row>
    <row r="12" spans="1:10" ht="15" x14ac:dyDescent="0.25">
      <c r="B12" s="356">
        <v>40909</v>
      </c>
      <c r="C12" s="357">
        <v>8417</v>
      </c>
      <c r="D12" s="357">
        <v>371</v>
      </c>
      <c r="E12" s="357">
        <v>576</v>
      </c>
      <c r="F12" s="358">
        <f t="shared" ref="F12:F35" si="0">D12+E12</f>
        <v>947</v>
      </c>
      <c r="G12" s="359">
        <v>1857</v>
      </c>
      <c r="H12" s="360">
        <v>11221</v>
      </c>
      <c r="I12" s="360">
        <v>57501</v>
      </c>
      <c r="J12" s="362">
        <f t="shared" ref="J12:J35" si="1">H12/I12%</f>
        <v>19.514443227074313</v>
      </c>
    </row>
    <row r="13" spans="1:10" ht="15" x14ac:dyDescent="0.25">
      <c r="B13" s="356">
        <v>40940</v>
      </c>
      <c r="C13" s="357">
        <v>8924</v>
      </c>
      <c r="D13" s="357">
        <v>337</v>
      </c>
      <c r="E13" s="357">
        <v>599</v>
      </c>
      <c r="F13" s="358">
        <f t="shared" si="0"/>
        <v>936</v>
      </c>
      <c r="G13" s="359">
        <v>1954</v>
      </c>
      <c r="H13" s="360">
        <v>11814</v>
      </c>
      <c r="I13" s="360">
        <v>58759</v>
      </c>
      <c r="J13" s="362">
        <f t="shared" si="1"/>
        <v>20.105856124168213</v>
      </c>
    </row>
    <row r="14" spans="1:10" ht="15" x14ac:dyDescent="0.25">
      <c r="B14" s="356">
        <v>40969</v>
      </c>
      <c r="C14" s="357">
        <v>9370</v>
      </c>
      <c r="D14" s="357">
        <v>376</v>
      </c>
      <c r="E14" s="357">
        <v>613</v>
      </c>
      <c r="F14" s="358">
        <f t="shared" si="0"/>
        <v>989</v>
      </c>
      <c r="G14" s="359">
        <v>2036</v>
      </c>
      <c r="H14" s="360">
        <v>12395</v>
      </c>
      <c r="I14" s="360">
        <v>59916</v>
      </c>
      <c r="J14" s="362">
        <f t="shared" si="1"/>
        <v>20.687295547099275</v>
      </c>
    </row>
    <row r="15" spans="1:10" ht="15" x14ac:dyDescent="0.25">
      <c r="B15" s="356">
        <v>41000</v>
      </c>
      <c r="C15" s="357">
        <v>9774</v>
      </c>
      <c r="D15" s="357">
        <v>401</v>
      </c>
      <c r="E15" s="357">
        <v>653</v>
      </c>
      <c r="F15" s="358">
        <f t="shared" si="0"/>
        <v>1054</v>
      </c>
      <c r="G15" s="359">
        <v>2020</v>
      </c>
      <c r="H15" s="360">
        <v>12848</v>
      </c>
      <c r="I15" s="360">
        <v>60561</v>
      </c>
      <c r="J15" s="362">
        <f t="shared" si="1"/>
        <v>21.214973332672841</v>
      </c>
    </row>
    <row r="16" spans="1:10" ht="15" x14ac:dyDescent="0.25">
      <c r="B16" s="356">
        <v>41030</v>
      </c>
      <c r="C16" s="357">
        <v>10036</v>
      </c>
      <c r="D16" s="357">
        <v>405</v>
      </c>
      <c r="E16" s="357">
        <v>643</v>
      </c>
      <c r="F16" s="358">
        <f t="shared" si="0"/>
        <v>1048</v>
      </c>
      <c r="G16" s="359">
        <v>2064</v>
      </c>
      <c r="H16" s="360">
        <v>13148</v>
      </c>
      <c r="I16" s="360">
        <v>60979</v>
      </c>
      <c r="J16" s="362">
        <f t="shared" si="1"/>
        <v>21.561521179422424</v>
      </c>
    </row>
    <row r="17" spans="2:10" ht="15" x14ac:dyDescent="0.25">
      <c r="B17" s="356">
        <v>41061</v>
      </c>
      <c r="C17" s="357">
        <v>10111</v>
      </c>
      <c r="D17" s="357">
        <v>413</v>
      </c>
      <c r="E17" s="357">
        <v>648</v>
      </c>
      <c r="F17" s="358">
        <f t="shared" si="0"/>
        <v>1061</v>
      </c>
      <c r="G17" s="359">
        <v>2060</v>
      </c>
      <c r="H17" s="360">
        <v>13232</v>
      </c>
      <c r="I17" s="360">
        <v>60918</v>
      </c>
      <c r="J17" s="362">
        <f t="shared" si="1"/>
        <v>21.721002002692146</v>
      </c>
    </row>
    <row r="18" spans="2:10" ht="15" x14ac:dyDescent="0.25">
      <c r="B18" s="356">
        <v>41091</v>
      </c>
      <c r="C18" s="357">
        <v>10244</v>
      </c>
      <c r="D18" s="357">
        <v>344</v>
      </c>
      <c r="E18" s="357">
        <v>645</v>
      </c>
      <c r="F18" s="358">
        <f t="shared" si="0"/>
        <v>989</v>
      </c>
      <c r="G18" s="359">
        <v>1993</v>
      </c>
      <c r="H18" s="360">
        <v>13226</v>
      </c>
      <c r="I18" s="360">
        <v>61124</v>
      </c>
      <c r="J18" s="362">
        <f t="shared" si="1"/>
        <v>21.637981807473334</v>
      </c>
    </row>
    <row r="19" spans="2:10" ht="15" x14ac:dyDescent="0.25">
      <c r="B19" s="356">
        <v>41122</v>
      </c>
      <c r="C19" s="357">
        <v>10104</v>
      </c>
      <c r="D19" s="357">
        <v>397</v>
      </c>
      <c r="E19" s="357">
        <v>633</v>
      </c>
      <c r="F19" s="358">
        <f t="shared" si="0"/>
        <v>1030</v>
      </c>
      <c r="G19" s="359">
        <v>1916</v>
      </c>
      <c r="H19" s="360">
        <v>13050</v>
      </c>
      <c r="I19" s="360">
        <v>61018</v>
      </c>
      <c r="J19" s="362">
        <f t="shared" si="1"/>
        <v>21.387131666065752</v>
      </c>
    </row>
    <row r="20" spans="2:10" ht="15" x14ac:dyDescent="0.25">
      <c r="B20" s="356">
        <v>41153</v>
      </c>
      <c r="C20" s="357">
        <v>9390</v>
      </c>
      <c r="D20" s="357">
        <v>406</v>
      </c>
      <c r="E20" s="357">
        <v>558</v>
      </c>
      <c r="F20" s="358">
        <f t="shared" si="0"/>
        <v>964</v>
      </c>
      <c r="G20" s="359">
        <v>1813</v>
      </c>
      <c r="H20" s="360">
        <v>12167</v>
      </c>
      <c r="I20" s="360">
        <v>59808</v>
      </c>
      <c r="J20" s="362">
        <f t="shared" si="1"/>
        <v>20.343432316746924</v>
      </c>
    </row>
    <row r="21" spans="2:10" ht="15" x14ac:dyDescent="0.25">
      <c r="B21" s="356">
        <v>41183</v>
      </c>
      <c r="C21" s="357">
        <v>9105</v>
      </c>
      <c r="D21" s="357">
        <v>390</v>
      </c>
      <c r="E21" s="357">
        <v>598</v>
      </c>
      <c r="F21" s="358">
        <f t="shared" si="0"/>
        <v>988</v>
      </c>
      <c r="G21" s="359">
        <v>1834</v>
      </c>
      <c r="H21" s="360">
        <v>11927</v>
      </c>
      <c r="I21" s="360">
        <v>59492</v>
      </c>
      <c r="J21" s="362">
        <f t="shared" si="1"/>
        <v>20.048073690580246</v>
      </c>
    </row>
    <row r="22" spans="2:10" ht="15" x14ac:dyDescent="0.25">
      <c r="B22" s="356">
        <v>41214</v>
      </c>
      <c r="C22" s="357">
        <v>9470</v>
      </c>
      <c r="D22" s="357">
        <v>368</v>
      </c>
      <c r="E22" s="357">
        <v>587</v>
      </c>
      <c r="F22" s="358">
        <f t="shared" si="0"/>
        <v>955</v>
      </c>
      <c r="G22" s="359">
        <v>1845</v>
      </c>
      <c r="H22" s="360">
        <v>12270</v>
      </c>
      <c r="I22" s="360">
        <v>60461</v>
      </c>
      <c r="J22" s="362">
        <f t="shared" si="1"/>
        <v>20.294073865797788</v>
      </c>
    </row>
    <row r="23" spans="2:10" ht="15" x14ac:dyDescent="0.25">
      <c r="B23" s="356">
        <v>41244</v>
      </c>
      <c r="C23" s="357">
        <v>9840</v>
      </c>
      <c r="D23" s="357">
        <v>416</v>
      </c>
      <c r="E23" s="357">
        <v>568</v>
      </c>
      <c r="F23" s="358">
        <f t="shared" si="0"/>
        <v>984</v>
      </c>
      <c r="G23" s="359">
        <v>1903</v>
      </c>
      <c r="H23" s="360">
        <v>12727</v>
      </c>
      <c r="I23" s="360">
        <v>61137</v>
      </c>
      <c r="J23" s="362">
        <f t="shared" si="1"/>
        <v>20.817181085103947</v>
      </c>
    </row>
    <row r="24" spans="2:10" ht="15" x14ac:dyDescent="0.25">
      <c r="B24" s="356">
        <v>41275</v>
      </c>
      <c r="C24" s="357">
        <v>9653</v>
      </c>
      <c r="D24" s="357">
        <v>403</v>
      </c>
      <c r="E24" s="357">
        <v>573</v>
      </c>
      <c r="F24" s="358">
        <f t="shared" si="0"/>
        <v>976</v>
      </c>
      <c r="G24" s="359">
        <v>1785</v>
      </c>
      <c r="H24" s="360">
        <v>12414</v>
      </c>
      <c r="I24" s="360">
        <v>60344</v>
      </c>
      <c r="J24" s="362">
        <f t="shared" si="1"/>
        <v>20.572053559591673</v>
      </c>
    </row>
    <row r="25" spans="2:10" ht="15" x14ac:dyDescent="0.25">
      <c r="B25" s="356">
        <v>41306</v>
      </c>
      <c r="C25" s="357">
        <v>10197</v>
      </c>
      <c r="D25" s="357">
        <v>405</v>
      </c>
      <c r="E25" s="357">
        <v>597</v>
      </c>
      <c r="F25" s="363">
        <f t="shared" si="0"/>
        <v>1002</v>
      </c>
      <c r="G25" s="359">
        <v>1867</v>
      </c>
      <c r="H25" s="360">
        <v>13066</v>
      </c>
      <c r="I25" s="360">
        <v>60786</v>
      </c>
      <c r="J25" s="362">
        <f t="shared" si="1"/>
        <v>21.495081104201624</v>
      </c>
    </row>
    <row r="26" spans="2:10" ht="15" x14ac:dyDescent="0.25">
      <c r="B26" s="356">
        <v>41334</v>
      </c>
      <c r="C26" s="357">
        <v>10615</v>
      </c>
      <c r="D26" s="357">
        <v>404</v>
      </c>
      <c r="E26" s="357">
        <v>598</v>
      </c>
      <c r="F26" s="363">
        <f t="shared" si="0"/>
        <v>1002</v>
      </c>
      <c r="G26" s="359">
        <v>1921</v>
      </c>
      <c r="H26" s="360">
        <v>13538</v>
      </c>
      <c r="I26" s="360">
        <v>61409</v>
      </c>
      <c r="J26" s="362">
        <f t="shared" si="1"/>
        <v>22.045628490937808</v>
      </c>
    </row>
    <row r="27" spans="2:10" ht="15" x14ac:dyDescent="0.25">
      <c r="B27" s="356">
        <v>41365</v>
      </c>
      <c r="C27" s="357">
        <v>10919</v>
      </c>
      <c r="D27" s="357">
        <v>442</v>
      </c>
      <c r="E27" s="357">
        <v>585</v>
      </c>
      <c r="F27" s="363">
        <f t="shared" si="0"/>
        <v>1027</v>
      </c>
      <c r="G27" s="359">
        <v>1942</v>
      </c>
      <c r="H27" s="360">
        <v>13888</v>
      </c>
      <c r="I27" s="360">
        <v>61831</v>
      </c>
      <c r="J27" s="362">
        <f t="shared" si="1"/>
        <v>22.461224951884979</v>
      </c>
    </row>
    <row r="28" spans="2:10" ht="15" x14ac:dyDescent="0.25">
      <c r="B28" s="356">
        <v>41395</v>
      </c>
      <c r="C28" s="357">
        <v>11438</v>
      </c>
      <c r="D28" s="357">
        <v>435</v>
      </c>
      <c r="E28" s="357">
        <v>635</v>
      </c>
      <c r="F28" s="363">
        <f t="shared" si="0"/>
        <v>1070</v>
      </c>
      <c r="G28" s="359">
        <v>2041</v>
      </c>
      <c r="H28" s="360">
        <v>14549</v>
      </c>
      <c r="I28" s="360">
        <v>62925</v>
      </c>
      <c r="J28" s="362">
        <f t="shared" si="1"/>
        <v>23.121176003178388</v>
      </c>
    </row>
    <row r="29" spans="2:10" ht="15" x14ac:dyDescent="0.25">
      <c r="B29" s="356">
        <v>41426</v>
      </c>
      <c r="C29" s="357">
        <v>11559</v>
      </c>
      <c r="D29" s="357">
        <v>416</v>
      </c>
      <c r="E29" s="357">
        <v>622</v>
      </c>
      <c r="F29" s="363">
        <f t="shared" si="0"/>
        <v>1038</v>
      </c>
      <c r="G29" s="359">
        <v>2000</v>
      </c>
      <c r="H29" s="360">
        <v>14597</v>
      </c>
      <c r="I29" s="360">
        <v>62963</v>
      </c>
      <c r="J29" s="362">
        <f t="shared" si="1"/>
        <v>23.183456950907676</v>
      </c>
    </row>
    <row r="30" spans="2:10" ht="15" x14ac:dyDescent="0.25">
      <c r="B30" s="356">
        <v>41456</v>
      </c>
      <c r="C30" s="357">
        <v>11475</v>
      </c>
      <c r="D30" s="357">
        <v>405</v>
      </c>
      <c r="E30" s="357">
        <v>656</v>
      </c>
      <c r="F30" s="363">
        <f t="shared" si="0"/>
        <v>1061</v>
      </c>
      <c r="G30" s="359">
        <v>1993</v>
      </c>
      <c r="H30" s="360">
        <v>14529</v>
      </c>
      <c r="I30" s="360">
        <v>63382</v>
      </c>
      <c r="J30" s="362">
        <f t="shared" si="1"/>
        <v>22.922911867722696</v>
      </c>
    </row>
    <row r="31" spans="2:10" ht="15" x14ac:dyDescent="0.25">
      <c r="B31" s="356">
        <v>41487</v>
      </c>
      <c r="C31" s="357">
        <v>11465</v>
      </c>
      <c r="D31" s="357">
        <v>380</v>
      </c>
      <c r="E31" s="357">
        <v>619</v>
      </c>
      <c r="F31" s="363">
        <f t="shared" si="0"/>
        <v>999</v>
      </c>
      <c r="G31" s="359">
        <v>1939</v>
      </c>
      <c r="H31" s="360">
        <v>14403</v>
      </c>
      <c r="I31" s="360">
        <v>63313</v>
      </c>
      <c r="J31" s="362">
        <f t="shared" si="1"/>
        <v>22.748882535972076</v>
      </c>
    </row>
    <row r="32" spans="2:10" ht="15" x14ac:dyDescent="0.25">
      <c r="B32" s="356">
        <v>41518</v>
      </c>
      <c r="C32" s="357">
        <v>10646</v>
      </c>
      <c r="D32" s="357">
        <v>374</v>
      </c>
      <c r="E32" s="357">
        <v>580</v>
      </c>
      <c r="F32" s="363">
        <f t="shared" si="0"/>
        <v>954</v>
      </c>
      <c r="G32" s="359">
        <v>1813</v>
      </c>
      <c r="H32" s="360">
        <v>13413</v>
      </c>
      <c r="I32" s="360">
        <v>61710</v>
      </c>
      <c r="J32" s="362">
        <f t="shared" si="1"/>
        <v>21.735537190082646</v>
      </c>
    </row>
    <row r="33" spans="2:10" ht="15" x14ac:dyDescent="0.25">
      <c r="B33" s="356">
        <v>41548</v>
      </c>
      <c r="C33" s="357">
        <v>10451</v>
      </c>
      <c r="D33" s="357">
        <v>391</v>
      </c>
      <c r="E33" s="357">
        <v>602</v>
      </c>
      <c r="F33" s="363">
        <f t="shared" si="0"/>
        <v>993</v>
      </c>
      <c r="G33" s="359">
        <v>1860</v>
      </c>
      <c r="H33" s="360">
        <v>13304</v>
      </c>
      <c r="I33" s="360">
        <v>61568</v>
      </c>
      <c r="J33" s="362">
        <f t="shared" si="1"/>
        <v>21.608627858627859</v>
      </c>
    </row>
    <row r="34" spans="2:10" ht="15" x14ac:dyDescent="0.25">
      <c r="B34" s="356">
        <v>41579</v>
      </c>
      <c r="C34" s="357">
        <v>10560</v>
      </c>
      <c r="D34" s="357">
        <v>371</v>
      </c>
      <c r="E34" s="357">
        <v>642</v>
      </c>
      <c r="F34" s="363">
        <f t="shared" si="0"/>
        <v>1013</v>
      </c>
      <c r="G34" s="359">
        <v>1842</v>
      </c>
      <c r="H34" s="360">
        <v>13415</v>
      </c>
      <c r="I34" s="360">
        <v>61195</v>
      </c>
      <c r="J34" s="362">
        <f t="shared" si="1"/>
        <v>21.921725631179015</v>
      </c>
    </row>
    <row r="35" spans="2:10" ht="15" x14ac:dyDescent="0.25">
      <c r="B35" s="364">
        <v>41609</v>
      </c>
      <c r="C35" s="365">
        <v>10482</v>
      </c>
      <c r="D35" s="365">
        <v>373</v>
      </c>
      <c r="E35" s="365">
        <v>664</v>
      </c>
      <c r="F35" s="334">
        <f t="shared" si="0"/>
        <v>1037</v>
      </c>
      <c r="G35" s="366">
        <v>1838</v>
      </c>
      <c r="H35" s="367">
        <v>13357</v>
      </c>
      <c r="I35" s="367">
        <v>61692</v>
      </c>
      <c r="J35" s="368">
        <f t="shared" si="1"/>
        <v>21.651105491797967</v>
      </c>
    </row>
    <row r="36" spans="2:10" ht="15" x14ac:dyDescent="0.25">
      <c r="B36" s="369"/>
      <c r="C36" s="370"/>
      <c r="D36" s="370"/>
      <c r="E36" s="370"/>
      <c r="F36" s="143"/>
      <c r="G36" s="371"/>
      <c r="H36" s="371"/>
      <c r="I36" s="371"/>
      <c r="J36" s="372"/>
    </row>
    <row r="37" spans="2:10" x14ac:dyDescent="0.2">
      <c r="B37" s="373"/>
      <c r="C37" s="373"/>
      <c r="D37" s="373"/>
      <c r="E37" s="373"/>
      <c r="F37" s="373"/>
      <c r="G37" s="373"/>
      <c r="H37" s="373"/>
      <c r="I37" s="373"/>
      <c r="J37" s="373"/>
    </row>
  </sheetData>
  <mergeCells count="1">
    <mergeCell ref="D9:F9"/>
  </mergeCells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>
    <oddFooter>&amp;Rpage 41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zoomScaleNormal="100" workbookViewId="0">
      <selection activeCell="B2" sqref="B2"/>
    </sheetView>
  </sheetViews>
  <sheetFormatPr baseColWidth="10" defaultRowHeight="12.75" x14ac:dyDescent="0.2"/>
  <sheetData>
    <row r="1" spans="1:10" ht="18.75" x14ac:dyDescent="0.2">
      <c r="A1" s="99"/>
      <c r="B1" s="61" t="s">
        <v>628</v>
      </c>
    </row>
    <row r="2" spans="1:10" ht="18.75" x14ac:dyDescent="0.2">
      <c r="A2" s="99"/>
      <c r="B2" s="61" t="s">
        <v>513</v>
      </c>
    </row>
    <row r="3" spans="1:10" ht="15" x14ac:dyDescent="0.2">
      <c r="A3" s="99"/>
      <c r="B3" s="99"/>
    </row>
    <row r="4" spans="1:10" ht="15" x14ac:dyDescent="0.2">
      <c r="A4" s="64" t="s">
        <v>128</v>
      </c>
      <c r="B4" s="65" t="s">
        <v>514</v>
      </c>
      <c r="C4" s="124"/>
      <c r="D4" s="124"/>
      <c r="E4" s="124"/>
      <c r="F4" s="124"/>
      <c r="G4" s="124"/>
      <c r="H4" s="124"/>
    </row>
    <row r="5" spans="1:10" ht="15" x14ac:dyDescent="0.2">
      <c r="A5" s="68" t="s">
        <v>130</v>
      </c>
      <c r="B5" s="69" t="s">
        <v>241</v>
      </c>
      <c r="C5" s="125"/>
      <c r="D5" s="125"/>
      <c r="E5" s="125"/>
      <c r="F5" s="125"/>
      <c r="G5" s="125"/>
      <c r="H5" s="125"/>
      <c r="I5" s="125"/>
      <c r="J5" s="125"/>
    </row>
    <row r="6" spans="1:10" ht="15" x14ac:dyDescent="0.2">
      <c r="A6" s="68" t="s">
        <v>131</v>
      </c>
      <c r="B6" s="69" t="s">
        <v>132</v>
      </c>
      <c r="C6" s="125"/>
      <c r="D6" s="125"/>
      <c r="E6" s="125"/>
      <c r="F6" s="125"/>
      <c r="G6" s="125"/>
      <c r="H6" s="125"/>
      <c r="I6" s="125"/>
      <c r="J6" s="125"/>
    </row>
  </sheetData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Footer>&amp;Rpage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B2" sqref="B2"/>
    </sheetView>
  </sheetViews>
  <sheetFormatPr baseColWidth="10" defaultRowHeight="12.75" x14ac:dyDescent="0.2"/>
  <cols>
    <col min="2" max="8" width="11.28515625" customWidth="1"/>
    <col min="9" max="9" width="1.85546875" customWidth="1"/>
    <col min="10" max="13" width="11.28515625" customWidth="1"/>
  </cols>
  <sheetData>
    <row r="1" spans="1:14" ht="18.75" x14ac:dyDescent="0.2">
      <c r="A1" s="99"/>
      <c r="B1" s="61" t="s">
        <v>629</v>
      </c>
      <c r="C1" s="61"/>
      <c r="D1" s="61"/>
      <c r="E1" s="61"/>
      <c r="F1" s="99"/>
    </row>
    <row r="2" spans="1:14" ht="18.75" x14ac:dyDescent="0.2">
      <c r="A2" s="99"/>
      <c r="B2" s="61" t="s">
        <v>515</v>
      </c>
      <c r="C2" s="61"/>
      <c r="D2" s="61"/>
      <c r="E2" s="61"/>
      <c r="F2" s="99"/>
    </row>
    <row r="3" spans="1:14" ht="15" x14ac:dyDescent="0.2">
      <c r="A3" s="99"/>
      <c r="B3" s="264"/>
      <c r="C3" s="99"/>
      <c r="D3" s="99"/>
      <c r="E3" s="99"/>
      <c r="F3" s="99"/>
    </row>
    <row r="4" spans="1:14" ht="13.5" x14ac:dyDescent="0.2">
      <c r="A4" s="128" t="s">
        <v>128</v>
      </c>
      <c r="B4" s="129" t="s">
        <v>514</v>
      </c>
      <c r="C4" s="130"/>
      <c r="D4" s="130"/>
      <c r="E4" s="130"/>
      <c r="F4" s="130"/>
    </row>
    <row r="5" spans="1:14" ht="13.5" x14ac:dyDescent="0.2">
      <c r="A5" s="128" t="s">
        <v>130</v>
      </c>
      <c r="B5" s="132" t="s">
        <v>241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ht="13.5" x14ac:dyDescent="0.2">
      <c r="A6" s="131" t="s">
        <v>131</v>
      </c>
      <c r="B6" s="132" t="s">
        <v>132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ht="13.5" thickBot="1" x14ac:dyDescent="0.25"/>
    <row r="8" spans="1:14" ht="76.5" customHeight="1" thickBot="1" x14ac:dyDescent="0.25">
      <c r="B8" s="374" t="s">
        <v>139</v>
      </c>
      <c r="C8" s="375" t="s">
        <v>140</v>
      </c>
      <c r="D8" s="376" t="s">
        <v>516</v>
      </c>
      <c r="E8" s="377" t="s">
        <v>517</v>
      </c>
      <c r="F8" s="378" t="s">
        <v>518</v>
      </c>
      <c r="G8" s="376" t="s">
        <v>519</v>
      </c>
      <c r="H8" s="379" t="s">
        <v>520</v>
      </c>
      <c r="I8" s="380"/>
      <c r="J8" s="374" t="s">
        <v>521</v>
      </c>
      <c r="K8" s="378" t="s">
        <v>522</v>
      </c>
      <c r="L8" s="381" t="s">
        <v>523</v>
      </c>
      <c r="M8" s="379" t="s">
        <v>524</v>
      </c>
      <c r="N8" s="376" t="s">
        <v>525</v>
      </c>
    </row>
    <row r="9" spans="1:14" x14ac:dyDescent="0.2">
      <c r="B9" s="382">
        <v>40513</v>
      </c>
      <c r="C9" s="383">
        <v>16170</v>
      </c>
      <c r="D9" s="384">
        <v>45303</v>
      </c>
      <c r="E9" s="385">
        <v>1792</v>
      </c>
      <c r="F9" s="386">
        <v>387</v>
      </c>
      <c r="G9" s="387">
        <v>61473</v>
      </c>
      <c r="H9" s="388">
        <v>7.3256495409257383E-2</v>
      </c>
      <c r="I9" s="389"/>
      <c r="J9" s="390">
        <v>6405</v>
      </c>
      <c r="K9" s="391">
        <v>5689</v>
      </c>
      <c r="L9" s="392">
        <v>716</v>
      </c>
      <c r="M9" s="388">
        <v>11.643716227993718</v>
      </c>
      <c r="N9" s="393">
        <f>J9+G9</f>
        <v>67878</v>
      </c>
    </row>
    <row r="10" spans="1:14" x14ac:dyDescent="0.2">
      <c r="B10" s="382">
        <v>40544</v>
      </c>
      <c r="C10" s="383">
        <v>15702</v>
      </c>
      <c r="D10" s="384">
        <v>44842</v>
      </c>
      <c r="E10" s="385">
        <v>1677</v>
      </c>
      <c r="F10" s="386">
        <v>359</v>
      </c>
      <c r="G10" s="387">
        <v>60544</v>
      </c>
      <c r="H10" s="388">
        <v>-1.511232573650223</v>
      </c>
      <c r="I10" s="389"/>
      <c r="J10" s="390">
        <v>6431</v>
      </c>
      <c r="K10" s="391">
        <v>5767</v>
      </c>
      <c r="L10" s="392">
        <v>664</v>
      </c>
      <c r="M10" s="388">
        <v>0.4059328649492544</v>
      </c>
      <c r="N10" s="393">
        <f t="shared" ref="N10:N45" si="0">J10+G10</f>
        <v>66975</v>
      </c>
    </row>
    <row r="11" spans="1:14" x14ac:dyDescent="0.2">
      <c r="B11" s="382">
        <v>40575</v>
      </c>
      <c r="C11" s="383">
        <v>16361</v>
      </c>
      <c r="D11" s="384">
        <v>45410</v>
      </c>
      <c r="E11" s="385">
        <v>1758</v>
      </c>
      <c r="F11" s="386">
        <v>390</v>
      </c>
      <c r="G11" s="387">
        <v>61771</v>
      </c>
      <c r="H11" s="388">
        <v>2.0266252642706206</v>
      </c>
      <c r="I11" s="389"/>
      <c r="J11" s="390">
        <v>7093</v>
      </c>
      <c r="K11" s="391">
        <v>6439</v>
      </c>
      <c r="L11" s="392">
        <v>654</v>
      </c>
      <c r="M11" s="388">
        <v>10.293888975276012</v>
      </c>
      <c r="N11" s="393">
        <f t="shared" si="0"/>
        <v>68864</v>
      </c>
    </row>
    <row r="12" spans="1:14" x14ac:dyDescent="0.2">
      <c r="B12" s="382">
        <v>40603</v>
      </c>
      <c r="C12" s="383">
        <v>16750</v>
      </c>
      <c r="D12" s="384">
        <v>45935</v>
      </c>
      <c r="E12" s="385">
        <v>1722</v>
      </c>
      <c r="F12" s="386">
        <v>386</v>
      </c>
      <c r="G12" s="387">
        <v>62685</v>
      </c>
      <c r="H12" s="388">
        <v>1.4796587395379701</v>
      </c>
      <c r="I12" s="389"/>
      <c r="J12" s="390">
        <v>7513</v>
      </c>
      <c r="K12" s="391">
        <v>6877</v>
      </c>
      <c r="L12" s="392">
        <v>636</v>
      </c>
      <c r="M12" s="388">
        <v>5.9213308896094663</v>
      </c>
      <c r="N12" s="393">
        <f t="shared" si="0"/>
        <v>70198</v>
      </c>
    </row>
    <row r="13" spans="1:14" x14ac:dyDescent="0.2">
      <c r="B13" s="382">
        <v>40634</v>
      </c>
      <c r="C13" s="383">
        <v>16956</v>
      </c>
      <c r="D13" s="384">
        <v>47192</v>
      </c>
      <c r="E13" s="385">
        <v>1713</v>
      </c>
      <c r="F13" s="386">
        <v>385</v>
      </c>
      <c r="G13" s="387">
        <v>64148</v>
      </c>
      <c r="H13" s="388">
        <v>2.333891680625344</v>
      </c>
      <c r="I13" s="389"/>
      <c r="J13" s="390">
        <v>7765</v>
      </c>
      <c r="K13" s="391">
        <v>7147</v>
      </c>
      <c r="L13" s="392">
        <v>618</v>
      </c>
      <c r="M13" s="388">
        <v>3.3541860774657151</v>
      </c>
      <c r="N13" s="393">
        <f t="shared" si="0"/>
        <v>71913</v>
      </c>
    </row>
    <row r="14" spans="1:14" x14ac:dyDescent="0.2">
      <c r="B14" s="382">
        <v>40664</v>
      </c>
      <c r="C14" s="383">
        <v>16882</v>
      </c>
      <c r="D14" s="384">
        <v>47702</v>
      </c>
      <c r="E14" s="385">
        <v>1746</v>
      </c>
      <c r="F14" s="386">
        <v>381</v>
      </c>
      <c r="G14" s="387">
        <v>64584</v>
      </c>
      <c r="H14" s="388">
        <v>0.67967824406061084</v>
      </c>
      <c r="I14" s="389"/>
      <c r="J14" s="390">
        <v>7991</v>
      </c>
      <c r="K14" s="391">
        <v>7341</v>
      </c>
      <c r="L14" s="392">
        <v>650</v>
      </c>
      <c r="M14" s="388">
        <v>2.9104958145524717</v>
      </c>
      <c r="N14" s="393">
        <f t="shared" si="0"/>
        <v>72575</v>
      </c>
    </row>
    <row r="15" spans="1:14" x14ac:dyDescent="0.2">
      <c r="B15" s="382">
        <v>40695</v>
      </c>
      <c r="C15" s="383">
        <v>16960</v>
      </c>
      <c r="D15" s="384">
        <v>48011</v>
      </c>
      <c r="E15" s="385">
        <v>1824</v>
      </c>
      <c r="F15" s="386">
        <v>409</v>
      </c>
      <c r="G15" s="387">
        <v>64971</v>
      </c>
      <c r="H15" s="388">
        <v>0.59921962095874637</v>
      </c>
      <c r="I15" s="389"/>
      <c r="J15" s="390">
        <v>8306</v>
      </c>
      <c r="K15" s="391">
        <v>7645</v>
      </c>
      <c r="L15" s="392">
        <v>661</v>
      </c>
      <c r="M15" s="388">
        <v>3.9419346765110719</v>
      </c>
      <c r="N15" s="393">
        <f t="shared" si="0"/>
        <v>73277</v>
      </c>
    </row>
    <row r="16" spans="1:14" x14ac:dyDescent="0.2">
      <c r="B16" s="382">
        <v>40725</v>
      </c>
      <c r="C16" s="383">
        <v>16789</v>
      </c>
      <c r="D16" s="384">
        <v>47937</v>
      </c>
      <c r="E16" s="385">
        <v>1874</v>
      </c>
      <c r="F16" s="386">
        <v>416</v>
      </c>
      <c r="G16" s="387">
        <v>64726</v>
      </c>
      <c r="H16" s="388">
        <v>-0.37709131766480164</v>
      </c>
      <c r="I16" s="389"/>
      <c r="J16" s="390">
        <v>8594</v>
      </c>
      <c r="K16" s="391">
        <v>7971</v>
      </c>
      <c r="L16" s="392">
        <v>623</v>
      </c>
      <c r="M16" s="388">
        <v>3.4673729833855083</v>
      </c>
      <c r="N16" s="393">
        <f t="shared" si="0"/>
        <v>73320</v>
      </c>
    </row>
    <row r="17" spans="2:14" x14ac:dyDescent="0.2">
      <c r="B17" s="382">
        <v>40756</v>
      </c>
      <c r="C17" s="383">
        <v>16113</v>
      </c>
      <c r="D17" s="384">
        <v>47940</v>
      </c>
      <c r="E17" s="385">
        <v>1880</v>
      </c>
      <c r="F17" s="386">
        <v>417</v>
      </c>
      <c r="G17" s="387">
        <v>64053</v>
      </c>
      <c r="H17" s="388">
        <v>-1.0397676358804842</v>
      </c>
      <c r="I17" s="389"/>
      <c r="J17" s="390">
        <v>8561</v>
      </c>
      <c r="K17" s="391">
        <v>7945</v>
      </c>
      <c r="L17" s="392">
        <v>616</v>
      </c>
      <c r="M17" s="388">
        <v>-0.38398882941587109</v>
      </c>
      <c r="N17" s="393">
        <f t="shared" si="0"/>
        <v>72614</v>
      </c>
    </row>
    <row r="18" spans="2:14" x14ac:dyDescent="0.2">
      <c r="B18" s="382">
        <v>40787</v>
      </c>
      <c r="C18" s="383">
        <v>16056</v>
      </c>
      <c r="D18" s="384">
        <v>47546</v>
      </c>
      <c r="E18" s="385">
        <v>1781</v>
      </c>
      <c r="F18" s="386">
        <v>397</v>
      </c>
      <c r="G18" s="387">
        <v>63602</v>
      </c>
      <c r="H18" s="388">
        <v>-0.70410441353254694</v>
      </c>
      <c r="I18" s="389"/>
      <c r="J18" s="390">
        <v>8140</v>
      </c>
      <c r="K18" s="391">
        <v>7564</v>
      </c>
      <c r="L18" s="392">
        <v>576</v>
      </c>
      <c r="M18" s="388">
        <v>-4.9176498072655122</v>
      </c>
      <c r="N18" s="393">
        <f t="shared" si="0"/>
        <v>71742</v>
      </c>
    </row>
    <row r="19" spans="2:14" x14ac:dyDescent="0.2">
      <c r="B19" s="382">
        <v>40817</v>
      </c>
      <c r="C19" s="383">
        <v>16457</v>
      </c>
      <c r="D19" s="384">
        <v>47690</v>
      </c>
      <c r="E19" s="385">
        <v>1867</v>
      </c>
      <c r="F19" s="386">
        <v>413</v>
      </c>
      <c r="G19" s="387">
        <v>64147</v>
      </c>
      <c r="H19" s="388">
        <v>0.85689129272663589</v>
      </c>
      <c r="I19" s="389"/>
      <c r="J19" s="390">
        <v>8179</v>
      </c>
      <c r="K19" s="391">
        <v>7605</v>
      </c>
      <c r="L19" s="392">
        <v>574</v>
      </c>
      <c r="M19" s="388">
        <v>0.47911547911547725</v>
      </c>
      <c r="N19" s="393">
        <f t="shared" si="0"/>
        <v>72326</v>
      </c>
    </row>
    <row r="20" spans="2:14" x14ac:dyDescent="0.2">
      <c r="B20" s="382">
        <v>40848</v>
      </c>
      <c r="C20" s="383">
        <v>16456</v>
      </c>
      <c r="D20" s="384">
        <v>48255</v>
      </c>
      <c r="E20" s="385">
        <v>1917</v>
      </c>
      <c r="F20" s="386">
        <v>382</v>
      </c>
      <c r="G20" s="387">
        <v>64711</v>
      </c>
      <c r="H20" s="388">
        <v>0.87923051740532721</v>
      </c>
      <c r="I20" s="389"/>
      <c r="J20" s="390">
        <v>8438</v>
      </c>
      <c r="K20" s="391">
        <v>7886</v>
      </c>
      <c r="L20" s="392">
        <v>552</v>
      </c>
      <c r="M20" s="388">
        <v>3.1666462892774083</v>
      </c>
      <c r="N20" s="393">
        <f t="shared" si="0"/>
        <v>73149</v>
      </c>
    </row>
    <row r="21" spans="2:14" x14ac:dyDescent="0.2">
      <c r="B21" s="382">
        <v>40878</v>
      </c>
      <c r="C21" s="383">
        <v>16587</v>
      </c>
      <c r="D21" s="384">
        <v>48675</v>
      </c>
      <c r="E21" s="385">
        <v>1908</v>
      </c>
      <c r="F21" s="386">
        <v>410</v>
      </c>
      <c r="G21" s="387">
        <v>65262</v>
      </c>
      <c r="H21" s="388">
        <v>0.85147811036763166</v>
      </c>
      <c r="I21" s="389"/>
      <c r="J21" s="390">
        <v>8846</v>
      </c>
      <c r="K21" s="391">
        <v>8267</v>
      </c>
      <c r="L21" s="392">
        <v>579</v>
      </c>
      <c r="M21" s="388">
        <v>4.8352690210950566</v>
      </c>
      <c r="N21" s="393">
        <f t="shared" si="0"/>
        <v>74108</v>
      </c>
    </row>
    <row r="22" spans="2:14" x14ac:dyDescent="0.2">
      <c r="B22" s="382">
        <v>40909</v>
      </c>
      <c r="C22" s="383">
        <v>16279</v>
      </c>
      <c r="D22" s="384">
        <v>48508</v>
      </c>
      <c r="E22" s="385">
        <v>1857</v>
      </c>
      <c r="F22" s="386">
        <v>371</v>
      </c>
      <c r="G22" s="387">
        <v>64787</v>
      </c>
      <c r="H22" s="388">
        <v>-0.72783549385553314</v>
      </c>
      <c r="I22" s="389"/>
      <c r="J22" s="390">
        <v>8993</v>
      </c>
      <c r="K22" s="391">
        <v>8417</v>
      </c>
      <c r="L22" s="392">
        <v>576</v>
      </c>
      <c r="M22" s="388">
        <v>1.6617680307483562</v>
      </c>
      <c r="N22" s="393">
        <f t="shared" si="0"/>
        <v>73780</v>
      </c>
    </row>
    <row r="23" spans="2:14" x14ac:dyDescent="0.2">
      <c r="B23" s="382">
        <v>40940</v>
      </c>
      <c r="C23" s="383">
        <v>16463</v>
      </c>
      <c r="D23" s="384">
        <v>49236</v>
      </c>
      <c r="E23" s="385">
        <v>1954</v>
      </c>
      <c r="F23" s="386">
        <v>337</v>
      </c>
      <c r="G23" s="387">
        <v>65699</v>
      </c>
      <c r="H23" s="388">
        <v>1.4076898143146055</v>
      </c>
      <c r="I23" s="389"/>
      <c r="J23" s="390">
        <v>9523</v>
      </c>
      <c r="K23" s="391">
        <v>8924</v>
      </c>
      <c r="L23" s="392">
        <v>599</v>
      </c>
      <c r="M23" s="388">
        <v>5.8934727009896548</v>
      </c>
      <c r="N23" s="393">
        <f t="shared" si="0"/>
        <v>75222</v>
      </c>
    </row>
    <row r="24" spans="2:14" x14ac:dyDescent="0.2">
      <c r="B24" s="382">
        <v>40969</v>
      </c>
      <c r="C24" s="383">
        <v>16512</v>
      </c>
      <c r="D24" s="384">
        <v>49933</v>
      </c>
      <c r="E24" s="385">
        <v>2036</v>
      </c>
      <c r="F24" s="386">
        <v>376</v>
      </c>
      <c r="G24" s="387">
        <v>66445</v>
      </c>
      <c r="H24" s="388">
        <v>1.1354815141783048</v>
      </c>
      <c r="I24" s="389"/>
      <c r="J24" s="390">
        <v>9983</v>
      </c>
      <c r="K24" s="391">
        <v>9370</v>
      </c>
      <c r="L24" s="392">
        <v>613</v>
      </c>
      <c r="M24" s="388">
        <v>4.8304105848997247</v>
      </c>
      <c r="N24" s="393">
        <f t="shared" si="0"/>
        <v>76428</v>
      </c>
    </row>
    <row r="25" spans="2:14" x14ac:dyDescent="0.2">
      <c r="B25" s="382">
        <v>41000</v>
      </c>
      <c r="C25" s="383">
        <v>17027</v>
      </c>
      <c r="D25" s="384">
        <v>50134</v>
      </c>
      <c r="E25" s="385">
        <v>2020</v>
      </c>
      <c r="F25" s="386">
        <v>401</v>
      </c>
      <c r="G25" s="387">
        <v>67161</v>
      </c>
      <c r="H25" s="388">
        <v>1.0775829633531409</v>
      </c>
      <c r="I25" s="389"/>
      <c r="J25" s="390">
        <v>10427</v>
      </c>
      <c r="K25" s="391">
        <v>9774</v>
      </c>
      <c r="L25" s="392">
        <v>653</v>
      </c>
      <c r="M25" s="388">
        <v>4.4475608534508604</v>
      </c>
      <c r="N25" s="393">
        <f t="shared" si="0"/>
        <v>77588</v>
      </c>
    </row>
    <row r="26" spans="2:14" x14ac:dyDescent="0.2">
      <c r="B26" s="382">
        <v>41030</v>
      </c>
      <c r="C26" s="383">
        <v>16773</v>
      </c>
      <c r="D26" s="384">
        <v>50300</v>
      </c>
      <c r="E26" s="385">
        <v>2064</v>
      </c>
      <c r="F26" s="386">
        <v>405</v>
      </c>
      <c r="G26" s="387">
        <v>67073</v>
      </c>
      <c r="H26" s="388">
        <v>-0.13102842423430294</v>
      </c>
      <c r="I26" s="389"/>
      <c r="J26" s="390">
        <v>10679</v>
      </c>
      <c r="K26" s="391">
        <v>10036</v>
      </c>
      <c r="L26" s="392">
        <v>643</v>
      </c>
      <c r="M26" s="388">
        <v>2.4168025318883624</v>
      </c>
      <c r="N26" s="393">
        <f t="shared" si="0"/>
        <v>77752</v>
      </c>
    </row>
    <row r="27" spans="2:14" x14ac:dyDescent="0.2">
      <c r="B27" s="382">
        <v>41061</v>
      </c>
      <c r="C27" s="384">
        <v>16756</v>
      </c>
      <c r="D27" s="394">
        <v>50159</v>
      </c>
      <c r="E27" s="385">
        <v>2060</v>
      </c>
      <c r="F27" s="386">
        <v>413</v>
      </c>
      <c r="G27" s="387">
        <v>66915</v>
      </c>
      <c r="H27" s="388">
        <v>-0.23556423598168896</v>
      </c>
      <c r="I27" s="389"/>
      <c r="J27" s="390">
        <v>10759</v>
      </c>
      <c r="K27" s="391">
        <v>10111</v>
      </c>
      <c r="L27" s="392">
        <v>648</v>
      </c>
      <c r="M27" s="388">
        <v>0.74913381402752499</v>
      </c>
      <c r="N27" s="393">
        <f t="shared" si="0"/>
        <v>77674</v>
      </c>
    </row>
    <row r="28" spans="2:14" x14ac:dyDescent="0.2">
      <c r="B28" s="382">
        <v>41091</v>
      </c>
      <c r="C28" s="384">
        <v>17138</v>
      </c>
      <c r="D28" s="394">
        <v>50235</v>
      </c>
      <c r="E28" s="385">
        <v>1993</v>
      </c>
      <c r="F28" s="386">
        <v>344</v>
      </c>
      <c r="G28" s="387">
        <v>67373</v>
      </c>
      <c r="H28" s="388">
        <v>0.68445042217739616</v>
      </c>
      <c r="I28" s="389"/>
      <c r="J28" s="390">
        <v>10889</v>
      </c>
      <c r="K28" s="391">
        <v>10244</v>
      </c>
      <c r="L28" s="392">
        <v>645</v>
      </c>
      <c r="M28" s="388">
        <v>1.2082907333395232</v>
      </c>
      <c r="N28" s="393">
        <f t="shared" si="0"/>
        <v>78262</v>
      </c>
    </row>
    <row r="29" spans="2:14" x14ac:dyDescent="0.2">
      <c r="B29" s="382">
        <v>41122</v>
      </c>
      <c r="C29" s="384">
        <v>16467</v>
      </c>
      <c r="D29" s="394">
        <v>50281</v>
      </c>
      <c r="E29" s="385">
        <v>1916</v>
      </c>
      <c r="F29" s="386">
        <v>397</v>
      </c>
      <c r="G29" s="387">
        <v>66748</v>
      </c>
      <c r="H29" s="388">
        <v>-0.92767132233980698</v>
      </c>
      <c r="I29" s="389"/>
      <c r="J29" s="390">
        <v>10737</v>
      </c>
      <c r="K29" s="391">
        <v>10104</v>
      </c>
      <c r="L29" s="392">
        <v>633</v>
      </c>
      <c r="M29" s="388">
        <v>-1.3959041234273162</v>
      </c>
      <c r="N29" s="393">
        <f t="shared" si="0"/>
        <v>77485</v>
      </c>
    </row>
    <row r="30" spans="2:14" x14ac:dyDescent="0.2">
      <c r="B30" s="382">
        <v>41153</v>
      </c>
      <c r="C30" s="384">
        <v>16266</v>
      </c>
      <c r="D30" s="394">
        <v>49860</v>
      </c>
      <c r="E30" s="385">
        <v>1813</v>
      </c>
      <c r="F30" s="386">
        <v>406</v>
      </c>
      <c r="G30" s="387">
        <v>66126</v>
      </c>
      <c r="H30" s="388">
        <v>-0.93186312698507745</v>
      </c>
      <c r="I30" s="389"/>
      <c r="J30" s="390">
        <v>9948</v>
      </c>
      <c r="K30" s="391">
        <v>9390</v>
      </c>
      <c r="L30" s="392">
        <v>558</v>
      </c>
      <c r="M30" s="388">
        <v>-7.3484213467449049</v>
      </c>
      <c r="N30" s="393">
        <f t="shared" si="0"/>
        <v>76074</v>
      </c>
    </row>
    <row r="31" spans="2:14" x14ac:dyDescent="0.2">
      <c r="B31" s="382">
        <v>41183</v>
      </c>
      <c r="C31" s="384">
        <v>16915</v>
      </c>
      <c r="D31" s="394">
        <v>49789</v>
      </c>
      <c r="E31" s="385">
        <v>1834</v>
      </c>
      <c r="F31" s="386">
        <v>390</v>
      </c>
      <c r="G31" s="387">
        <v>66704</v>
      </c>
      <c r="H31" s="388">
        <v>0.87408886065996061</v>
      </c>
      <c r="I31" s="389"/>
      <c r="J31" s="390">
        <v>9703</v>
      </c>
      <c r="K31" s="391">
        <v>9105</v>
      </c>
      <c r="L31" s="392">
        <v>598</v>
      </c>
      <c r="M31" s="388">
        <v>-2.4628065942903121</v>
      </c>
      <c r="N31" s="393">
        <f t="shared" si="0"/>
        <v>76407</v>
      </c>
    </row>
    <row r="32" spans="2:14" x14ac:dyDescent="0.2">
      <c r="B32" s="382">
        <v>41214</v>
      </c>
      <c r="C32" s="384">
        <v>16821</v>
      </c>
      <c r="D32" s="394">
        <v>50404</v>
      </c>
      <c r="E32" s="385">
        <v>1845</v>
      </c>
      <c r="F32" s="386">
        <v>368</v>
      </c>
      <c r="G32" s="387">
        <v>67225</v>
      </c>
      <c r="H32" s="388">
        <v>0.78106260494124058</v>
      </c>
      <c r="I32" s="389"/>
      <c r="J32" s="390">
        <v>10057</v>
      </c>
      <c r="K32" s="391">
        <v>9470</v>
      </c>
      <c r="L32" s="392">
        <v>587</v>
      </c>
      <c r="M32" s="388">
        <v>3.6483561785014995</v>
      </c>
      <c r="N32" s="393">
        <f t="shared" si="0"/>
        <v>77282</v>
      </c>
    </row>
    <row r="33" spans="2:14" x14ac:dyDescent="0.2">
      <c r="B33" s="382">
        <v>41244</v>
      </c>
      <c r="C33" s="384">
        <v>16945</v>
      </c>
      <c r="D33" s="394">
        <v>50729</v>
      </c>
      <c r="E33" s="385">
        <v>1903</v>
      </c>
      <c r="F33" s="386">
        <v>416</v>
      </c>
      <c r="G33" s="387">
        <v>67674</v>
      </c>
      <c r="H33" s="388">
        <v>0.6679062848642614</v>
      </c>
      <c r="I33" s="389"/>
      <c r="J33" s="390">
        <v>10408</v>
      </c>
      <c r="K33" s="391">
        <v>9840</v>
      </c>
      <c r="L33" s="392">
        <v>568</v>
      </c>
      <c r="M33" s="388">
        <v>3.4901063935567356</v>
      </c>
      <c r="N33" s="393">
        <f t="shared" si="0"/>
        <v>78082</v>
      </c>
    </row>
    <row r="34" spans="2:14" x14ac:dyDescent="0.2">
      <c r="B34" s="382">
        <v>41275</v>
      </c>
      <c r="C34" s="384">
        <v>16454</v>
      </c>
      <c r="D34" s="394">
        <v>50118</v>
      </c>
      <c r="E34" s="385">
        <v>1785</v>
      </c>
      <c r="F34" s="386">
        <v>403</v>
      </c>
      <c r="G34" s="387">
        <v>66572</v>
      </c>
      <c r="H34" s="388">
        <v>-1.6283949522711838</v>
      </c>
      <c r="I34" s="389"/>
      <c r="J34" s="390">
        <v>10226</v>
      </c>
      <c r="K34" s="391">
        <v>9653</v>
      </c>
      <c r="L34" s="392">
        <v>573</v>
      </c>
      <c r="M34" s="388">
        <v>-1.7486548808608782</v>
      </c>
      <c r="N34" s="393">
        <f t="shared" si="0"/>
        <v>76798</v>
      </c>
    </row>
    <row r="35" spans="2:14" x14ac:dyDescent="0.2">
      <c r="B35" s="382">
        <v>41306</v>
      </c>
      <c r="C35" s="384">
        <v>16754</v>
      </c>
      <c r="D35" s="394">
        <v>49992</v>
      </c>
      <c r="E35" s="385">
        <v>1867</v>
      </c>
      <c r="F35" s="386">
        <v>405</v>
      </c>
      <c r="G35" s="387">
        <v>66746</v>
      </c>
      <c r="H35" s="388">
        <v>0.26137114702877717</v>
      </c>
      <c r="I35" s="389"/>
      <c r="J35" s="390">
        <v>10794</v>
      </c>
      <c r="K35" s="391">
        <v>10197</v>
      </c>
      <c r="L35" s="392">
        <v>597</v>
      </c>
      <c r="M35" s="388">
        <v>5.554469000586737</v>
      </c>
      <c r="N35" s="393">
        <f t="shared" si="0"/>
        <v>77540</v>
      </c>
    </row>
    <row r="36" spans="2:14" x14ac:dyDescent="0.2">
      <c r="B36" s="382">
        <v>41334</v>
      </c>
      <c r="C36" s="384">
        <v>16799</v>
      </c>
      <c r="D36" s="394">
        <v>50196</v>
      </c>
      <c r="E36" s="385">
        <v>1921</v>
      </c>
      <c r="F36" s="386">
        <v>404</v>
      </c>
      <c r="G36" s="387">
        <v>66995</v>
      </c>
      <c r="H36" s="388">
        <v>0.37305606328468244</v>
      </c>
      <c r="I36" s="389"/>
      <c r="J36" s="390">
        <v>11213</v>
      </c>
      <c r="K36" s="391">
        <v>10615</v>
      </c>
      <c r="L36" s="392">
        <v>598</v>
      </c>
      <c r="M36" s="388">
        <v>3.8817861775060303</v>
      </c>
      <c r="N36" s="393">
        <f t="shared" si="0"/>
        <v>78208</v>
      </c>
    </row>
    <row r="37" spans="2:14" x14ac:dyDescent="0.2">
      <c r="B37" s="382">
        <v>41365</v>
      </c>
      <c r="C37" s="384">
        <v>17166</v>
      </c>
      <c r="D37" s="394">
        <v>50327</v>
      </c>
      <c r="E37" s="385">
        <v>1942</v>
      </c>
      <c r="F37" s="386">
        <v>442</v>
      </c>
      <c r="G37" s="387">
        <v>67493</v>
      </c>
      <c r="H37" s="388">
        <v>0.74333905515338028</v>
      </c>
      <c r="I37" s="389"/>
      <c r="J37" s="390">
        <v>11504</v>
      </c>
      <c r="K37" s="391">
        <v>10919</v>
      </c>
      <c r="L37" s="392">
        <v>585</v>
      </c>
      <c r="M37" s="388">
        <v>2.5952019976812624</v>
      </c>
      <c r="N37" s="393">
        <f t="shared" si="0"/>
        <v>78997</v>
      </c>
    </row>
    <row r="38" spans="2:14" x14ac:dyDescent="0.2">
      <c r="B38" s="382">
        <v>41395</v>
      </c>
      <c r="C38" s="384">
        <v>16987</v>
      </c>
      <c r="D38" s="394">
        <v>50852</v>
      </c>
      <c r="E38" s="385">
        <v>2041</v>
      </c>
      <c r="F38" s="386">
        <v>435</v>
      </c>
      <c r="G38" s="387">
        <v>67839</v>
      </c>
      <c r="H38" s="388">
        <v>0.51264575585616701</v>
      </c>
      <c r="I38" s="389"/>
      <c r="J38" s="390">
        <v>12073</v>
      </c>
      <c r="K38" s="391">
        <v>11438</v>
      </c>
      <c r="L38" s="392">
        <v>635</v>
      </c>
      <c r="M38" s="388">
        <v>4.9461057023644006</v>
      </c>
      <c r="N38" s="393">
        <f t="shared" si="0"/>
        <v>79912</v>
      </c>
    </row>
    <row r="39" spans="2:14" x14ac:dyDescent="0.2">
      <c r="B39" s="382">
        <v>41426</v>
      </c>
      <c r="C39" s="384">
        <v>17195</v>
      </c>
      <c r="D39" s="394">
        <v>50782</v>
      </c>
      <c r="E39" s="385">
        <v>2000</v>
      </c>
      <c r="F39" s="386">
        <v>416</v>
      </c>
      <c r="G39" s="387">
        <v>67977</v>
      </c>
      <c r="H39" s="388">
        <v>0.20342280988812078</v>
      </c>
      <c r="I39" s="389"/>
      <c r="J39" s="390">
        <v>12181</v>
      </c>
      <c r="K39" s="391">
        <v>11559</v>
      </c>
      <c r="L39" s="392">
        <v>622</v>
      </c>
      <c r="M39" s="388">
        <v>0.89455810486209764</v>
      </c>
      <c r="N39" s="393">
        <f t="shared" si="0"/>
        <v>80158</v>
      </c>
    </row>
    <row r="40" spans="2:14" x14ac:dyDescent="0.2">
      <c r="B40" s="382">
        <v>41456</v>
      </c>
      <c r="C40" s="384">
        <v>17318</v>
      </c>
      <c r="D40" s="394">
        <v>51251</v>
      </c>
      <c r="E40" s="385">
        <v>1993</v>
      </c>
      <c r="F40" s="386">
        <v>405</v>
      </c>
      <c r="G40" s="387">
        <v>68569</v>
      </c>
      <c r="H40" s="388">
        <v>0.87088279859364182</v>
      </c>
      <c r="I40" s="389"/>
      <c r="J40" s="390">
        <v>12131</v>
      </c>
      <c r="K40" s="391">
        <v>11475</v>
      </c>
      <c r="L40" s="392">
        <v>656</v>
      </c>
      <c r="M40" s="388">
        <v>-0.41047533043263584</v>
      </c>
      <c r="N40" s="393">
        <f t="shared" si="0"/>
        <v>80700</v>
      </c>
    </row>
    <row r="41" spans="2:14" x14ac:dyDescent="0.2">
      <c r="B41" s="382">
        <v>41487</v>
      </c>
      <c r="C41" s="384">
        <v>16454</v>
      </c>
      <c r="D41" s="394">
        <v>51229</v>
      </c>
      <c r="E41" s="385">
        <v>1939</v>
      </c>
      <c r="F41" s="386">
        <v>380</v>
      </c>
      <c r="G41" s="387">
        <v>67683</v>
      </c>
      <c r="H41" s="388">
        <v>-1.2921290962388254</v>
      </c>
      <c r="I41" s="389"/>
      <c r="J41" s="390">
        <v>12084</v>
      </c>
      <c r="K41" s="391">
        <v>11465</v>
      </c>
      <c r="L41" s="392">
        <v>619</v>
      </c>
      <c r="M41" s="388">
        <v>-0.38743714450580891</v>
      </c>
      <c r="N41" s="393">
        <f t="shared" si="0"/>
        <v>79767</v>
      </c>
    </row>
    <row r="42" spans="2:14" x14ac:dyDescent="0.2">
      <c r="B42" s="382">
        <v>41518</v>
      </c>
      <c r="C42" s="384">
        <v>16604</v>
      </c>
      <c r="D42" s="394">
        <v>50484</v>
      </c>
      <c r="E42" s="385">
        <v>1813</v>
      </c>
      <c r="F42" s="386">
        <v>374</v>
      </c>
      <c r="G42" s="387">
        <v>67088</v>
      </c>
      <c r="H42" s="388">
        <v>-0.8790981487227234</v>
      </c>
      <c r="I42" s="389"/>
      <c r="J42" s="390">
        <v>11226</v>
      </c>
      <c r="K42" s="391">
        <v>10646</v>
      </c>
      <c r="L42" s="392">
        <v>580</v>
      </c>
      <c r="M42" s="388">
        <v>-7.1002979145978191</v>
      </c>
      <c r="N42" s="393">
        <f t="shared" si="0"/>
        <v>78314</v>
      </c>
    </row>
    <row r="43" spans="2:14" x14ac:dyDescent="0.2">
      <c r="B43" s="382">
        <v>41548</v>
      </c>
      <c r="C43" s="384">
        <v>16795</v>
      </c>
      <c r="D43" s="394">
        <v>50515</v>
      </c>
      <c r="E43" s="385">
        <v>1860</v>
      </c>
      <c r="F43" s="386">
        <v>391</v>
      </c>
      <c r="G43" s="387">
        <v>67310</v>
      </c>
      <c r="H43" s="388">
        <v>0.33090865728595542</v>
      </c>
      <c r="I43" s="389"/>
      <c r="J43" s="390">
        <v>11053</v>
      </c>
      <c r="K43" s="391">
        <v>10451</v>
      </c>
      <c r="L43" s="392">
        <v>602</v>
      </c>
      <c r="M43" s="388">
        <v>-1.5410653839301625</v>
      </c>
      <c r="N43" s="393">
        <f t="shared" si="0"/>
        <v>78363</v>
      </c>
    </row>
    <row r="44" spans="2:14" x14ac:dyDescent="0.2">
      <c r="B44" s="382">
        <v>41579</v>
      </c>
      <c r="C44" s="384">
        <v>17057</v>
      </c>
      <c r="D44" s="394">
        <v>49993</v>
      </c>
      <c r="E44" s="385">
        <v>1842</v>
      </c>
      <c r="F44" s="386">
        <v>371</v>
      </c>
      <c r="G44" s="387">
        <v>67050</v>
      </c>
      <c r="H44" s="388">
        <v>-0.38627247065814441</v>
      </c>
      <c r="I44" s="389"/>
      <c r="J44" s="390">
        <v>11202</v>
      </c>
      <c r="K44" s="391">
        <v>10560</v>
      </c>
      <c r="L44" s="392">
        <v>642</v>
      </c>
      <c r="M44" s="388">
        <v>1.3480503030851354</v>
      </c>
      <c r="N44" s="393">
        <f t="shared" si="0"/>
        <v>78252</v>
      </c>
    </row>
    <row r="45" spans="2:14" ht="13.5" thickBot="1" x14ac:dyDescent="0.25">
      <c r="B45" s="395">
        <v>41609</v>
      </c>
      <c r="C45" s="396">
        <v>17192</v>
      </c>
      <c r="D45" s="397">
        <v>50546</v>
      </c>
      <c r="E45" s="398">
        <v>1838</v>
      </c>
      <c r="F45" s="399">
        <v>373</v>
      </c>
      <c r="G45" s="400">
        <v>67738</v>
      </c>
      <c r="H45" s="401">
        <v>1.0260999254287917</v>
      </c>
      <c r="I45" s="402"/>
      <c r="J45" s="403">
        <v>11146</v>
      </c>
      <c r="K45" s="404">
        <v>10482</v>
      </c>
      <c r="L45" s="405">
        <v>664</v>
      </c>
      <c r="M45" s="401">
        <v>-0.49991073022674914</v>
      </c>
      <c r="N45" s="406">
        <f t="shared" si="0"/>
        <v>78884</v>
      </c>
    </row>
  </sheetData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>
    <oddFooter>&amp;Rpage 43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8"/>
  <sheetViews>
    <sheetView zoomScale="85" zoomScaleNormal="85" workbookViewId="0">
      <selection activeCell="B2" sqref="B2"/>
    </sheetView>
  </sheetViews>
  <sheetFormatPr baseColWidth="10" defaultRowHeight="12.75" x14ac:dyDescent="0.2"/>
  <cols>
    <col min="1" max="1" width="16.7109375" customWidth="1"/>
    <col min="2" max="2" width="3.7109375" customWidth="1"/>
    <col min="3" max="3" width="15.28515625" customWidth="1"/>
    <col min="4" max="4" width="9.5703125" customWidth="1"/>
    <col min="5" max="5" width="26.5703125" customWidth="1"/>
    <col min="7" max="7" width="13.42578125" customWidth="1"/>
    <col min="8" max="8" width="11.85546875" customWidth="1"/>
    <col min="9" max="9" width="11.7109375" customWidth="1"/>
    <col min="10" max="10" width="19.85546875" customWidth="1"/>
  </cols>
  <sheetData>
    <row r="1" spans="1:36" ht="18.75" x14ac:dyDescent="0.2">
      <c r="A1" s="99"/>
      <c r="B1" s="61" t="s">
        <v>630</v>
      </c>
      <c r="C1" s="61"/>
      <c r="D1" s="61"/>
      <c r="E1" s="99"/>
      <c r="F1" s="99"/>
    </row>
    <row r="2" spans="1:36" ht="18.75" x14ac:dyDescent="0.2">
      <c r="A2" s="99"/>
      <c r="B2" s="61" t="s">
        <v>526</v>
      </c>
      <c r="C2" s="61"/>
      <c r="D2" s="61"/>
      <c r="E2" s="99"/>
      <c r="F2" s="99"/>
    </row>
    <row r="3" spans="1:36" ht="15" x14ac:dyDescent="0.2">
      <c r="A3" s="99"/>
      <c r="B3" s="99"/>
      <c r="C3" s="99"/>
      <c r="D3" s="99"/>
      <c r="E3" s="181"/>
      <c r="F3" s="99"/>
    </row>
    <row r="4" spans="1:36" ht="15" x14ac:dyDescent="0.2">
      <c r="A4" s="64" t="s">
        <v>128</v>
      </c>
      <c r="B4" s="65" t="s">
        <v>514</v>
      </c>
      <c r="C4" s="66"/>
      <c r="D4" s="66"/>
      <c r="E4" s="66"/>
      <c r="F4" s="66"/>
    </row>
    <row r="5" spans="1:36" ht="15" x14ac:dyDescent="0.2">
      <c r="A5" s="68" t="s">
        <v>130</v>
      </c>
      <c r="B5" s="69" t="s">
        <v>241</v>
      </c>
      <c r="C5" s="70"/>
      <c r="D5" s="70"/>
      <c r="E5" s="70"/>
      <c r="F5" s="70"/>
      <c r="G5" s="125"/>
      <c r="H5" s="125"/>
      <c r="I5" s="125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</row>
    <row r="6" spans="1:36" ht="15" x14ac:dyDescent="0.2">
      <c r="A6" s="68" t="s">
        <v>131</v>
      </c>
      <c r="B6" s="69" t="s">
        <v>132</v>
      </c>
      <c r="C6" s="70"/>
      <c r="D6" s="70"/>
      <c r="E6" s="70"/>
      <c r="F6" s="70"/>
      <c r="G6" s="125"/>
      <c r="H6" s="125"/>
      <c r="I6" s="125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</row>
    <row r="7" spans="1:36" ht="15" x14ac:dyDescent="0.2">
      <c r="A7" s="407" t="s">
        <v>150</v>
      </c>
      <c r="B7" s="69" t="s">
        <v>241</v>
      </c>
      <c r="C7" s="70"/>
      <c r="D7" s="70"/>
      <c r="E7" s="70"/>
      <c r="F7" s="70"/>
      <c r="G7" s="125"/>
      <c r="H7" s="125"/>
      <c r="I7" s="125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</row>
    <row r="8" spans="1:36" ht="15" x14ac:dyDescent="0.25">
      <c r="A8" s="100"/>
      <c r="B8" s="168" t="s">
        <v>170</v>
      </c>
      <c r="C8" s="100"/>
      <c r="D8" s="100"/>
      <c r="E8" s="122"/>
      <c r="F8" s="100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</row>
    <row r="9" spans="1:36" ht="15" x14ac:dyDescent="0.25">
      <c r="A9" s="100"/>
      <c r="B9" s="168"/>
      <c r="C9" s="100"/>
      <c r="D9" s="100"/>
      <c r="E9" s="122"/>
      <c r="F9" s="100"/>
    </row>
    <row r="10" spans="1:36" ht="27" x14ac:dyDescent="0.2">
      <c r="C10" s="408" t="s">
        <v>527</v>
      </c>
      <c r="D10" s="408" t="s">
        <v>528</v>
      </c>
      <c r="E10" s="408" t="s">
        <v>529</v>
      </c>
      <c r="F10" s="408" t="s">
        <v>530</v>
      </c>
      <c r="G10" s="408" t="s">
        <v>531</v>
      </c>
      <c r="H10" s="409" t="s">
        <v>532</v>
      </c>
      <c r="I10" s="408" t="s">
        <v>533</v>
      </c>
      <c r="J10" s="410"/>
    </row>
    <row r="11" spans="1:36" x14ac:dyDescent="0.2">
      <c r="C11" s="411" t="s">
        <v>200</v>
      </c>
      <c r="D11" s="412" t="s">
        <v>252</v>
      </c>
      <c r="E11" s="412" t="s">
        <v>264</v>
      </c>
      <c r="F11" s="410" t="s">
        <v>534</v>
      </c>
      <c r="G11" s="410" t="s">
        <v>534</v>
      </c>
      <c r="H11" s="410">
        <v>110</v>
      </c>
      <c r="I11" s="413">
        <f t="shared" ref="I11:I74" si="0">H11/G11</f>
        <v>1.4666666666666666</v>
      </c>
      <c r="J11" s="127">
        <v>96</v>
      </c>
      <c r="K11" s="127">
        <v>39162</v>
      </c>
    </row>
    <row r="12" spans="1:36" x14ac:dyDescent="0.2">
      <c r="C12" s="411" t="s">
        <v>200</v>
      </c>
      <c r="D12" s="412" t="s">
        <v>253</v>
      </c>
      <c r="E12" s="412" t="s">
        <v>273</v>
      </c>
      <c r="F12" s="410" t="s">
        <v>535</v>
      </c>
      <c r="G12" s="410" t="s">
        <v>535</v>
      </c>
      <c r="H12" s="410">
        <v>613</v>
      </c>
      <c r="I12" s="413">
        <f t="shared" si="0"/>
        <v>1.674863387978142</v>
      </c>
    </row>
    <row r="13" spans="1:36" x14ac:dyDescent="0.2">
      <c r="C13" s="411" t="s">
        <v>200</v>
      </c>
      <c r="D13" s="412" t="s">
        <v>252</v>
      </c>
      <c r="E13" s="412" t="s">
        <v>266</v>
      </c>
      <c r="F13" s="410" t="s">
        <v>536</v>
      </c>
      <c r="G13" s="410" t="s">
        <v>536</v>
      </c>
      <c r="H13" s="410">
        <v>111</v>
      </c>
      <c r="I13" s="413">
        <f t="shared" si="0"/>
        <v>1.3058823529411765</v>
      </c>
    </row>
    <row r="14" spans="1:36" x14ac:dyDescent="0.2">
      <c r="C14" s="411" t="s">
        <v>200</v>
      </c>
      <c r="D14" s="412" t="s">
        <v>252</v>
      </c>
      <c r="E14" s="412" t="s">
        <v>267</v>
      </c>
      <c r="F14" s="410" t="s">
        <v>537</v>
      </c>
      <c r="G14" s="410" t="s">
        <v>537</v>
      </c>
      <c r="H14" s="410">
        <v>89</v>
      </c>
      <c r="I14" s="413">
        <f t="shared" si="0"/>
        <v>1.3484848484848484</v>
      </c>
    </row>
    <row r="15" spans="1:36" x14ac:dyDescent="0.2">
      <c r="C15" s="411" t="s">
        <v>200</v>
      </c>
      <c r="D15" s="412" t="s">
        <v>252</v>
      </c>
      <c r="E15" s="412" t="s">
        <v>269</v>
      </c>
      <c r="F15" s="410" t="s">
        <v>538</v>
      </c>
      <c r="G15" s="410" t="s">
        <v>538</v>
      </c>
      <c r="H15" s="410">
        <v>114</v>
      </c>
      <c r="I15" s="413">
        <f t="shared" si="0"/>
        <v>1.2527472527472527</v>
      </c>
    </row>
    <row r="16" spans="1:36" x14ac:dyDescent="0.2">
      <c r="C16" s="411" t="s">
        <v>200</v>
      </c>
      <c r="D16" s="412" t="s">
        <v>252</v>
      </c>
      <c r="E16" s="412" t="s">
        <v>270</v>
      </c>
      <c r="F16" s="410" t="s">
        <v>539</v>
      </c>
      <c r="G16" s="410" t="s">
        <v>539</v>
      </c>
      <c r="H16" s="410">
        <v>63</v>
      </c>
      <c r="I16" s="413">
        <f t="shared" si="0"/>
        <v>1.2352941176470589</v>
      </c>
    </row>
    <row r="17" spans="3:9" x14ac:dyDescent="0.2">
      <c r="C17" s="411" t="s">
        <v>200</v>
      </c>
      <c r="D17" s="412" t="s">
        <v>252</v>
      </c>
      <c r="E17" s="412" t="s">
        <v>271</v>
      </c>
      <c r="F17" s="410" t="s">
        <v>540</v>
      </c>
      <c r="G17" s="410" t="s">
        <v>540</v>
      </c>
      <c r="H17" s="410">
        <v>108</v>
      </c>
      <c r="I17" s="413">
        <f t="shared" si="0"/>
        <v>1.3012048192771084</v>
      </c>
    </row>
    <row r="18" spans="3:9" x14ac:dyDescent="0.2">
      <c r="C18" s="411" t="s">
        <v>200</v>
      </c>
      <c r="D18" s="412" t="s">
        <v>252</v>
      </c>
      <c r="E18" s="412" t="s">
        <v>272</v>
      </c>
      <c r="F18" s="410" t="s">
        <v>541</v>
      </c>
      <c r="G18" s="410" t="s">
        <v>541</v>
      </c>
      <c r="H18" s="410">
        <v>65</v>
      </c>
      <c r="I18" s="413">
        <f t="shared" si="0"/>
        <v>1.3265306122448979</v>
      </c>
    </row>
    <row r="19" spans="3:9" x14ac:dyDescent="0.2">
      <c r="C19" s="414" t="s">
        <v>201</v>
      </c>
      <c r="D19" s="415" t="s">
        <v>252</v>
      </c>
      <c r="E19" s="415" t="s">
        <v>284</v>
      </c>
      <c r="F19" s="416" t="s">
        <v>542</v>
      </c>
      <c r="G19" s="416" t="s">
        <v>542</v>
      </c>
      <c r="H19" s="416">
        <v>143</v>
      </c>
      <c r="I19" s="417">
        <f t="shared" si="0"/>
        <v>1.6067415730337078</v>
      </c>
    </row>
    <row r="20" spans="3:9" x14ac:dyDescent="0.2">
      <c r="C20" s="418" t="s">
        <v>201</v>
      </c>
      <c r="D20" s="419" t="s">
        <v>252</v>
      </c>
      <c r="E20" s="419" t="s">
        <v>286</v>
      </c>
      <c r="F20" s="420" t="s">
        <v>543</v>
      </c>
      <c r="G20" s="420" t="s">
        <v>543</v>
      </c>
      <c r="H20" s="420">
        <v>162</v>
      </c>
      <c r="I20" s="421">
        <f t="shared" si="0"/>
        <v>1.396551724137931</v>
      </c>
    </row>
    <row r="21" spans="3:9" x14ac:dyDescent="0.2">
      <c r="C21" s="418" t="s">
        <v>201</v>
      </c>
      <c r="D21" s="419" t="s">
        <v>252</v>
      </c>
      <c r="E21" s="419" t="s">
        <v>290</v>
      </c>
      <c r="F21" s="420" t="s">
        <v>544</v>
      </c>
      <c r="G21" s="420" t="s">
        <v>544</v>
      </c>
      <c r="H21" s="420">
        <v>125</v>
      </c>
      <c r="I21" s="421">
        <f t="shared" si="0"/>
        <v>1.6025641025641026</v>
      </c>
    </row>
    <row r="22" spans="3:9" x14ac:dyDescent="0.2">
      <c r="C22" s="418" t="s">
        <v>201</v>
      </c>
      <c r="D22" s="419" t="s">
        <v>252</v>
      </c>
      <c r="E22" s="419" t="s">
        <v>201</v>
      </c>
      <c r="F22" s="420" t="s">
        <v>545</v>
      </c>
      <c r="G22" s="420" t="s">
        <v>545</v>
      </c>
      <c r="H22" s="420">
        <v>252</v>
      </c>
      <c r="I22" s="421">
        <f t="shared" si="0"/>
        <v>1.3621621621621622</v>
      </c>
    </row>
    <row r="23" spans="3:9" x14ac:dyDescent="0.2">
      <c r="C23" s="418" t="s">
        <v>201</v>
      </c>
      <c r="D23" s="419" t="s">
        <v>252</v>
      </c>
      <c r="E23" s="419" t="s">
        <v>292</v>
      </c>
      <c r="F23" s="420" t="s">
        <v>546</v>
      </c>
      <c r="G23" s="420" t="s">
        <v>546</v>
      </c>
      <c r="H23" s="420">
        <v>268</v>
      </c>
      <c r="I23" s="421">
        <f t="shared" si="0"/>
        <v>2.5523809523809522</v>
      </c>
    </row>
    <row r="24" spans="3:9" x14ac:dyDescent="0.2">
      <c r="C24" s="418" t="s">
        <v>201</v>
      </c>
      <c r="D24" s="419" t="s">
        <v>252</v>
      </c>
      <c r="E24" s="419" t="s">
        <v>294</v>
      </c>
      <c r="F24" s="420" t="s">
        <v>547</v>
      </c>
      <c r="G24" s="420" t="s">
        <v>547</v>
      </c>
      <c r="H24" s="420">
        <v>235</v>
      </c>
      <c r="I24" s="421">
        <f t="shared" si="0"/>
        <v>1.6206896551724137</v>
      </c>
    </row>
    <row r="25" spans="3:9" x14ac:dyDescent="0.2">
      <c r="C25" s="418" t="s">
        <v>201</v>
      </c>
      <c r="D25" s="419" t="s">
        <v>252</v>
      </c>
      <c r="E25" s="419" t="s">
        <v>295</v>
      </c>
      <c r="F25" s="420" t="s">
        <v>543</v>
      </c>
      <c r="G25" s="420" t="s">
        <v>543</v>
      </c>
      <c r="H25" s="420">
        <v>142</v>
      </c>
      <c r="I25" s="421">
        <f t="shared" si="0"/>
        <v>1.2241379310344827</v>
      </c>
    </row>
    <row r="26" spans="3:9" x14ac:dyDescent="0.2">
      <c r="C26" s="418" t="s">
        <v>201</v>
      </c>
      <c r="D26" s="419" t="s">
        <v>253</v>
      </c>
      <c r="E26" s="419" t="s">
        <v>297</v>
      </c>
      <c r="F26" s="420" t="s">
        <v>548</v>
      </c>
      <c r="G26" s="420" t="s">
        <v>548</v>
      </c>
      <c r="H26" s="420">
        <v>287</v>
      </c>
      <c r="I26" s="421">
        <f t="shared" si="0"/>
        <v>1.4870466321243523</v>
      </c>
    </row>
    <row r="27" spans="3:9" x14ac:dyDescent="0.2">
      <c r="C27" s="411" t="s">
        <v>202</v>
      </c>
      <c r="D27" s="412" t="s">
        <v>252</v>
      </c>
      <c r="E27" s="412" t="s">
        <v>307</v>
      </c>
      <c r="F27" s="410" t="s">
        <v>549</v>
      </c>
      <c r="G27" s="410" t="s">
        <v>549</v>
      </c>
      <c r="H27" s="410">
        <v>466</v>
      </c>
      <c r="I27" s="413">
        <f t="shared" si="0"/>
        <v>1.5179153094462541</v>
      </c>
    </row>
    <row r="28" spans="3:9" x14ac:dyDescent="0.2">
      <c r="C28" s="411" t="s">
        <v>202</v>
      </c>
      <c r="D28" s="412" t="s">
        <v>252</v>
      </c>
      <c r="E28" s="412" t="s">
        <v>308</v>
      </c>
      <c r="F28" s="410" t="s">
        <v>550</v>
      </c>
      <c r="G28" s="410" t="s">
        <v>550</v>
      </c>
      <c r="H28" s="410">
        <v>279</v>
      </c>
      <c r="I28" s="413">
        <f t="shared" si="0"/>
        <v>1.3811881188118811</v>
      </c>
    </row>
    <row r="29" spans="3:9" x14ac:dyDescent="0.2">
      <c r="C29" s="411" t="s">
        <v>202</v>
      </c>
      <c r="D29" s="412" t="s">
        <v>252</v>
      </c>
      <c r="E29" s="412" t="s">
        <v>309</v>
      </c>
      <c r="F29" s="410" t="s">
        <v>551</v>
      </c>
      <c r="G29" s="410" t="s">
        <v>551</v>
      </c>
      <c r="H29" s="410">
        <v>174</v>
      </c>
      <c r="I29" s="413">
        <f t="shared" si="0"/>
        <v>1.4871794871794872</v>
      </c>
    </row>
    <row r="30" spans="3:9" x14ac:dyDescent="0.2">
      <c r="C30" s="411" t="s">
        <v>202</v>
      </c>
      <c r="D30" s="412" t="s">
        <v>252</v>
      </c>
      <c r="E30" s="412" t="s">
        <v>310</v>
      </c>
      <c r="F30" s="410" t="s">
        <v>552</v>
      </c>
      <c r="G30" s="410" t="s">
        <v>552</v>
      </c>
      <c r="H30" s="410">
        <v>396</v>
      </c>
      <c r="I30" s="413">
        <f t="shared" si="0"/>
        <v>2.2000000000000002</v>
      </c>
    </row>
    <row r="31" spans="3:9" x14ac:dyDescent="0.2">
      <c r="C31" s="411" t="s">
        <v>202</v>
      </c>
      <c r="D31" s="412" t="s">
        <v>252</v>
      </c>
      <c r="E31" s="412" t="s">
        <v>312</v>
      </c>
      <c r="F31" s="410" t="s">
        <v>553</v>
      </c>
      <c r="G31" s="410" t="s">
        <v>553</v>
      </c>
      <c r="H31" s="410">
        <v>538</v>
      </c>
      <c r="I31" s="413">
        <f t="shared" si="0"/>
        <v>1.3974025974025974</v>
      </c>
    </row>
    <row r="32" spans="3:9" x14ac:dyDescent="0.2">
      <c r="C32" s="411" t="s">
        <v>202</v>
      </c>
      <c r="D32" s="412" t="s">
        <v>252</v>
      </c>
      <c r="E32" s="412" t="s">
        <v>314</v>
      </c>
      <c r="F32" s="410" t="s">
        <v>554</v>
      </c>
      <c r="G32" s="410" t="s">
        <v>554</v>
      </c>
      <c r="H32" s="410">
        <v>232</v>
      </c>
      <c r="I32" s="413">
        <f t="shared" si="0"/>
        <v>1.4320987654320987</v>
      </c>
    </row>
    <row r="33" spans="3:9" x14ac:dyDescent="0.2">
      <c r="C33" s="411" t="s">
        <v>202</v>
      </c>
      <c r="D33" s="412" t="s">
        <v>253</v>
      </c>
      <c r="E33" s="412" t="s">
        <v>317</v>
      </c>
      <c r="F33" s="410" t="s">
        <v>555</v>
      </c>
      <c r="G33" s="410" t="s">
        <v>555</v>
      </c>
      <c r="H33" s="410">
        <v>296</v>
      </c>
      <c r="I33" s="413">
        <f t="shared" si="0"/>
        <v>1.5179487179487179</v>
      </c>
    </row>
    <row r="34" spans="3:9" x14ac:dyDescent="0.2">
      <c r="C34" s="411" t="s">
        <v>202</v>
      </c>
      <c r="D34" s="412" t="s">
        <v>253</v>
      </c>
      <c r="E34" s="412" t="s">
        <v>319</v>
      </c>
      <c r="F34" s="410" t="s">
        <v>556</v>
      </c>
      <c r="G34" s="410" t="s">
        <v>556</v>
      </c>
      <c r="H34" s="410">
        <v>333</v>
      </c>
      <c r="I34" s="413">
        <f t="shared" si="0"/>
        <v>1.4353448275862069</v>
      </c>
    </row>
    <row r="35" spans="3:9" x14ac:dyDescent="0.2">
      <c r="C35" s="411" t="s">
        <v>202</v>
      </c>
      <c r="D35" s="412" t="s">
        <v>253</v>
      </c>
      <c r="E35" s="412" t="s">
        <v>320</v>
      </c>
      <c r="F35" s="410" t="s">
        <v>557</v>
      </c>
      <c r="G35" s="410" t="s">
        <v>557</v>
      </c>
      <c r="H35" s="410">
        <v>575</v>
      </c>
      <c r="I35" s="413">
        <f t="shared" si="0"/>
        <v>1.2806236080178173</v>
      </c>
    </row>
    <row r="36" spans="3:9" x14ac:dyDescent="0.2">
      <c r="C36" s="411" t="s">
        <v>202</v>
      </c>
      <c r="D36" s="412" t="s">
        <v>253</v>
      </c>
      <c r="E36" s="412" t="s">
        <v>323</v>
      </c>
      <c r="F36" s="410" t="s">
        <v>558</v>
      </c>
      <c r="G36" s="410" t="s">
        <v>558</v>
      </c>
      <c r="H36" s="410">
        <v>875</v>
      </c>
      <c r="I36" s="413">
        <f t="shared" si="0"/>
        <v>1.493174061433447</v>
      </c>
    </row>
    <row r="37" spans="3:9" x14ac:dyDescent="0.2">
      <c r="C37" s="411" t="s">
        <v>202</v>
      </c>
      <c r="D37" s="412" t="s">
        <v>253</v>
      </c>
      <c r="E37" s="412" t="s">
        <v>321</v>
      </c>
      <c r="F37" s="410" t="s">
        <v>559</v>
      </c>
      <c r="G37" s="410" t="s">
        <v>559</v>
      </c>
      <c r="H37" s="410">
        <v>376</v>
      </c>
      <c r="I37" s="413">
        <f t="shared" si="0"/>
        <v>1.9183673469387754</v>
      </c>
    </row>
    <row r="38" spans="3:9" x14ac:dyDescent="0.2">
      <c r="C38" s="411" t="s">
        <v>202</v>
      </c>
      <c r="D38" s="412" t="s">
        <v>252</v>
      </c>
      <c r="E38" s="412" t="s">
        <v>316</v>
      </c>
      <c r="F38" s="410" t="s">
        <v>560</v>
      </c>
      <c r="G38" s="410" t="s">
        <v>560</v>
      </c>
      <c r="H38" s="410">
        <v>365</v>
      </c>
      <c r="I38" s="413">
        <f t="shared" si="0"/>
        <v>1.6441441441441442</v>
      </c>
    </row>
    <row r="39" spans="3:9" x14ac:dyDescent="0.2">
      <c r="C39" s="414" t="s">
        <v>203</v>
      </c>
      <c r="D39" s="415" t="s">
        <v>252</v>
      </c>
      <c r="E39" s="415" t="s">
        <v>332</v>
      </c>
      <c r="F39" s="416" t="s">
        <v>561</v>
      </c>
      <c r="G39" s="416" t="s">
        <v>561</v>
      </c>
      <c r="H39" s="416">
        <v>225</v>
      </c>
      <c r="I39" s="417">
        <f t="shared" si="0"/>
        <v>1.2032085561497325</v>
      </c>
    </row>
    <row r="40" spans="3:9" x14ac:dyDescent="0.2">
      <c r="C40" s="418" t="s">
        <v>203</v>
      </c>
      <c r="D40" s="419" t="s">
        <v>253</v>
      </c>
      <c r="E40" s="419" t="s">
        <v>345</v>
      </c>
      <c r="F40" s="420" t="s">
        <v>562</v>
      </c>
      <c r="G40" s="420" t="s">
        <v>562</v>
      </c>
      <c r="H40" s="420">
        <v>476</v>
      </c>
      <c r="I40" s="421">
        <f t="shared" si="0"/>
        <v>1.2268041237113403</v>
      </c>
    </row>
    <row r="41" spans="3:9" x14ac:dyDescent="0.2">
      <c r="C41" s="418" t="s">
        <v>203</v>
      </c>
      <c r="D41" s="419" t="s">
        <v>252</v>
      </c>
      <c r="E41" s="419" t="s">
        <v>333</v>
      </c>
      <c r="F41" s="420" t="s">
        <v>563</v>
      </c>
      <c r="G41" s="420" t="s">
        <v>563</v>
      </c>
      <c r="H41" s="420">
        <v>128</v>
      </c>
      <c r="I41" s="421">
        <f t="shared" si="0"/>
        <v>1.3763440860215055</v>
      </c>
    </row>
    <row r="42" spans="3:9" x14ac:dyDescent="0.2">
      <c r="C42" s="418" t="s">
        <v>203</v>
      </c>
      <c r="D42" s="419" t="s">
        <v>252</v>
      </c>
      <c r="E42" s="419" t="s">
        <v>335</v>
      </c>
      <c r="F42" s="420" t="s">
        <v>556</v>
      </c>
      <c r="G42" s="420" t="s">
        <v>556</v>
      </c>
      <c r="H42" s="420">
        <v>311</v>
      </c>
      <c r="I42" s="421">
        <f t="shared" si="0"/>
        <v>1.3405172413793103</v>
      </c>
    </row>
    <row r="43" spans="3:9" x14ac:dyDescent="0.2">
      <c r="C43" s="418" t="s">
        <v>203</v>
      </c>
      <c r="D43" s="419" t="s">
        <v>252</v>
      </c>
      <c r="E43" s="419" t="s">
        <v>336</v>
      </c>
      <c r="F43" s="420" t="s">
        <v>564</v>
      </c>
      <c r="G43" s="420" t="s">
        <v>564</v>
      </c>
      <c r="H43" s="420">
        <v>55</v>
      </c>
      <c r="I43" s="421">
        <f t="shared" si="0"/>
        <v>1.5277777777777777</v>
      </c>
    </row>
    <row r="44" spans="3:9" x14ac:dyDescent="0.2">
      <c r="C44" s="418" t="s">
        <v>203</v>
      </c>
      <c r="D44" s="419" t="s">
        <v>252</v>
      </c>
      <c r="E44" s="419" t="s">
        <v>337</v>
      </c>
      <c r="F44" s="420" t="s">
        <v>565</v>
      </c>
      <c r="G44" s="420" t="s">
        <v>565</v>
      </c>
      <c r="H44" s="420">
        <v>884</v>
      </c>
      <c r="I44" s="421">
        <f t="shared" si="0"/>
        <v>1.2848837209302326</v>
      </c>
    </row>
    <row r="45" spans="3:9" x14ac:dyDescent="0.2">
      <c r="C45" s="418" t="s">
        <v>203</v>
      </c>
      <c r="D45" s="419" t="s">
        <v>252</v>
      </c>
      <c r="E45" s="419" t="s">
        <v>338</v>
      </c>
      <c r="F45" s="420" t="s">
        <v>566</v>
      </c>
      <c r="G45" s="420" t="s">
        <v>566</v>
      </c>
      <c r="H45" s="420">
        <v>35</v>
      </c>
      <c r="I45" s="421">
        <f t="shared" si="0"/>
        <v>1.6666666666666667</v>
      </c>
    </row>
    <row r="46" spans="3:9" x14ac:dyDescent="0.2">
      <c r="C46" s="418" t="s">
        <v>203</v>
      </c>
      <c r="D46" s="419" t="s">
        <v>252</v>
      </c>
      <c r="E46" s="419" t="s">
        <v>342</v>
      </c>
      <c r="F46" s="420" t="s">
        <v>567</v>
      </c>
      <c r="G46" s="420" t="s">
        <v>567</v>
      </c>
      <c r="H46" s="420">
        <v>173</v>
      </c>
      <c r="I46" s="421">
        <f t="shared" si="0"/>
        <v>1.2627737226277371</v>
      </c>
    </row>
    <row r="47" spans="3:9" x14ac:dyDescent="0.2">
      <c r="C47" s="411" t="s">
        <v>204</v>
      </c>
      <c r="D47" s="412" t="s">
        <v>253</v>
      </c>
      <c r="E47" s="412" t="s">
        <v>356</v>
      </c>
      <c r="F47" s="410" t="s">
        <v>568</v>
      </c>
      <c r="G47" s="410" t="s">
        <v>568</v>
      </c>
      <c r="H47" s="410">
        <v>955</v>
      </c>
      <c r="I47" s="413">
        <f t="shared" si="0"/>
        <v>1.5604575163398693</v>
      </c>
    </row>
    <row r="48" spans="3:9" x14ac:dyDescent="0.2">
      <c r="C48" s="411" t="s">
        <v>204</v>
      </c>
      <c r="D48" s="412" t="s">
        <v>253</v>
      </c>
      <c r="E48" s="412" t="s">
        <v>357</v>
      </c>
      <c r="F48" s="410" t="s">
        <v>569</v>
      </c>
      <c r="G48" s="410" t="s">
        <v>569</v>
      </c>
      <c r="H48" s="410">
        <v>577</v>
      </c>
      <c r="I48" s="413">
        <f t="shared" si="0"/>
        <v>1.3738095238095238</v>
      </c>
    </row>
    <row r="49" spans="3:9" x14ac:dyDescent="0.2">
      <c r="C49" s="411" t="s">
        <v>204</v>
      </c>
      <c r="D49" s="412" t="s">
        <v>253</v>
      </c>
      <c r="E49" s="412" t="s">
        <v>358</v>
      </c>
      <c r="F49" s="410" t="s">
        <v>570</v>
      </c>
      <c r="G49" s="410" t="s">
        <v>570</v>
      </c>
      <c r="H49" s="410">
        <v>221</v>
      </c>
      <c r="I49" s="413">
        <f t="shared" si="0"/>
        <v>1.2076502732240437</v>
      </c>
    </row>
    <row r="50" spans="3:9" x14ac:dyDescent="0.2">
      <c r="C50" s="411" t="s">
        <v>204</v>
      </c>
      <c r="D50" s="412" t="s">
        <v>252</v>
      </c>
      <c r="E50" s="412" t="s">
        <v>354</v>
      </c>
      <c r="F50" s="410" t="s">
        <v>571</v>
      </c>
      <c r="G50" s="410" t="s">
        <v>571</v>
      </c>
      <c r="H50" s="410">
        <v>781</v>
      </c>
      <c r="I50" s="413">
        <f t="shared" si="0"/>
        <v>1.3630017452006982</v>
      </c>
    </row>
    <row r="51" spans="3:9" x14ac:dyDescent="0.2">
      <c r="C51" s="411" t="s">
        <v>204</v>
      </c>
      <c r="D51" s="412" t="s">
        <v>253</v>
      </c>
      <c r="E51" s="412" t="s">
        <v>359</v>
      </c>
      <c r="F51" s="410" t="s">
        <v>572</v>
      </c>
      <c r="G51" s="410" t="s">
        <v>572</v>
      </c>
      <c r="H51" s="410">
        <v>1799</v>
      </c>
      <c r="I51" s="413">
        <f t="shared" si="0"/>
        <v>1.5029239766081872</v>
      </c>
    </row>
    <row r="52" spans="3:9" x14ac:dyDescent="0.2">
      <c r="C52" s="411" t="s">
        <v>204</v>
      </c>
      <c r="D52" s="412" t="s">
        <v>252</v>
      </c>
      <c r="E52" s="412" t="s">
        <v>355</v>
      </c>
      <c r="F52" s="410" t="s">
        <v>573</v>
      </c>
      <c r="G52" s="410" t="s">
        <v>573</v>
      </c>
      <c r="H52" s="410">
        <v>599</v>
      </c>
      <c r="I52" s="413">
        <f t="shared" si="0"/>
        <v>1.6501377410468319</v>
      </c>
    </row>
    <row r="53" spans="3:9" x14ac:dyDescent="0.2">
      <c r="C53" s="411" t="s">
        <v>204</v>
      </c>
      <c r="D53" s="412" t="s">
        <v>253</v>
      </c>
      <c r="E53" s="412" t="s">
        <v>360</v>
      </c>
      <c r="F53" s="410" t="s">
        <v>574</v>
      </c>
      <c r="G53" s="410" t="s">
        <v>574</v>
      </c>
      <c r="H53" s="410">
        <v>635</v>
      </c>
      <c r="I53" s="413">
        <f t="shared" si="0"/>
        <v>1.6075949367088607</v>
      </c>
    </row>
    <row r="54" spans="3:9" x14ac:dyDescent="0.2">
      <c r="C54" s="414" t="s">
        <v>205</v>
      </c>
      <c r="D54" s="415" t="s">
        <v>252</v>
      </c>
      <c r="E54" s="415" t="s">
        <v>366</v>
      </c>
      <c r="F54" s="416" t="s">
        <v>575</v>
      </c>
      <c r="G54" s="416" t="s">
        <v>575</v>
      </c>
      <c r="H54" s="416">
        <v>760</v>
      </c>
      <c r="I54" s="417">
        <f t="shared" si="0"/>
        <v>1.52</v>
      </c>
    </row>
    <row r="55" spans="3:9" x14ac:dyDescent="0.2">
      <c r="C55" s="418" t="s">
        <v>205</v>
      </c>
      <c r="D55" s="419" t="s">
        <v>252</v>
      </c>
      <c r="E55" s="419" t="s">
        <v>367</v>
      </c>
      <c r="F55" s="420" t="s">
        <v>576</v>
      </c>
      <c r="G55" s="420" t="s">
        <v>576</v>
      </c>
      <c r="H55" s="420">
        <v>3858</v>
      </c>
      <c r="I55" s="421">
        <f t="shared" si="0"/>
        <v>1.3503675183759187</v>
      </c>
    </row>
    <row r="56" spans="3:9" x14ac:dyDescent="0.2">
      <c r="C56" s="418" t="s">
        <v>205</v>
      </c>
      <c r="D56" s="419" t="s">
        <v>253</v>
      </c>
      <c r="E56" s="419" t="s">
        <v>373</v>
      </c>
      <c r="F56" s="420" t="s">
        <v>577</v>
      </c>
      <c r="G56" s="420" t="s">
        <v>577</v>
      </c>
      <c r="H56" s="420">
        <v>2206</v>
      </c>
      <c r="I56" s="421">
        <f t="shared" si="0"/>
        <v>1.5712250712250713</v>
      </c>
    </row>
    <row r="57" spans="3:9" x14ac:dyDescent="0.2">
      <c r="C57" s="418" t="s">
        <v>205</v>
      </c>
      <c r="D57" s="419" t="s">
        <v>283</v>
      </c>
      <c r="E57" s="419" t="s">
        <v>380</v>
      </c>
      <c r="F57" s="420" t="s">
        <v>578</v>
      </c>
      <c r="G57" s="420" t="s">
        <v>578</v>
      </c>
      <c r="H57" s="420">
        <v>89</v>
      </c>
      <c r="I57" s="421">
        <f t="shared" si="0"/>
        <v>1.8541666666666667</v>
      </c>
    </row>
    <row r="58" spans="3:9" x14ac:dyDescent="0.2">
      <c r="C58" s="418" t="s">
        <v>205</v>
      </c>
      <c r="D58" s="419" t="s">
        <v>253</v>
      </c>
      <c r="E58" s="419" t="s">
        <v>374</v>
      </c>
      <c r="F58" s="420" t="s">
        <v>553</v>
      </c>
      <c r="G58" s="420" t="s">
        <v>553</v>
      </c>
      <c r="H58" s="420">
        <v>587</v>
      </c>
      <c r="I58" s="421">
        <f t="shared" si="0"/>
        <v>1.5246753246753246</v>
      </c>
    </row>
    <row r="59" spans="3:9" x14ac:dyDescent="0.2">
      <c r="C59" s="418" t="s">
        <v>205</v>
      </c>
      <c r="D59" s="419" t="s">
        <v>252</v>
      </c>
      <c r="E59" s="419" t="s">
        <v>368</v>
      </c>
      <c r="F59" s="420" t="s">
        <v>579</v>
      </c>
      <c r="G59" s="420" t="s">
        <v>579</v>
      </c>
      <c r="H59" s="420">
        <v>925</v>
      </c>
      <c r="I59" s="421">
        <f t="shared" si="0"/>
        <v>1.5598650927487352</v>
      </c>
    </row>
    <row r="60" spans="3:9" x14ac:dyDescent="0.2">
      <c r="C60" s="418" t="s">
        <v>205</v>
      </c>
      <c r="D60" s="419" t="s">
        <v>252</v>
      </c>
      <c r="E60" s="419" t="s">
        <v>369</v>
      </c>
      <c r="F60" s="420" t="s">
        <v>580</v>
      </c>
      <c r="G60" s="420" t="s">
        <v>580</v>
      </c>
      <c r="H60" s="420">
        <v>850</v>
      </c>
      <c r="I60" s="421">
        <f t="shared" si="0"/>
        <v>1.468048359240069</v>
      </c>
    </row>
    <row r="61" spans="3:9" x14ac:dyDescent="0.2">
      <c r="C61" s="418" t="s">
        <v>205</v>
      </c>
      <c r="D61" s="419" t="s">
        <v>252</v>
      </c>
      <c r="E61" s="419" t="s">
        <v>370</v>
      </c>
      <c r="F61" s="420" t="s">
        <v>581</v>
      </c>
      <c r="G61" s="420" t="s">
        <v>581</v>
      </c>
      <c r="H61" s="420">
        <v>645</v>
      </c>
      <c r="I61" s="421">
        <f t="shared" si="0"/>
        <v>1.3354037267080745</v>
      </c>
    </row>
    <row r="62" spans="3:9" x14ac:dyDescent="0.2">
      <c r="C62" s="418" t="s">
        <v>205</v>
      </c>
      <c r="D62" s="419" t="s">
        <v>252</v>
      </c>
      <c r="E62" s="419" t="s">
        <v>372</v>
      </c>
      <c r="F62" s="420" t="s">
        <v>582</v>
      </c>
      <c r="G62" s="420" t="s">
        <v>582</v>
      </c>
      <c r="H62" s="420">
        <v>943</v>
      </c>
      <c r="I62" s="421">
        <f t="shared" si="0"/>
        <v>1.606473594548552</v>
      </c>
    </row>
    <row r="63" spans="3:9" x14ac:dyDescent="0.2">
      <c r="C63" s="411" t="s">
        <v>206</v>
      </c>
      <c r="D63" s="412" t="s">
        <v>252</v>
      </c>
      <c r="E63" s="412" t="s">
        <v>383</v>
      </c>
      <c r="F63" s="410" t="s">
        <v>583</v>
      </c>
      <c r="G63" s="410" t="s">
        <v>584</v>
      </c>
      <c r="H63" s="410">
        <v>368</v>
      </c>
      <c r="I63" s="413">
        <f t="shared" si="0"/>
        <v>1.5397489539748954</v>
      </c>
    </row>
    <row r="64" spans="3:9" x14ac:dyDescent="0.2">
      <c r="C64" s="411" t="s">
        <v>206</v>
      </c>
      <c r="D64" s="412" t="s">
        <v>252</v>
      </c>
      <c r="E64" s="412" t="s">
        <v>384</v>
      </c>
      <c r="F64" s="410" t="s">
        <v>585</v>
      </c>
      <c r="G64" s="410" t="s">
        <v>585</v>
      </c>
      <c r="H64" s="410">
        <v>378</v>
      </c>
      <c r="I64" s="413">
        <f t="shared" si="0"/>
        <v>1.4881889763779528</v>
      </c>
    </row>
    <row r="65" spans="3:10" x14ac:dyDescent="0.2">
      <c r="C65" s="411" t="s">
        <v>206</v>
      </c>
      <c r="D65" s="412" t="s">
        <v>252</v>
      </c>
      <c r="E65" s="412" t="s">
        <v>385</v>
      </c>
      <c r="F65" s="410" t="s">
        <v>586</v>
      </c>
      <c r="G65" s="410" t="s">
        <v>586</v>
      </c>
      <c r="H65" s="410">
        <v>439</v>
      </c>
      <c r="I65" s="413">
        <f t="shared" si="0"/>
        <v>1.6319702602230484</v>
      </c>
    </row>
    <row r="66" spans="3:10" x14ac:dyDescent="0.2">
      <c r="C66" s="411" t="s">
        <v>206</v>
      </c>
      <c r="D66" s="412" t="s">
        <v>252</v>
      </c>
      <c r="E66" s="412" t="s">
        <v>386</v>
      </c>
      <c r="F66" s="410" t="s">
        <v>587</v>
      </c>
      <c r="G66" s="410" t="s">
        <v>587</v>
      </c>
      <c r="H66" s="410">
        <v>91</v>
      </c>
      <c r="I66" s="413">
        <f t="shared" si="0"/>
        <v>1.9782608695652173</v>
      </c>
    </row>
    <row r="67" spans="3:10" x14ac:dyDescent="0.2">
      <c r="C67" s="411" t="s">
        <v>206</v>
      </c>
      <c r="D67" s="412" t="s">
        <v>252</v>
      </c>
      <c r="E67" s="412" t="s">
        <v>387</v>
      </c>
      <c r="F67" s="410" t="s">
        <v>578</v>
      </c>
      <c r="G67" s="410" t="s">
        <v>578</v>
      </c>
      <c r="H67" s="410">
        <v>64</v>
      </c>
      <c r="I67" s="413">
        <f t="shared" si="0"/>
        <v>1.3333333333333333</v>
      </c>
    </row>
    <row r="68" spans="3:10" x14ac:dyDescent="0.2">
      <c r="C68" s="411" t="s">
        <v>206</v>
      </c>
      <c r="D68" s="412" t="s">
        <v>252</v>
      </c>
      <c r="E68" s="412" t="s">
        <v>388</v>
      </c>
      <c r="F68" s="410" t="s">
        <v>588</v>
      </c>
      <c r="G68" s="410" t="s">
        <v>588</v>
      </c>
      <c r="H68" s="410">
        <v>72</v>
      </c>
      <c r="I68" s="413">
        <f t="shared" si="0"/>
        <v>1.8461538461538463</v>
      </c>
    </row>
    <row r="69" spans="3:10" x14ac:dyDescent="0.2">
      <c r="C69" s="411" t="s">
        <v>206</v>
      </c>
      <c r="D69" s="412" t="s">
        <v>252</v>
      </c>
      <c r="E69" s="412" t="s">
        <v>389</v>
      </c>
      <c r="F69" s="410" t="s">
        <v>589</v>
      </c>
      <c r="G69" s="410" t="s">
        <v>589</v>
      </c>
      <c r="H69" s="410">
        <v>88</v>
      </c>
      <c r="I69" s="413">
        <f t="shared" si="0"/>
        <v>2.2000000000000002</v>
      </c>
    </row>
    <row r="70" spans="3:10" x14ac:dyDescent="0.2">
      <c r="C70" s="411" t="s">
        <v>206</v>
      </c>
      <c r="D70" s="412" t="s">
        <v>252</v>
      </c>
      <c r="E70" s="412" t="s">
        <v>390</v>
      </c>
      <c r="F70" s="410" t="s">
        <v>590</v>
      </c>
      <c r="G70" s="410" t="s">
        <v>590</v>
      </c>
      <c r="H70" s="410">
        <v>131</v>
      </c>
      <c r="I70" s="413">
        <f t="shared" si="0"/>
        <v>1.8450704225352113</v>
      </c>
    </row>
    <row r="71" spans="3:10" x14ac:dyDescent="0.2">
      <c r="C71" s="411" t="s">
        <v>206</v>
      </c>
      <c r="D71" s="412" t="s">
        <v>252</v>
      </c>
      <c r="E71" s="412" t="s">
        <v>391</v>
      </c>
      <c r="F71" s="410" t="s">
        <v>591</v>
      </c>
      <c r="G71" s="410" t="s">
        <v>591</v>
      </c>
      <c r="H71" s="410">
        <v>503</v>
      </c>
      <c r="I71" s="413">
        <f t="shared" si="0"/>
        <v>1.254364089775561</v>
      </c>
    </row>
    <row r="72" spans="3:10" x14ac:dyDescent="0.2">
      <c r="C72" s="411" t="s">
        <v>206</v>
      </c>
      <c r="D72" s="412" t="s">
        <v>253</v>
      </c>
      <c r="E72" s="412" t="s">
        <v>395</v>
      </c>
      <c r="F72" s="410" t="s">
        <v>592</v>
      </c>
      <c r="G72" s="410" t="s">
        <v>592</v>
      </c>
      <c r="H72" s="410">
        <v>308</v>
      </c>
      <c r="I72" s="413">
        <f t="shared" si="0"/>
        <v>1.5555555555555556</v>
      </c>
    </row>
    <row r="73" spans="3:10" x14ac:dyDescent="0.2">
      <c r="C73" s="411" t="s">
        <v>206</v>
      </c>
      <c r="D73" s="412" t="s">
        <v>253</v>
      </c>
      <c r="E73" s="412" t="s">
        <v>397</v>
      </c>
      <c r="F73" s="410" t="s">
        <v>593</v>
      </c>
      <c r="G73" s="410" t="s">
        <v>593</v>
      </c>
      <c r="H73" s="410">
        <v>622</v>
      </c>
      <c r="I73" s="413">
        <f t="shared" si="0"/>
        <v>1.2958333333333334</v>
      </c>
    </row>
    <row r="74" spans="3:10" x14ac:dyDescent="0.2">
      <c r="C74" s="411" t="s">
        <v>206</v>
      </c>
      <c r="D74" s="412" t="s">
        <v>252</v>
      </c>
      <c r="E74" s="412" t="s">
        <v>392</v>
      </c>
      <c r="F74" s="410" t="s">
        <v>594</v>
      </c>
      <c r="G74" s="410" t="s">
        <v>594</v>
      </c>
      <c r="H74" s="410">
        <v>129</v>
      </c>
      <c r="I74" s="413">
        <f t="shared" si="0"/>
        <v>1.4021739130434783</v>
      </c>
    </row>
    <row r="75" spans="3:10" x14ac:dyDescent="0.2">
      <c r="C75" s="411" t="s">
        <v>206</v>
      </c>
      <c r="D75" s="412" t="s">
        <v>252</v>
      </c>
      <c r="E75" s="412" t="s">
        <v>393</v>
      </c>
      <c r="F75" s="410" t="s">
        <v>536</v>
      </c>
      <c r="G75" s="410" t="s">
        <v>536</v>
      </c>
      <c r="H75" s="410">
        <v>160</v>
      </c>
      <c r="I75" s="413">
        <f t="shared" ref="I75:I106" si="1">H75/G75</f>
        <v>1.8823529411764706</v>
      </c>
    </row>
    <row r="76" spans="3:10" x14ac:dyDescent="0.2">
      <c r="C76" s="411" t="s">
        <v>206</v>
      </c>
      <c r="D76" s="412" t="s">
        <v>252</v>
      </c>
      <c r="E76" s="412" t="s">
        <v>394</v>
      </c>
      <c r="F76" s="410" t="s">
        <v>595</v>
      </c>
      <c r="G76" s="410" t="s">
        <v>595</v>
      </c>
      <c r="H76" s="410">
        <v>85</v>
      </c>
      <c r="I76" s="413">
        <f t="shared" si="1"/>
        <v>1.6346153846153846</v>
      </c>
    </row>
    <row r="77" spans="3:10" x14ac:dyDescent="0.2">
      <c r="C77" s="414" t="s">
        <v>207</v>
      </c>
      <c r="D77" s="415" t="s">
        <v>252</v>
      </c>
      <c r="E77" s="415" t="s">
        <v>403</v>
      </c>
      <c r="F77" s="416" t="s">
        <v>588</v>
      </c>
      <c r="G77" s="416" t="s">
        <v>588</v>
      </c>
      <c r="H77" s="416">
        <v>50</v>
      </c>
      <c r="I77" s="417">
        <f t="shared" si="1"/>
        <v>1.2820512820512822</v>
      </c>
    </row>
    <row r="78" spans="3:10" x14ac:dyDescent="0.2">
      <c r="C78" s="418" t="s">
        <v>207</v>
      </c>
      <c r="D78" s="419" t="s">
        <v>252</v>
      </c>
      <c r="E78" s="419" t="s">
        <v>405</v>
      </c>
      <c r="F78" s="420" t="s">
        <v>596</v>
      </c>
      <c r="G78" s="420" t="s">
        <v>596</v>
      </c>
      <c r="H78" s="420">
        <v>145</v>
      </c>
      <c r="I78" s="421">
        <f t="shared" si="1"/>
        <v>1.2083333333333333</v>
      </c>
    </row>
    <row r="79" spans="3:10" x14ac:dyDescent="0.2">
      <c r="C79" s="418" t="s">
        <v>207</v>
      </c>
      <c r="D79" s="419" t="s">
        <v>252</v>
      </c>
      <c r="E79" s="419" t="s">
        <v>407</v>
      </c>
      <c r="F79" s="420" t="s">
        <v>588</v>
      </c>
      <c r="G79" s="420" t="s">
        <v>588</v>
      </c>
      <c r="H79" s="420">
        <v>52</v>
      </c>
      <c r="I79" s="421">
        <f t="shared" si="1"/>
        <v>1.3333333333333333</v>
      </c>
    </row>
    <row r="80" spans="3:10" x14ac:dyDescent="0.2">
      <c r="C80" s="418" t="s">
        <v>207</v>
      </c>
      <c r="D80" s="419" t="s">
        <v>253</v>
      </c>
      <c r="E80" s="419" t="s">
        <v>413</v>
      </c>
      <c r="F80" s="420" t="s">
        <v>597</v>
      </c>
      <c r="G80" s="420" t="s">
        <v>597</v>
      </c>
      <c r="H80" s="420">
        <v>593</v>
      </c>
      <c r="I80" s="421">
        <f t="shared" si="1"/>
        <v>1.4678217821782178</v>
      </c>
      <c r="J80" s="422"/>
    </row>
    <row r="81" spans="3:9" x14ac:dyDescent="0.2">
      <c r="C81" s="418" t="s">
        <v>207</v>
      </c>
      <c r="D81" s="419" t="s">
        <v>252</v>
      </c>
      <c r="E81" s="419" t="s">
        <v>409</v>
      </c>
      <c r="F81" s="420" t="s">
        <v>598</v>
      </c>
      <c r="G81" s="420" t="s">
        <v>598</v>
      </c>
      <c r="H81" s="420">
        <v>55</v>
      </c>
      <c r="I81" s="421">
        <f t="shared" si="1"/>
        <v>1.3414634146341464</v>
      </c>
    </row>
    <row r="82" spans="3:9" x14ac:dyDescent="0.2">
      <c r="C82" s="418" t="s">
        <v>207</v>
      </c>
      <c r="D82" s="419" t="s">
        <v>252</v>
      </c>
      <c r="E82" s="419" t="s">
        <v>410</v>
      </c>
      <c r="F82" s="420" t="s">
        <v>599</v>
      </c>
      <c r="G82" s="420" t="s">
        <v>599</v>
      </c>
      <c r="H82" s="420">
        <v>361</v>
      </c>
      <c r="I82" s="421">
        <f t="shared" si="1"/>
        <v>1.2756183745583038</v>
      </c>
    </row>
    <row r="83" spans="3:9" x14ac:dyDescent="0.2">
      <c r="C83" s="418" t="s">
        <v>207</v>
      </c>
      <c r="D83" s="419" t="s">
        <v>253</v>
      </c>
      <c r="E83" s="419" t="s">
        <v>414</v>
      </c>
      <c r="F83" s="420" t="s">
        <v>600</v>
      </c>
      <c r="G83" s="420" t="s">
        <v>600</v>
      </c>
      <c r="H83" s="420">
        <v>613</v>
      </c>
      <c r="I83" s="421">
        <f t="shared" si="1"/>
        <v>1.3561946902654867</v>
      </c>
    </row>
    <row r="84" spans="3:9" x14ac:dyDescent="0.2">
      <c r="C84" s="418" t="s">
        <v>207</v>
      </c>
      <c r="D84" s="419" t="s">
        <v>252</v>
      </c>
      <c r="E84" s="419" t="s">
        <v>411</v>
      </c>
      <c r="F84" s="420" t="s">
        <v>590</v>
      </c>
      <c r="G84" s="420" t="s">
        <v>590</v>
      </c>
      <c r="H84" s="420">
        <v>119</v>
      </c>
      <c r="I84" s="421">
        <f t="shared" si="1"/>
        <v>1.676056338028169</v>
      </c>
    </row>
    <row r="85" spans="3:9" x14ac:dyDescent="0.2">
      <c r="C85" s="418" t="s">
        <v>207</v>
      </c>
      <c r="D85" s="419" t="s">
        <v>252</v>
      </c>
      <c r="E85" s="419" t="s">
        <v>207</v>
      </c>
      <c r="F85" s="420" t="s">
        <v>601</v>
      </c>
      <c r="G85" s="420" t="s">
        <v>601</v>
      </c>
      <c r="H85" s="420">
        <v>737</v>
      </c>
      <c r="I85" s="421">
        <f t="shared" si="1"/>
        <v>1.6561797752808989</v>
      </c>
    </row>
    <row r="86" spans="3:9" x14ac:dyDescent="0.2">
      <c r="C86" s="411" t="s">
        <v>208</v>
      </c>
      <c r="D86" s="412" t="s">
        <v>252</v>
      </c>
      <c r="E86" s="412" t="s">
        <v>425</v>
      </c>
      <c r="F86" s="410" t="s">
        <v>546</v>
      </c>
      <c r="G86" s="410" t="s">
        <v>546</v>
      </c>
      <c r="H86" s="410">
        <v>129</v>
      </c>
      <c r="I86" s="413">
        <f t="shared" si="1"/>
        <v>1.2285714285714286</v>
      </c>
    </row>
    <row r="87" spans="3:9" x14ac:dyDescent="0.2">
      <c r="C87" s="411" t="s">
        <v>208</v>
      </c>
      <c r="D87" s="412" t="s">
        <v>253</v>
      </c>
      <c r="E87" s="412" t="s">
        <v>434</v>
      </c>
      <c r="F87" s="410" t="s">
        <v>602</v>
      </c>
      <c r="G87" s="410" t="s">
        <v>553</v>
      </c>
      <c r="H87" s="410">
        <v>516</v>
      </c>
      <c r="I87" s="413">
        <f t="shared" si="1"/>
        <v>1.3402597402597403</v>
      </c>
    </row>
    <row r="88" spans="3:9" x14ac:dyDescent="0.2">
      <c r="C88" s="411" t="s">
        <v>208</v>
      </c>
      <c r="D88" s="412" t="s">
        <v>252</v>
      </c>
      <c r="E88" s="412" t="s">
        <v>426</v>
      </c>
      <c r="F88" s="410" t="s">
        <v>537</v>
      </c>
      <c r="G88" s="410" t="s">
        <v>537</v>
      </c>
      <c r="H88" s="410">
        <v>110</v>
      </c>
      <c r="I88" s="413">
        <f t="shared" si="1"/>
        <v>1.6666666666666667</v>
      </c>
    </row>
    <row r="89" spans="3:9" x14ac:dyDescent="0.2">
      <c r="C89" s="411" t="s">
        <v>208</v>
      </c>
      <c r="D89" s="412" t="s">
        <v>252</v>
      </c>
      <c r="E89" s="412" t="s">
        <v>427</v>
      </c>
      <c r="F89" s="410" t="s">
        <v>537</v>
      </c>
      <c r="G89" s="410" t="s">
        <v>603</v>
      </c>
      <c r="H89" s="410">
        <v>93</v>
      </c>
      <c r="I89" s="413">
        <f t="shared" si="1"/>
        <v>1.453125</v>
      </c>
    </row>
    <row r="90" spans="3:9" x14ac:dyDescent="0.2">
      <c r="C90" s="411" t="s">
        <v>208</v>
      </c>
      <c r="D90" s="412" t="s">
        <v>252</v>
      </c>
      <c r="E90" s="412" t="s">
        <v>429</v>
      </c>
      <c r="F90" s="410" t="s">
        <v>604</v>
      </c>
      <c r="G90" s="410" t="s">
        <v>604</v>
      </c>
      <c r="H90" s="410">
        <v>179</v>
      </c>
      <c r="I90" s="413">
        <f t="shared" si="1"/>
        <v>1.2430555555555556</v>
      </c>
    </row>
    <row r="91" spans="3:9" x14ac:dyDescent="0.2">
      <c r="C91" s="411" t="s">
        <v>208</v>
      </c>
      <c r="D91" s="412" t="s">
        <v>252</v>
      </c>
      <c r="E91" s="412" t="s">
        <v>430</v>
      </c>
      <c r="F91" s="410" t="s">
        <v>605</v>
      </c>
      <c r="G91" s="410" t="s">
        <v>605</v>
      </c>
      <c r="H91" s="410">
        <v>402</v>
      </c>
      <c r="I91" s="413">
        <f t="shared" si="1"/>
        <v>2.09375</v>
      </c>
    </row>
    <row r="92" spans="3:9" x14ac:dyDescent="0.2">
      <c r="C92" s="411" t="s">
        <v>208</v>
      </c>
      <c r="D92" s="412" t="s">
        <v>253</v>
      </c>
      <c r="E92" s="412" t="s">
        <v>435</v>
      </c>
      <c r="F92" s="410" t="s">
        <v>606</v>
      </c>
      <c r="G92" s="410" t="s">
        <v>606</v>
      </c>
      <c r="H92" s="410">
        <v>330</v>
      </c>
      <c r="I92" s="413">
        <f t="shared" si="1"/>
        <v>1.6176470588235294</v>
      </c>
    </row>
    <row r="93" spans="3:9" x14ac:dyDescent="0.2">
      <c r="C93" s="411" t="s">
        <v>208</v>
      </c>
      <c r="D93" s="412" t="s">
        <v>252</v>
      </c>
      <c r="E93" s="412" t="s">
        <v>432</v>
      </c>
      <c r="F93" s="410" t="s">
        <v>607</v>
      </c>
      <c r="G93" s="410" t="s">
        <v>607</v>
      </c>
      <c r="H93" s="410">
        <v>94</v>
      </c>
      <c r="I93" s="413">
        <f t="shared" si="1"/>
        <v>1.3623188405797102</v>
      </c>
    </row>
    <row r="94" spans="3:9" x14ac:dyDescent="0.2">
      <c r="C94" s="411" t="s">
        <v>208</v>
      </c>
      <c r="D94" s="412" t="s">
        <v>253</v>
      </c>
      <c r="E94" s="412" t="s">
        <v>436</v>
      </c>
      <c r="F94" s="410" t="s">
        <v>608</v>
      </c>
      <c r="G94" s="410" t="s">
        <v>608</v>
      </c>
      <c r="H94" s="410">
        <v>924</v>
      </c>
      <c r="I94" s="413">
        <f t="shared" si="1"/>
        <v>1.4150076569678407</v>
      </c>
    </row>
    <row r="95" spans="3:9" x14ac:dyDescent="0.2">
      <c r="C95" s="411" t="s">
        <v>208</v>
      </c>
      <c r="D95" s="412" t="s">
        <v>252</v>
      </c>
      <c r="E95" s="412" t="s">
        <v>433</v>
      </c>
      <c r="F95" s="410" t="s">
        <v>579</v>
      </c>
      <c r="G95" s="410" t="s">
        <v>609</v>
      </c>
      <c r="H95" s="410">
        <v>782</v>
      </c>
      <c r="I95" s="413">
        <f t="shared" si="1"/>
        <v>1.4401473296500922</v>
      </c>
    </row>
    <row r="96" spans="3:9" x14ac:dyDescent="0.2">
      <c r="C96" s="414" t="s">
        <v>610</v>
      </c>
      <c r="D96" s="415" t="s">
        <v>253</v>
      </c>
      <c r="E96" s="415" t="s">
        <v>443</v>
      </c>
      <c r="F96" s="416" t="s">
        <v>583</v>
      </c>
      <c r="G96" s="416" t="s">
        <v>583</v>
      </c>
      <c r="H96" s="416">
        <v>450</v>
      </c>
      <c r="I96" s="417">
        <f t="shared" si="1"/>
        <v>1.6917293233082706</v>
      </c>
    </row>
    <row r="97" spans="3:9" x14ac:dyDescent="0.2">
      <c r="C97" s="418" t="s">
        <v>610</v>
      </c>
      <c r="D97" s="419" t="s">
        <v>252</v>
      </c>
      <c r="E97" s="419" t="s">
        <v>442</v>
      </c>
      <c r="F97" s="420" t="s">
        <v>611</v>
      </c>
      <c r="G97" s="420" t="s">
        <v>611</v>
      </c>
      <c r="H97" s="420">
        <v>200</v>
      </c>
      <c r="I97" s="421">
        <f t="shared" si="1"/>
        <v>1.5384615384615385</v>
      </c>
    </row>
    <row r="98" spans="3:9" x14ac:dyDescent="0.2">
      <c r="C98" s="418" t="s">
        <v>610</v>
      </c>
      <c r="D98" s="419" t="s">
        <v>256</v>
      </c>
      <c r="E98" s="419" t="s">
        <v>444</v>
      </c>
      <c r="F98" s="420" t="s">
        <v>612</v>
      </c>
      <c r="G98" s="420" t="s">
        <v>612</v>
      </c>
      <c r="H98" s="420">
        <v>477</v>
      </c>
      <c r="I98" s="421">
        <f t="shared" si="1"/>
        <v>1.3324022346368716</v>
      </c>
    </row>
    <row r="99" spans="3:9" x14ac:dyDescent="0.2">
      <c r="C99" s="418" t="s">
        <v>610</v>
      </c>
      <c r="D99" s="419" t="s">
        <v>253</v>
      </c>
      <c r="E99" s="419" t="s">
        <v>444</v>
      </c>
      <c r="F99" s="420" t="s">
        <v>613</v>
      </c>
      <c r="G99" s="420" t="s">
        <v>613</v>
      </c>
      <c r="H99" s="420">
        <v>455</v>
      </c>
      <c r="I99" s="421">
        <f t="shared" si="1"/>
        <v>2.1563981042654028</v>
      </c>
    </row>
    <row r="100" spans="3:9" x14ac:dyDescent="0.2">
      <c r="C100" s="418" t="s">
        <v>610</v>
      </c>
      <c r="D100" s="419" t="s">
        <v>256</v>
      </c>
      <c r="E100" s="419" t="s">
        <v>453</v>
      </c>
      <c r="F100" s="420" t="s">
        <v>614</v>
      </c>
      <c r="G100" s="420" t="s">
        <v>614</v>
      </c>
      <c r="H100" s="420">
        <v>232</v>
      </c>
      <c r="I100" s="421">
        <f t="shared" si="1"/>
        <v>2.0900900900900901</v>
      </c>
    </row>
    <row r="101" spans="3:9" x14ac:dyDescent="0.2">
      <c r="C101" s="418" t="s">
        <v>610</v>
      </c>
      <c r="D101" s="419" t="s">
        <v>253</v>
      </c>
      <c r="E101" s="419" t="s">
        <v>453</v>
      </c>
      <c r="F101" s="420" t="s">
        <v>615</v>
      </c>
      <c r="G101" s="420" t="s">
        <v>615</v>
      </c>
      <c r="H101" s="420">
        <v>161</v>
      </c>
      <c r="I101" s="421">
        <f t="shared" si="1"/>
        <v>2.9814814814814814</v>
      </c>
    </row>
    <row r="102" spans="3:9" x14ac:dyDescent="0.2">
      <c r="C102" s="418" t="s">
        <v>610</v>
      </c>
      <c r="D102" s="419" t="s">
        <v>253</v>
      </c>
      <c r="E102" s="419" t="s">
        <v>445</v>
      </c>
      <c r="F102" s="420" t="s">
        <v>616</v>
      </c>
      <c r="G102" s="420" t="s">
        <v>616</v>
      </c>
      <c r="H102" s="420">
        <v>388</v>
      </c>
      <c r="I102" s="421">
        <f t="shared" si="1"/>
        <v>1.2516129032258065</v>
      </c>
    </row>
    <row r="103" spans="3:9" x14ac:dyDescent="0.2">
      <c r="C103" s="418" t="s">
        <v>610</v>
      </c>
      <c r="D103" s="419" t="s">
        <v>252</v>
      </c>
      <c r="E103" s="419" t="s">
        <v>449</v>
      </c>
      <c r="F103" s="420" t="s">
        <v>546</v>
      </c>
      <c r="G103" s="420" t="s">
        <v>546</v>
      </c>
      <c r="H103" s="420">
        <v>167</v>
      </c>
      <c r="I103" s="421">
        <f t="shared" si="1"/>
        <v>1.5904761904761904</v>
      </c>
    </row>
    <row r="104" spans="3:9" x14ac:dyDescent="0.2">
      <c r="C104" s="418" t="s">
        <v>610</v>
      </c>
      <c r="D104" s="419" t="s">
        <v>252</v>
      </c>
      <c r="E104" s="419" t="s">
        <v>450</v>
      </c>
      <c r="F104" s="420" t="s">
        <v>617</v>
      </c>
      <c r="G104" s="420" t="s">
        <v>617</v>
      </c>
      <c r="H104" s="420">
        <v>4</v>
      </c>
      <c r="I104" s="421">
        <f t="shared" si="1"/>
        <v>1.3333333333333333</v>
      </c>
    </row>
    <row r="105" spans="3:9" x14ac:dyDescent="0.2">
      <c r="C105" s="418" t="s">
        <v>610</v>
      </c>
      <c r="D105" s="419" t="s">
        <v>256</v>
      </c>
      <c r="E105" s="419" t="s">
        <v>454</v>
      </c>
      <c r="F105" s="420" t="s">
        <v>618</v>
      </c>
      <c r="G105" s="420" t="s">
        <v>618</v>
      </c>
      <c r="H105" s="420">
        <v>242</v>
      </c>
      <c r="I105" s="421">
        <f t="shared" si="1"/>
        <v>1.3595505617977528</v>
      </c>
    </row>
    <row r="106" spans="3:9" x14ac:dyDescent="0.2">
      <c r="C106" s="418" t="s">
        <v>610</v>
      </c>
      <c r="D106" s="419" t="s">
        <v>253</v>
      </c>
      <c r="E106" s="419" t="s">
        <v>454</v>
      </c>
      <c r="F106" s="420" t="s">
        <v>619</v>
      </c>
      <c r="G106" s="420" t="s">
        <v>619</v>
      </c>
      <c r="H106" s="420">
        <v>155</v>
      </c>
      <c r="I106" s="421">
        <f t="shared" si="1"/>
        <v>1.5048543689320388</v>
      </c>
    </row>
    <row r="107" spans="3:9" x14ac:dyDescent="0.2">
      <c r="C107" s="423" t="s">
        <v>620</v>
      </c>
      <c r="D107" s="251"/>
      <c r="E107" s="251"/>
      <c r="F107" s="251"/>
      <c r="G107" s="251"/>
      <c r="H107" s="251"/>
      <c r="I107" s="251"/>
    </row>
    <row r="108" spans="3:9" x14ac:dyDescent="0.2">
      <c r="C108" s="424" t="s">
        <v>621</v>
      </c>
    </row>
  </sheetData>
  <pageMargins left="0.39370078740157483" right="0.39370078740157483" top="0.78740157480314965" bottom="0.59055118110236227" header="0.51181102362204722" footer="0.51181102362204722"/>
  <pageSetup paperSize="9" scale="58" orientation="portrait" r:id="rId1"/>
  <headerFooter alignWithMargins="0">
    <oddFooter>&amp;Rpage 44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21"/>
  <sheetViews>
    <sheetView zoomScaleNormal="10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40.42578125" style="29" customWidth="1"/>
    <col min="3" max="5" width="21.7109375" style="29" customWidth="1"/>
    <col min="6" max="6" width="15.42578125" style="29" customWidth="1"/>
    <col min="7" max="16384" width="11.42578125" style="29"/>
  </cols>
  <sheetData>
    <row r="1" spans="1:6" ht="18.75" x14ac:dyDescent="0.2">
      <c r="B1" s="61" t="s">
        <v>12</v>
      </c>
      <c r="C1" s="62"/>
      <c r="D1" s="62"/>
      <c r="E1" s="62"/>
    </row>
    <row r="2" spans="1:6" ht="18.75" x14ac:dyDescent="0.2">
      <c r="B2" s="61" t="s">
        <v>126</v>
      </c>
      <c r="C2" s="62"/>
      <c r="D2" s="62"/>
      <c r="E2" s="62"/>
    </row>
    <row r="3" spans="1:6" ht="19.5" x14ac:dyDescent="0.2">
      <c r="B3" s="63" t="s">
        <v>127</v>
      </c>
      <c r="C3" s="62"/>
      <c r="D3" s="62"/>
      <c r="E3" s="62"/>
    </row>
    <row r="5" spans="1:6" ht="15" x14ac:dyDescent="0.2">
      <c r="A5" s="64" t="s">
        <v>128</v>
      </c>
      <c r="B5" s="65" t="s">
        <v>129</v>
      </c>
      <c r="C5" s="66"/>
      <c r="D5" s="66"/>
      <c r="E5" s="66"/>
      <c r="F5" s="67"/>
    </row>
    <row r="6" spans="1:6" ht="15" x14ac:dyDescent="0.2">
      <c r="A6" s="68" t="s">
        <v>130</v>
      </c>
      <c r="B6" s="69" t="str">
        <f>couverture!D15</f>
        <v xml:space="preserve">1er décembre 2013 </v>
      </c>
      <c r="C6" s="70"/>
      <c r="D6" s="70"/>
      <c r="E6" s="70"/>
      <c r="F6" s="71"/>
    </row>
    <row r="7" spans="1:6" ht="15" x14ac:dyDescent="0.2">
      <c r="A7" s="68" t="s">
        <v>131</v>
      </c>
      <c r="B7" s="69" t="s">
        <v>132</v>
      </c>
      <c r="C7" s="70"/>
      <c r="D7" s="70"/>
      <c r="E7" s="70"/>
      <c r="F7" s="71"/>
    </row>
    <row r="8" spans="1:6" ht="15" x14ac:dyDescent="0.2">
      <c r="A8" s="72"/>
      <c r="B8" s="73"/>
      <c r="C8" s="73"/>
      <c r="D8" s="73"/>
      <c r="E8" s="73"/>
      <c r="F8" s="74"/>
    </row>
    <row r="9" spans="1:6" ht="13.5" x14ac:dyDescent="0.2">
      <c r="A9" s="75"/>
      <c r="B9" s="76"/>
      <c r="C9" s="76"/>
      <c r="D9" s="76"/>
      <c r="E9" s="76"/>
    </row>
    <row r="11" spans="1:6" s="77" customFormat="1" ht="40.5" customHeight="1" x14ac:dyDescent="0.2">
      <c r="C11" s="78" t="s">
        <v>133</v>
      </c>
      <c r="D11" s="79" t="s">
        <v>134</v>
      </c>
      <c r="E11" s="80" t="s">
        <v>114</v>
      </c>
    </row>
    <row r="12" spans="1:6" ht="15" x14ac:dyDescent="0.2">
      <c r="B12" s="81" t="s">
        <v>135</v>
      </c>
      <c r="C12" s="82">
        <v>63096</v>
      </c>
      <c r="D12" s="83">
        <v>10711</v>
      </c>
      <c r="E12" s="84">
        <f>C12+D12</f>
        <v>73807</v>
      </c>
    </row>
    <row r="13" spans="1:6" ht="15" x14ac:dyDescent="0.2">
      <c r="B13" s="85"/>
      <c r="C13" s="86"/>
      <c r="D13" s="87"/>
      <c r="E13" s="88"/>
    </row>
    <row r="14" spans="1:6" ht="15" x14ac:dyDescent="0.2">
      <c r="B14" s="89" t="s">
        <v>136</v>
      </c>
      <c r="C14" s="90">
        <v>4642</v>
      </c>
      <c r="D14" s="90">
        <v>435</v>
      </c>
      <c r="E14" s="88">
        <f>C14+D14</f>
        <v>5077</v>
      </c>
    </row>
    <row r="15" spans="1:6" ht="15" x14ac:dyDescent="0.2">
      <c r="B15" s="91"/>
      <c r="C15" s="86"/>
      <c r="D15" s="87"/>
      <c r="E15" s="88"/>
    </row>
    <row r="16" spans="1:6" ht="15" x14ac:dyDescent="0.2">
      <c r="B16" s="92" t="s">
        <v>137</v>
      </c>
      <c r="C16" s="93">
        <f>SUM(C12:C14)</f>
        <v>67738</v>
      </c>
      <c r="D16" s="94">
        <f>SUM(D12:D14)</f>
        <v>11146</v>
      </c>
      <c r="E16" s="95">
        <f>C16+D16</f>
        <v>78884</v>
      </c>
    </row>
    <row r="17" spans="2:6" ht="13.5" x14ac:dyDescent="0.2">
      <c r="B17" s="96"/>
      <c r="C17" s="97"/>
      <c r="D17" s="97"/>
      <c r="E17" s="97"/>
    </row>
    <row r="19" spans="2:6" ht="13.5" x14ac:dyDescent="0.2">
      <c r="B19" s="98"/>
      <c r="C19" s="98"/>
      <c r="D19" s="98"/>
      <c r="E19" s="98"/>
      <c r="F19" s="98"/>
    </row>
    <row r="20" spans="2:6" ht="13.5" x14ac:dyDescent="0.2">
      <c r="B20" s="98"/>
      <c r="C20" s="98"/>
      <c r="D20" s="98"/>
      <c r="E20" s="98"/>
      <c r="F20" s="98"/>
    </row>
    <row r="21" spans="2:6" ht="13.5" x14ac:dyDescent="0.2">
      <c r="B21" s="98"/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G40"/>
  <sheetViews>
    <sheetView zoomScaleNormal="100" workbookViewId="0"/>
  </sheetViews>
  <sheetFormatPr baseColWidth="10" defaultColWidth="11.42578125" defaultRowHeight="15" x14ac:dyDescent="0.25"/>
  <cols>
    <col min="1" max="1" width="12.42578125" style="100" bestFit="1" customWidth="1"/>
    <col min="2" max="2" width="20.7109375" style="100" customWidth="1"/>
    <col min="3" max="3" width="19.28515625" style="100" customWidth="1"/>
    <col min="4" max="4" width="19.5703125" style="100" customWidth="1"/>
    <col min="5" max="5" width="19.140625" style="100" customWidth="1"/>
    <col min="6" max="6" width="18.28515625" style="100" customWidth="1"/>
    <col min="7" max="7" width="21.85546875" style="100" customWidth="1"/>
    <col min="8" max="16384" width="11.42578125" style="100"/>
  </cols>
  <sheetData>
    <row r="1" spans="1:7" ht="18.75" x14ac:dyDescent="0.25">
      <c r="A1" s="99"/>
      <c r="B1" s="61" t="s">
        <v>15</v>
      </c>
      <c r="C1" s="61"/>
      <c r="D1" s="61"/>
      <c r="E1" s="61"/>
      <c r="F1" s="61"/>
      <c r="G1" s="99"/>
    </row>
    <row r="2" spans="1:7" ht="18.75" x14ac:dyDescent="0.25">
      <c r="A2" s="99"/>
      <c r="B2" s="61" t="s">
        <v>138</v>
      </c>
      <c r="C2" s="61"/>
      <c r="D2" s="61"/>
      <c r="E2" s="61"/>
      <c r="F2" s="61"/>
      <c r="G2" s="99"/>
    </row>
    <row r="3" spans="1:7" x14ac:dyDescent="0.25">
      <c r="A3" s="99"/>
      <c r="B3" s="99"/>
      <c r="C3" s="99"/>
      <c r="D3" s="99"/>
      <c r="E3" s="99"/>
      <c r="F3" s="99"/>
      <c r="G3" s="99"/>
    </row>
    <row r="4" spans="1:7" x14ac:dyDescent="0.25">
      <c r="A4" s="64" t="s">
        <v>128</v>
      </c>
      <c r="B4" s="65" t="s">
        <v>129</v>
      </c>
      <c r="C4" s="66"/>
      <c r="D4" s="66"/>
      <c r="E4" s="66"/>
      <c r="F4" s="66"/>
      <c r="G4" s="101"/>
    </row>
    <row r="5" spans="1:7" x14ac:dyDescent="0.25">
      <c r="A5" s="68" t="s">
        <v>130</v>
      </c>
      <c r="B5" s="69" t="str">
        <f>couverture!D15</f>
        <v xml:space="preserve">1er décembre 2013 </v>
      </c>
      <c r="C5" s="70"/>
      <c r="D5" s="70"/>
      <c r="E5" s="70"/>
      <c r="F5" s="70"/>
      <c r="G5" s="101"/>
    </row>
    <row r="6" spans="1:7" x14ac:dyDescent="0.25">
      <c r="A6" s="68" t="s">
        <v>131</v>
      </c>
      <c r="B6" s="69" t="s">
        <v>132</v>
      </c>
      <c r="C6" s="70"/>
      <c r="D6" s="70"/>
      <c r="E6" s="70"/>
      <c r="F6" s="70"/>
      <c r="G6" s="101"/>
    </row>
    <row r="7" spans="1:7" x14ac:dyDescent="0.25">
      <c r="A7" s="102"/>
      <c r="B7" s="101"/>
      <c r="C7" s="66"/>
      <c r="D7" s="66"/>
      <c r="E7" s="66"/>
      <c r="F7" s="66"/>
      <c r="G7" s="101"/>
    </row>
    <row r="8" spans="1:7" s="103" customFormat="1" ht="25.5" x14ac:dyDescent="0.2">
      <c r="B8" s="104" t="s">
        <v>139</v>
      </c>
      <c r="C8" s="105" t="s">
        <v>140</v>
      </c>
      <c r="D8" s="105" t="s">
        <v>141</v>
      </c>
      <c r="E8" s="105" t="s">
        <v>142</v>
      </c>
      <c r="F8" s="106" t="s">
        <v>143</v>
      </c>
      <c r="G8" s="107"/>
    </row>
    <row r="9" spans="1:7" s="103" customFormat="1" ht="12.75" x14ac:dyDescent="0.2">
      <c r="B9" s="108" t="s">
        <v>461</v>
      </c>
      <c r="C9" s="109">
        <v>16587</v>
      </c>
      <c r="D9" s="109">
        <v>48675</v>
      </c>
      <c r="E9" s="109">
        <v>65262</v>
      </c>
      <c r="F9" s="110">
        <v>0.85147811036763166</v>
      </c>
    </row>
    <row r="10" spans="1:7" s="103" customFormat="1" ht="12.75" x14ac:dyDescent="0.2">
      <c r="B10" s="108" t="s">
        <v>462</v>
      </c>
      <c r="C10" s="109">
        <v>16279</v>
      </c>
      <c r="D10" s="109">
        <v>48508</v>
      </c>
      <c r="E10" s="109">
        <v>64787</v>
      </c>
      <c r="F10" s="110">
        <v>-0.72783549385553314</v>
      </c>
    </row>
    <row r="11" spans="1:7" s="103" customFormat="1" ht="12.75" x14ac:dyDescent="0.2">
      <c r="B11" s="108" t="s">
        <v>463</v>
      </c>
      <c r="C11" s="109">
        <v>16463</v>
      </c>
      <c r="D11" s="109">
        <v>49236</v>
      </c>
      <c r="E11" s="109">
        <v>65699</v>
      </c>
      <c r="F11" s="110">
        <v>1.4076898143146055</v>
      </c>
    </row>
    <row r="12" spans="1:7" s="103" customFormat="1" ht="12.75" x14ac:dyDescent="0.2">
      <c r="B12" s="108" t="s">
        <v>464</v>
      </c>
      <c r="C12" s="109">
        <v>16512</v>
      </c>
      <c r="D12" s="109">
        <v>49933</v>
      </c>
      <c r="E12" s="109">
        <v>66445</v>
      </c>
      <c r="F12" s="110">
        <v>1.1354815141783048</v>
      </c>
    </row>
    <row r="13" spans="1:7" s="103" customFormat="1" ht="12.75" x14ac:dyDescent="0.2">
      <c r="B13" s="108" t="s">
        <v>465</v>
      </c>
      <c r="C13" s="109">
        <v>17027</v>
      </c>
      <c r="D13" s="109">
        <v>50134</v>
      </c>
      <c r="E13" s="109">
        <v>67161</v>
      </c>
      <c r="F13" s="110">
        <v>1.0775829633531409</v>
      </c>
    </row>
    <row r="14" spans="1:7" s="103" customFormat="1" ht="12.75" x14ac:dyDescent="0.2">
      <c r="B14" s="108" t="s">
        <v>466</v>
      </c>
      <c r="C14" s="109">
        <v>16773</v>
      </c>
      <c r="D14" s="109">
        <v>50300</v>
      </c>
      <c r="E14" s="109">
        <v>67073</v>
      </c>
      <c r="F14" s="110">
        <v>-0.13102842423430294</v>
      </c>
    </row>
    <row r="15" spans="1:7" s="103" customFormat="1" ht="12.75" x14ac:dyDescent="0.2">
      <c r="B15" s="108" t="s">
        <v>467</v>
      </c>
      <c r="C15" s="109">
        <v>16756</v>
      </c>
      <c r="D15" s="109">
        <v>50159</v>
      </c>
      <c r="E15" s="109">
        <v>66915</v>
      </c>
      <c r="F15" s="110">
        <v>-0.23556423598168896</v>
      </c>
    </row>
    <row r="16" spans="1:7" s="103" customFormat="1" ht="12.75" x14ac:dyDescent="0.2">
      <c r="B16" s="108" t="s">
        <v>468</v>
      </c>
      <c r="C16" s="109">
        <v>17138</v>
      </c>
      <c r="D16" s="109">
        <v>50235</v>
      </c>
      <c r="E16" s="109">
        <v>67373</v>
      </c>
      <c r="F16" s="110">
        <v>0.68445042217739616</v>
      </c>
    </row>
    <row r="17" spans="2:6" s="103" customFormat="1" ht="12.75" x14ac:dyDescent="0.2">
      <c r="B17" s="108" t="s">
        <v>469</v>
      </c>
      <c r="C17" s="109">
        <v>16467</v>
      </c>
      <c r="D17" s="109">
        <v>50281</v>
      </c>
      <c r="E17" s="109">
        <v>66748</v>
      </c>
      <c r="F17" s="110">
        <v>-0.92767132233980698</v>
      </c>
    </row>
    <row r="18" spans="2:6" s="103" customFormat="1" ht="12.75" x14ac:dyDescent="0.2">
      <c r="B18" s="108" t="s">
        <v>470</v>
      </c>
      <c r="C18" s="109">
        <v>16266</v>
      </c>
      <c r="D18" s="109">
        <v>49860</v>
      </c>
      <c r="E18" s="109">
        <v>66126</v>
      </c>
      <c r="F18" s="110">
        <v>-0.93186312698507745</v>
      </c>
    </row>
    <row r="19" spans="2:6" s="103" customFormat="1" ht="12.75" x14ac:dyDescent="0.2">
      <c r="B19" s="108" t="s">
        <v>471</v>
      </c>
      <c r="C19" s="109">
        <v>16915</v>
      </c>
      <c r="D19" s="109">
        <v>49789</v>
      </c>
      <c r="E19" s="109">
        <v>66704</v>
      </c>
      <c r="F19" s="110">
        <v>0.87408886065996061</v>
      </c>
    </row>
    <row r="20" spans="2:6" s="103" customFormat="1" ht="12.75" x14ac:dyDescent="0.2">
      <c r="B20" s="108" t="s">
        <v>472</v>
      </c>
      <c r="C20" s="109">
        <v>16821</v>
      </c>
      <c r="D20" s="109">
        <v>50404</v>
      </c>
      <c r="E20" s="109">
        <v>67225</v>
      </c>
      <c r="F20" s="110">
        <v>0.78106260494124058</v>
      </c>
    </row>
    <row r="21" spans="2:6" s="103" customFormat="1" ht="12.75" x14ac:dyDescent="0.2">
      <c r="B21" s="108" t="s">
        <v>473</v>
      </c>
      <c r="C21" s="109">
        <v>16945</v>
      </c>
      <c r="D21" s="109">
        <v>50729</v>
      </c>
      <c r="E21" s="109">
        <v>67674</v>
      </c>
      <c r="F21" s="110">
        <v>0.6679062848642614</v>
      </c>
    </row>
    <row r="22" spans="2:6" s="103" customFormat="1" ht="12.75" x14ac:dyDescent="0.2">
      <c r="B22" s="108" t="s">
        <v>474</v>
      </c>
      <c r="C22" s="109">
        <v>16454</v>
      </c>
      <c r="D22" s="109">
        <v>50118</v>
      </c>
      <c r="E22" s="109">
        <v>66572</v>
      </c>
      <c r="F22" s="110">
        <v>-1.6283949522711838</v>
      </c>
    </row>
    <row r="23" spans="2:6" s="103" customFormat="1" ht="12.75" x14ac:dyDescent="0.2">
      <c r="B23" s="108" t="s">
        <v>475</v>
      </c>
      <c r="C23" s="109">
        <v>16754</v>
      </c>
      <c r="D23" s="109">
        <v>49992</v>
      </c>
      <c r="E23" s="109">
        <v>66746</v>
      </c>
      <c r="F23" s="110">
        <v>0.26137114702877717</v>
      </c>
    </row>
    <row r="24" spans="2:6" s="103" customFormat="1" ht="12.75" x14ac:dyDescent="0.2">
      <c r="B24" s="108" t="s">
        <v>476</v>
      </c>
      <c r="C24" s="109">
        <v>16799</v>
      </c>
      <c r="D24" s="109">
        <v>50196</v>
      </c>
      <c r="E24" s="109">
        <v>66995</v>
      </c>
      <c r="F24" s="110">
        <v>0.37305606328468244</v>
      </c>
    </row>
    <row r="25" spans="2:6" s="103" customFormat="1" ht="12.75" x14ac:dyDescent="0.2">
      <c r="B25" s="108" t="s">
        <v>477</v>
      </c>
      <c r="C25" s="109">
        <v>17166</v>
      </c>
      <c r="D25" s="109">
        <v>50327</v>
      </c>
      <c r="E25" s="109">
        <v>67493</v>
      </c>
      <c r="F25" s="110">
        <v>0.74333905515338028</v>
      </c>
    </row>
    <row r="26" spans="2:6" s="103" customFormat="1" ht="12.75" x14ac:dyDescent="0.2">
      <c r="B26" s="108" t="s">
        <v>478</v>
      </c>
      <c r="C26" s="109">
        <v>16987</v>
      </c>
      <c r="D26" s="109">
        <v>50852</v>
      </c>
      <c r="E26" s="109">
        <v>67839</v>
      </c>
      <c r="F26" s="110">
        <v>0.51264575585616701</v>
      </c>
    </row>
    <row r="27" spans="2:6" s="103" customFormat="1" ht="12.75" x14ac:dyDescent="0.2">
      <c r="B27" s="108" t="s">
        <v>479</v>
      </c>
      <c r="C27" s="109">
        <v>17195</v>
      </c>
      <c r="D27" s="109">
        <v>50782</v>
      </c>
      <c r="E27" s="109">
        <v>67977</v>
      </c>
      <c r="F27" s="110">
        <v>0.20342280988812078</v>
      </c>
    </row>
    <row r="28" spans="2:6" s="103" customFormat="1" ht="12.75" x14ac:dyDescent="0.2">
      <c r="B28" s="108" t="s">
        <v>480</v>
      </c>
      <c r="C28" s="109">
        <v>17318</v>
      </c>
      <c r="D28" s="109">
        <v>51251</v>
      </c>
      <c r="E28" s="109">
        <v>68569</v>
      </c>
      <c r="F28" s="110">
        <v>0.87088279859364182</v>
      </c>
    </row>
    <row r="29" spans="2:6" s="103" customFormat="1" ht="12.75" x14ac:dyDescent="0.2">
      <c r="B29" s="108" t="s">
        <v>481</v>
      </c>
      <c r="C29" s="109">
        <v>16454</v>
      </c>
      <c r="D29" s="109">
        <v>51229</v>
      </c>
      <c r="E29" s="109">
        <v>67683</v>
      </c>
      <c r="F29" s="110">
        <v>-1.2921290962388254</v>
      </c>
    </row>
    <row r="30" spans="2:6" s="103" customFormat="1" ht="12.75" x14ac:dyDescent="0.2">
      <c r="B30" s="108" t="s">
        <v>482</v>
      </c>
      <c r="C30" s="109">
        <v>16604</v>
      </c>
      <c r="D30" s="109">
        <v>50484</v>
      </c>
      <c r="E30" s="109">
        <v>67088</v>
      </c>
      <c r="F30" s="110">
        <v>-0.8790981487227234</v>
      </c>
    </row>
    <row r="31" spans="2:6" s="103" customFormat="1" ht="12.75" x14ac:dyDescent="0.2">
      <c r="B31" s="108" t="s">
        <v>483</v>
      </c>
      <c r="C31" s="109">
        <v>16795</v>
      </c>
      <c r="D31" s="109">
        <v>50515</v>
      </c>
      <c r="E31" s="109">
        <v>67310</v>
      </c>
      <c r="F31" s="110">
        <v>0.33090865728595542</v>
      </c>
    </row>
    <row r="32" spans="2:6" s="103" customFormat="1" ht="12.75" x14ac:dyDescent="0.2">
      <c r="B32" s="108" t="s">
        <v>484</v>
      </c>
      <c r="C32" s="109">
        <v>17057</v>
      </c>
      <c r="D32" s="109">
        <v>49993</v>
      </c>
      <c r="E32" s="109">
        <v>67050</v>
      </c>
      <c r="F32" s="110">
        <v>-0.38627247065814441</v>
      </c>
    </row>
    <row r="33" spans="2:7" s="103" customFormat="1" ht="12.75" x14ac:dyDescent="0.2">
      <c r="B33" s="111" t="s">
        <v>485</v>
      </c>
      <c r="C33" s="112">
        <v>17192</v>
      </c>
      <c r="D33" s="112">
        <v>50546</v>
      </c>
      <c r="E33" s="113">
        <v>67738</v>
      </c>
      <c r="F33" s="114">
        <v>1.0260999254287917</v>
      </c>
    </row>
    <row r="34" spans="2:7" s="118" customFormat="1" ht="12.75" x14ac:dyDescent="0.2">
      <c r="B34" s="115"/>
      <c r="C34" s="116"/>
      <c r="D34" s="116"/>
      <c r="E34" s="116"/>
      <c r="F34" s="117"/>
    </row>
    <row r="35" spans="2:7" s="118" customFormat="1" ht="12.75" x14ac:dyDescent="0.2">
      <c r="B35" s="115"/>
      <c r="C35" s="116"/>
      <c r="D35" s="116"/>
      <c r="E35" s="116"/>
      <c r="F35" s="117"/>
    </row>
    <row r="36" spans="2:7" s="103" customFormat="1" ht="12.75" x14ac:dyDescent="0.2">
      <c r="B36" s="119"/>
      <c r="C36" s="120"/>
      <c r="D36" s="121"/>
      <c r="E36" s="120"/>
      <c r="F36" s="120"/>
    </row>
    <row r="37" spans="2:7" s="103" customFormat="1" ht="12.75" x14ac:dyDescent="0.2">
      <c r="B37" s="119"/>
      <c r="C37" s="120"/>
      <c r="D37" s="121"/>
      <c r="E37" s="120"/>
      <c r="F37" s="120"/>
    </row>
    <row r="38" spans="2:7" x14ac:dyDescent="0.25">
      <c r="D38" s="122"/>
      <c r="F38" s="122"/>
      <c r="G38" s="120"/>
    </row>
    <row r="39" spans="2:7" x14ac:dyDescent="0.25">
      <c r="D39" s="122"/>
      <c r="F39" s="122"/>
      <c r="G39" s="120"/>
    </row>
    <row r="40" spans="2:7" x14ac:dyDescent="0.25">
      <c r="C40" s="123"/>
      <c r="D40" s="123"/>
      <c r="E40" s="123"/>
      <c r="F40" s="122"/>
      <c r="G40" s="120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H6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  <col min="9" max="9" width="13.140625" customWidth="1"/>
  </cols>
  <sheetData>
    <row r="1" spans="1:8" ht="18.75" x14ac:dyDescent="0.2">
      <c r="A1" s="99"/>
      <c r="B1" s="61" t="s">
        <v>144</v>
      </c>
    </row>
    <row r="2" spans="1:8" ht="18.75" x14ac:dyDescent="0.2">
      <c r="A2" s="99"/>
      <c r="B2" s="61" t="s">
        <v>145</v>
      </c>
    </row>
    <row r="3" spans="1:8" ht="15" x14ac:dyDescent="0.2">
      <c r="A3" s="99"/>
      <c r="B3" s="99"/>
    </row>
    <row r="4" spans="1:8" ht="15" x14ac:dyDescent="0.2">
      <c r="A4" s="64" t="s">
        <v>128</v>
      </c>
      <c r="B4" s="65" t="s">
        <v>129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130</v>
      </c>
      <c r="B5" s="69" t="str">
        <f>couverture!D15</f>
        <v xml:space="preserve">1er décembre 2013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131</v>
      </c>
      <c r="B6" s="69" t="s">
        <v>132</v>
      </c>
      <c r="C6" s="125"/>
      <c r="D6" s="125"/>
      <c r="E6" s="125"/>
      <c r="F6" s="125"/>
      <c r="G6" s="125"/>
      <c r="H6" s="125"/>
    </row>
  </sheetData>
  <phoneticPr fontId="0" type="noConversion"/>
  <pageMargins left="0.52" right="0.56999999999999995" top="0.48" bottom="0.81" header="0.35" footer="0.33"/>
  <pageSetup paperSize="9" scale="99" orientation="landscape" r:id="rId1"/>
  <headerFooter alignWithMargins="0">
    <oddFooter>&amp;LStatistiques mensuelles
&amp;Rpage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I6"/>
  <sheetViews>
    <sheetView zoomScaleNormal="100" workbookViewId="0"/>
  </sheetViews>
  <sheetFormatPr baseColWidth="10" defaultRowHeight="12.75" x14ac:dyDescent="0.2"/>
  <sheetData>
    <row r="1" spans="1:9" ht="18.75" x14ac:dyDescent="0.2">
      <c r="B1" s="99"/>
      <c r="C1" s="61" t="s">
        <v>146</v>
      </c>
    </row>
    <row r="2" spans="1:9" ht="18.75" x14ac:dyDescent="0.2">
      <c r="B2" s="99"/>
      <c r="C2" s="61" t="s">
        <v>246</v>
      </c>
    </row>
    <row r="3" spans="1:9" ht="14.25" customHeight="1" x14ac:dyDescent="0.2">
      <c r="A3" s="126" t="s">
        <v>247</v>
      </c>
      <c r="B3" s="99"/>
    </row>
    <row r="4" spans="1:9" ht="15" x14ac:dyDescent="0.2">
      <c r="B4" s="64" t="s">
        <v>128</v>
      </c>
      <c r="C4" s="65" t="s">
        <v>129</v>
      </c>
      <c r="D4" s="124"/>
      <c r="E4" s="124"/>
      <c r="F4" s="124"/>
      <c r="G4" s="124"/>
      <c r="H4" s="124"/>
      <c r="I4" s="124"/>
    </row>
    <row r="5" spans="1:9" ht="15" x14ac:dyDescent="0.2">
      <c r="B5" s="68" t="s">
        <v>130</v>
      </c>
      <c r="C5" s="69" t="str">
        <f>couverture!D15</f>
        <v xml:space="preserve">1er décembre 2013 </v>
      </c>
      <c r="D5" s="125"/>
      <c r="E5" s="125"/>
      <c r="F5" s="125"/>
      <c r="G5" s="125"/>
      <c r="H5" s="125"/>
      <c r="I5" s="125"/>
    </row>
    <row r="6" spans="1:9" ht="15" x14ac:dyDescent="0.2">
      <c r="B6" s="68" t="s">
        <v>131</v>
      </c>
      <c r="C6" s="69" t="s">
        <v>132</v>
      </c>
      <c r="D6" s="125"/>
      <c r="E6" s="125"/>
      <c r="F6" s="125"/>
      <c r="G6" s="125"/>
      <c r="H6" s="125"/>
      <c r="I6" s="12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26"/>
  <sheetViews>
    <sheetView zoomScale="85" zoomScaleNormal="40" workbookViewId="0">
      <selection activeCell="M34" sqref="M34"/>
    </sheetView>
  </sheetViews>
  <sheetFormatPr baseColWidth="10" defaultRowHeight="12.75" x14ac:dyDescent="0.2"/>
  <cols>
    <col min="1" max="1" width="11.7109375" customWidth="1"/>
    <col min="2" max="6" width="16.7109375" customWidth="1"/>
    <col min="7" max="7" width="18.85546875" customWidth="1"/>
  </cols>
  <sheetData>
    <row r="1" spans="1:8" ht="18.75" x14ac:dyDescent="0.2">
      <c r="A1" s="99"/>
      <c r="B1" s="61" t="s">
        <v>147</v>
      </c>
    </row>
    <row r="2" spans="1:8" ht="18.75" x14ac:dyDescent="0.2">
      <c r="A2" s="61" t="s">
        <v>248</v>
      </c>
    </row>
    <row r="3" spans="1:8" ht="15" x14ac:dyDescent="0.2">
      <c r="A3" s="99"/>
      <c r="B3" s="99"/>
    </row>
    <row r="4" spans="1:8" ht="15" x14ac:dyDescent="0.2">
      <c r="A4" s="64" t="s">
        <v>128</v>
      </c>
      <c r="B4" s="65" t="s">
        <v>129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130</v>
      </c>
      <c r="B5" s="69" t="str">
        <f>couverture!D15</f>
        <v xml:space="preserve">1er décembre 2013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131</v>
      </c>
      <c r="B6" s="69" t="s">
        <v>132</v>
      </c>
      <c r="C6" s="125"/>
      <c r="D6" s="125"/>
      <c r="E6" s="125"/>
      <c r="F6" s="125"/>
      <c r="G6" s="125"/>
      <c r="H6" s="125"/>
    </row>
    <row r="7" spans="1:8" x14ac:dyDescent="0.2">
      <c r="A7" s="127" t="s">
        <v>249</v>
      </c>
      <c r="F7" s="127" t="s">
        <v>250</v>
      </c>
    </row>
    <row r="25" ht="12" customHeight="1" x14ac:dyDescent="0.2"/>
    <row r="26" hidden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>
    <oddFooter>&amp;LStatistiques mensuelles
&amp;Rpage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27</vt:i4>
      </vt:variant>
    </vt:vector>
  </HeadingPairs>
  <TitlesOfParts>
    <vt:vector size="71" baseType="lpstr">
      <vt:lpstr>couverture</vt:lpstr>
      <vt:lpstr>sommaire</vt:lpstr>
      <vt:lpstr>sommaire suite</vt:lpstr>
      <vt:lpstr>Les chiffres du mois</vt:lpstr>
      <vt:lpstr>tab1écrouées</vt:lpstr>
      <vt:lpstr>tab2évol</vt:lpstr>
      <vt:lpstr>tab3 courbeA</vt:lpstr>
      <vt:lpstr>tab3 courbeB</vt:lpstr>
      <vt:lpstr>tab3 courbeC</vt:lpstr>
      <vt:lpstr>tab4évolnheb</vt:lpstr>
      <vt:lpstr>tab5 courbévol</vt:lpstr>
      <vt:lpstr>tab6 densité</vt:lpstr>
      <vt:lpstr>tab7écrouées DR</vt:lpstr>
      <vt:lpstr>tab8densité DR</vt:lpstr>
      <vt:lpstr>tab9non hébergées DR</vt:lpstr>
      <vt:lpstr>tab10densité.DR.ets</vt:lpstr>
      <vt:lpstr>tab11typed'ets</vt:lpstr>
      <vt:lpstr>tab12 catpénale</vt:lpstr>
      <vt:lpstr>tab13répart.cat.pén.</vt:lpstr>
      <vt:lpstr>tab14 Bordeaux</vt:lpstr>
      <vt:lpstr>tab15 Dijon</vt:lpstr>
      <vt:lpstr>tab16 Lille</vt:lpstr>
      <vt:lpstr>tab17 Lyon</vt:lpstr>
      <vt:lpstr>tab18 marseille</vt:lpstr>
      <vt:lpstr>tab19 paris</vt:lpstr>
      <vt:lpstr>tab20 Rennes</vt:lpstr>
      <vt:lpstr>tab21 Strasbourg</vt:lpstr>
      <vt:lpstr>tab22 Toulouse</vt:lpstr>
      <vt:lpstr>tab23 DOM</vt:lpstr>
      <vt:lpstr>tab26 DRsexe</vt:lpstr>
      <vt:lpstr>tab27 mineurs</vt:lpstr>
      <vt:lpstr>tab28 mineurs.cat.pén</vt:lpstr>
      <vt:lpstr>tab29mineurs.évol</vt:lpstr>
      <vt:lpstr>tab30 courbe</vt:lpstr>
      <vt:lpstr>tab31 mineurs.étab</vt:lpstr>
      <vt:lpstr>tab32 mineurs.étab2</vt:lpstr>
      <vt:lpstr>tab33femmes</vt:lpstr>
      <vt:lpstr>tab34femcapén</vt:lpstr>
      <vt:lpstr>tab35évolfem</vt:lpstr>
      <vt:lpstr>tab36courbévolfem</vt:lpstr>
      <vt:lpstr>tab37stock-AmPeine</vt:lpstr>
      <vt:lpstr>tab38courbe-AmPeine</vt:lpstr>
      <vt:lpstr>tab39heb-nheb_catpen</vt:lpstr>
      <vt:lpstr>tab40densité.120</vt:lpstr>
      <vt:lpstr>tab40densité.120!Impression_des_titres</vt:lpstr>
      <vt:lpstr>couverture!Zone_d_impression</vt:lpstr>
      <vt:lpstr>'Les chiffres du mois'!Zone_d_impression</vt:lpstr>
      <vt:lpstr>sommaire!Zone_d_impression</vt:lpstr>
      <vt:lpstr>'sommaire suite'!Zone_d_impression</vt:lpstr>
      <vt:lpstr>'tab11typed''ets'!Zone_d_impression</vt:lpstr>
      <vt:lpstr>tab13répart.cat.pén.!Zone_d_impression</vt:lpstr>
      <vt:lpstr>'tab14 Bordeaux'!Zone_d_impression</vt:lpstr>
      <vt:lpstr>'tab15 Dijon'!Zone_d_impression</vt:lpstr>
      <vt:lpstr>'tab16 Lille'!Zone_d_impression</vt:lpstr>
      <vt:lpstr>'tab18 marseille'!Zone_d_impression</vt:lpstr>
      <vt:lpstr>'tab19 paris'!Zone_d_impression</vt:lpstr>
      <vt:lpstr>'tab20 Rennes'!Zone_d_impression</vt:lpstr>
      <vt:lpstr>'tab21 Strasbourg'!Zone_d_impression</vt:lpstr>
      <vt:lpstr>'tab22 Toulouse'!Zone_d_impression</vt:lpstr>
      <vt:lpstr>'tab3 courbeA'!Zone_d_impression</vt:lpstr>
      <vt:lpstr>'tab3 courbeB'!Zone_d_impression</vt:lpstr>
      <vt:lpstr>'tab3 courbeC'!Zone_d_impression</vt:lpstr>
      <vt:lpstr>'tab30 courbe'!Zone_d_impression</vt:lpstr>
      <vt:lpstr>'tab31 mineurs.étab'!Zone_d_impression</vt:lpstr>
      <vt:lpstr>'tab32 mineurs.étab2'!Zone_d_impression</vt:lpstr>
      <vt:lpstr>'tab37stock-AmPeine'!Zone_d_impression</vt:lpstr>
      <vt:lpstr>'tab38courbe-AmPeine'!Zone_d_impression</vt:lpstr>
      <vt:lpstr>tab40densité.120!Zone_d_impression</vt:lpstr>
      <vt:lpstr>tab4évolnheb!Zone_d_impression</vt:lpstr>
      <vt:lpstr>'tab5 courbévol'!Zone_d_impression</vt:lpstr>
      <vt:lpstr>'tab6 densité'!Zone_d_impression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abdelmalik_benaouda</dc:creator>
  <cp:lastModifiedBy>AFFA Moise</cp:lastModifiedBy>
  <cp:lastPrinted>2013-12-11T13:47:45Z</cp:lastPrinted>
  <dcterms:created xsi:type="dcterms:W3CDTF">2011-01-25T13:42:51Z</dcterms:created>
  <dcterms:modified xsi:type="dcterms:W3CDTF">2013-12-16T14:58:32Z</dcterms:modified>
</cp:coreProperties>
</file>