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600" firstSheet="3" activeTab="5"/>
  </bookViews>
  <sheets>
    <sheet name="2010" sheetId="1" r:id="rId1"/>
    <sheet name="2011 actes télétransmis" sheetId="2" r:id="rId2"/>
    <sheet name="2011 actes transmis" sheetId="3" r:id="rId3"/>
    <sheet name="2012 actes transmis" sheetId="4" r:id="rId4"/>
    <sheet name="2012 actes télétransmis" sheetId="5" r:id="rId5"/>
    <sheet name="2013 actes télétransmis" sheetId="6" r:id="rId6"/>
    <sheet name="2013 actes transmis" sheetId="7" r:id="rId7"/>
    <sheet name="2013 actes télétrans par nature" sheetId="8" r:id="rId8"/>
  </sheets>
  <definedNames/>
  <calcPr fullCalcOnLoad="1"/>
</workbook>
</file>

<file path=xl/sharedStrings.xml><?xml version="1.0" encoding="utf-8"?>
<sst xmlns="http://schemas.openxmlformats.org/spreadsheetml/2006/main" count="127" uniqueCount="44">
  <si>
    <t>Commande Publique</t>
  </si>
  <si>
    <t>Urbanisme</t>
  </si>
  <si>
    <t>Domaine et patrimoine</t>
  </si>
  <si>
    <t>Fonction publique</t>
  </si>
  <si>
    <t>Institutions et vie politique</t>
  </si>
  <si>
    <t>Libertés publiques et pourvoirs de police</t>
  </si>
  <si>
    <t>Finances locales</t>
  </si>
  <si>
    <t>Domaines de competences par themes</t>
  </si>
  <si>
    <t>Total Actes</t>
  </si>
  <si>
    <t>Libellé</t>
  </si>
  <si>
    <t>Nombre d'actes</t>
  </si>
  <si>
    <t>Statistiques Actes par matières du 01/01/2010 au 12/12/2010</t>
  </si>
  <si>
    <t>Code matière</t>
  </si>
  <si>
    <t>Autres domaines de compétences</t>
  </si>
  <si>
    <t>%</t>
  </si>
  <si>
    <t>Matières</t>
  </si>
  <si>
    <t>Domaines de compétences par thèmes</t>
  </si>
  <si>
    <t>Répartition par matières des actes télétransmis du 01/01/2011 au 12/12/2011</t>
  </si>
  <si>
    <t>Répartition par matières des actes transmis du 01/01/2011 au 12/12/2011</t>
  </si>
  <si>
    <t>Urbanisme et environnement</t>
  </si>
  <si>
    <t>Autres actes</t>
  </si>
  <si>
    <t>Actes budgétaires</t>
  </si>
  <si>
    <t xml:space="preserve">Actes budgétaires : budgets primitifs (y compris budgets annexes) </t>
  </si>
  <si>
    <t xml:space="preserve">Autres actes budgetaires (BS, DM et CA) </t>
  </si>
  <si>
    <t>Fonction publique territoriale</t>
  </si>
  <si>
    <t>Décisions de police</t>
  </si>
  <si>
    <t>Répartition par matières des actes télétransmis du 01/01/2012 au 12/12/2012</t>
  </si>
  <si>
    <t>Répartition par matières des actes transmis du 01/01/2012 au 12/12/2012</t>
  </si>
  <si>
    <t>Répartition par matières des actes télétransmis du 01/01/2013 au 12/12/2013</t>
  </si>
  <si>
    <t>Répartition par matières des actes transmis du 01/01/2013 au 12/12/2013</t>
  </si>
  <si>
    <t>Actes relatifs aux institutions et à la vie démocratique locale</t>
  </si>
  <si>
    <t>IM50211</t>
  </si>
  <si>
    <t>IM50212</t>
  </si>
  <si>
    <t>Libertés publiques et pouvoirs de police</t>
  </si>
  <si>
    <t>Actes d'intervention économique</t>
  </si>
  <si>
    <t>Répartition par nature d'actes des actes télétransmis du 01/01/2013 au 12/12/2013</t>
  </si>
  <si>
    <t>Contrats et conventions</t>
  </si>
  <si>
    <t>Autres</t>
  </si>
  <si>
    <t>Arrêtés réglementaires</t>
  </si>
  <si>
    <t>Arrêtés individuels</t>
  </si>
  <si>
    <t>Documents budgétaires et financiers</t>
  </si>
  <si>
    <t>Délibérations</t>
  </si>
  <si>
    <t>Répartition par matières des actes télétransmis du 01/01/2013 au 12/12/2013 dans le département de la Seine-Saint-Denis</t>
  </si>
  <si>
    <t>Commande publique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</si>
</sst>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0.75"/>
      <color indexed="12"/>
      <name val="Arial"/>
      <family val="2"/>
    </font>
    <font>
      <b/>
      <sz val="11.75"/>
      <color indexed="12"/>
      <name val="Arial"/>
      <family val="2"/>
    </font>
    <font>
      <sz val="16.75"/>
      <color indexed="8"/>
      <name val="Arial"/>
      <family val="2"/>
    </font>
    <font>
      <b/>
      <sz val="12"/>
      <color indexed="12"/>
      <name val="Arial"/>
      <family val="2"/>
    </font>
    <font>
      <sz val="18.25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Arial"/>
      <family val="2"/>
    </font>
    <font>
      <b/>
      <sz val="16.5"/>
      <color indexed="8"/>
      <name val="Arial"/>
      <family val="2"/>
    </font>
    <font>
      <b/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9" fontId="0" fillId="0" borderId="10" xfId="0" applyNumberFormat="1" applyBorder="1" applyAlignment="1">
      <alignment/>
    </xf>
    <xf numFmtId="9" fontId="1" fillId="33" borderId="1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34" borderId="16" xfId="0" applyNumberFormat="1" applyFill="1" applyBorder="1" applyAlignment="1">
      <alignment horizontal="center" vertical="center"/>
    </xf>
    <xf numFmtId="9" fontId="1" fillId="33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35" borderId="1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matières des actes télétransmis sur ACTES en 2011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75"/>
          <c:y val="0.26075"/>
          <c:w val="0.57975"/>
          <c:h val="0.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Domaine 
et patrimoine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Institutions
et vie politique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 actes télétransmis'!$B$4:$B$12</c:f>
              <c:strCache/>
            </c:strRef>
          </c:cat>
          <c:val>
            <c:numRef>
              <c:f>'2011 actes télétransmis'!$C$4:$C$12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20775"/>
          <c:w val="0.24025"/>
          <c:h val="0.7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matières des actes transmis au titre du contrôle de légalité et du contrôle budgétaire en 2011</a:t>
            </a:r>
          </a:p>
        </c:rich>
      </c:tx>
      <c:layout>
        <c:manualLayout>
          <c:xMode val="factor"/>
          <c:yMode val="factor"/>
          <c:x val="0.012"/>
          <c:y val="-0.01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625"/>
          <c:y val="0.26475"/>
          <c:w val="0.6787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 actes transmis'!$A$4:$A$9</c:f>
              <c:strCache/>
            </c:strRef>
          </c:cat>
          <c:val>
            <c:numRef>
              <c:f>'2011 actes transmis'!$B$4:$B$9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25"/>
          <c:y val="0.211"/>
          <c:w val="0.247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matières des actes transmis au titre du contrôle de légalité
et du contrôle budgétaire en 2012</a:t>
            </a:r>
          </a:p>
        </c:rich>
      </c:tx>
      <c:layout>
        <c:manualLayout>
          <c:xMode val="factor"/>
          <c:yMode val="factor"/>
          <c:x val="-0.01375"/>
          <c:y val="-0.01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06"/>
          <c:w val="0.9595"/>
          <c:h val="0.7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 actes transmis'!$A$4:$A$9</c:f>
              <c:strCache/>
            </c:strRef>
          </c:cat>
          <c:val>
            <c:numRef>
              <c:f>'2012 actes transmis'!$B$4:$B$9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matières des actes télétransmis sur ACTES en 2012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"/>
          <c:y val="0.22225"/>
          <c:w val="0.92275"/>
          <c:h val="0.6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Domaine 
et patrimoine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Institutions
et vie politique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 actes télétransmis'!$B$4:$B$12</c:f>
              <c:strCache/>
            </c:strRef>
          </c:cat>
          <c:val>
            <c:numRef>
              <c:f>'2012 actes télétransmis'!$C$4:$C$12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matières des actes télétransmis vers le système d'information @ctes en 2013</a:t>
            </a:r>
          </a:p>
        </c:rich>
      </c:tx>
      <c:layout>
        <c:manualLayout>
          <c:xMode val="factor"/>
          <c:yMode val="factor"/>
          <c:x val="-0.028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25"/>
          <c:y val="0.22225"/>
          <c:w val="0.92225"/>
          <c:h val="0.6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9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Domaine 
et patrimoine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Institutions
et vie politique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 actes télétransmis'!$B$4:$B$12</c:f>
              <c:strCache/>
            </c:strRef>
          </c:cat>
          <c:val>
            <c:numRef>
              <c:f>'2013 actes télétransmis'!$C$4:$C$12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matières des actes télétransmis en 2013
dans le département de la Seine-Saint-Denis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25"/>
          <c:y val="0.22225"/>
          <c:w val="0.92225"/>
          <c:h val="0.6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9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Domaine 
et patrimoine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Institutions
et vie politique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 actes télétransmis'!$N$4:$N$12</c:f>
              <c:strCache/>
            </c:strRef>
          </c:cat>
          <c:val>
            <c:numRef>
              <c:f>'2013 actes télétransmis'!$O$4:$O$12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matières des actes transmis au titre du contrôle de légalité
et du contrôle budgétaire en 2013</a:t>
            </a:r>
          </a:p>
        </c:rich>
      </c:tx>
      <c:layout>
        <c:manualLayout>
          <c:xMode val="factor"/>
          <c:yMode val="factor"/>
          <c:x val="-0.01375"/>
          <c:y val="-0.01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0575"/>
          <c:w val="0.9595"/>
          <c:h val="0.7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 actes transmis'!$A$4:$A$11</c:f>
              <c:strCache/>
            </c:strRef>
          </c:cat>
          <c:val>
            <c:numRef>
              <c:f>'2013 actes transmis'!$B$4:$B$11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nature des actes télétransmis vers le système d'information @ctes en 2013</a:t>
            </a:r>
          </a:p>
        </c:rich>
      </c:tx>
      <c:layout>
        <c:manualLayout>
          <c:xMode val="factor"/>
          <c:yMode val="factor"/>
          <c:x val="-0.0335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6"/>
          <c:y val="0.1485"/>
          <c:w val="0.95625"/>
          <c:h val="0.85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'2013 actes télétrans par nature'!$B$4:$B$9</c:f>
              <c:strCache/>
            </c:strRef>
          </c:cat>
          <c:val>
            <c:numRef>
              <c:f>'2013 actes télétrans par nature'!$C$4:$C$9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0</xdr:rowOff>
    </xdr:from>
    <xdr:to>
      <xdr:col>10</xdr:col>
      <xdr:colOff>600075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42875" y="2762250"/>
        <a:ext cx="9601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9</xdr:col>
      <xdr:colOff>190500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238125" y="3038475"/>
        <a:ext cx="88963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57150</xdr:rowOff>
    </xdr:from>
    <xdr:to>
      <xdr:col>8</xdr:col>
      <xdr:colOff>285750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295275" y="2505075"/>
        <a:ext cx="97726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0</xdr:rowOff>
    </xdr:from>
    <xdr:to>
      <xdr:col>10</xdr:col>
      <xdr:colOff>600075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142875" y="2781300"/>
        <a:ext cx="9601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114300</xdr:rowOff>
    </xdr:from>
    <xdr:to>
      <xdr:col>11</xdr:col>
      <xdr:colOff>571500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142875" y="2733675"/>
        <a:ext cx="103346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685800</xdr:colOff>
      <xdr:row>15</xdr:row>
      <xdr:rowOff>142875</xdr:rowOff>
    </xdr:from>
    <xdr:to>
      <xdr:col>21</xdr:col>
      <xdr:colOff>638175</xdr:colOff>
      <xdr:row>51</xdr:row>
      <xdr:rowOff>57150</xdr:rowOff>
    </xdr:to>
    <xdr:graphicFrame>
      <xdr:nvGraphicFramePr>
        <xdr:cNvPr id="2" name="Chart 1"/>
        <xdr:cNvGraphicFramePr/>
      </xdr:nvGraphicFramePr>
      <xdr:xfrm>
        <a:off x="10591800" y="2762250"/>
        <a:ext cx="10334625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57150</xdr:rowOff>
    </xdr:from>
    <xdr:to>
      <xdr:col>8</xdr:col>
      <xdr:colOff>285750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295275" y="2828925"/>
        <a:ext cx="97726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14</xdr:row>
      <xdr:rowOff>123825</xdr:rowOff>
    </xdr:from>
    <xdr:to>
      <xdr:col>12</xdr:col>
      <xdr:colOff>438150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771525" y="2581275"/>
        <a:ext cx="103346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20" sqref="I20"/>
    </sheetView>
  </sheetViews>
  <sheetFormatPr defaultColWidth="11.421875" defaultRowHeight="12.75"/>
  <cols>
    <col min="2" max="2" width="33.421875" style="0" customWidth="1"/>
    <col min="3" max="3" width="4.7109375" style="0" bestFit="1" customWidth="1"/>
    <col min="4" max="4" width="23.28125" style="0" customWidth="1"/>
  </cols>
  <sheetData>
    <row r="1" spans="1:4" ht="13.5" thickBot="1">
      <c r="A1" s="27" t="s">
        <v>11</v>
      </c>
      <c r="B1" s="28"/>
      <c r="C1" s="28"/>
      <c r="D1" s="29"/>
    </row>
    <row r="3" spans="1:4" ht="25.5">
      <c r="A3" s="5" t="s">
        <v>12</v>
      </c>
      <c r="B3" s="5" t="s">
        <v>9</v>
      </c>
      <c r="C3" s="5" t="s">
        <v>14</v>
      </c>
      <c r="D3" s="5" t="s">
        <v>10</v>
      </c>
    </row>
    <row r="4" spans="1:4" ht="12.75">
      <c r="A4" s="3">
        <v>1</v>
      </c>
      <c r="B4" s="3" t="s">
        <v>0</v>
      </c>
      <c r="C4" s="7">
        <f aca="true" t="shared" si="0" ref="C4:C12">D4/D$14</f>
        <v>0.13123854024177609</v>
      </c>
      <c r="D4" s="4">
        <v>99204</v>
      </c>
    </row>
    <row r="5" spans="1:4" ht="12.75">
      <c r="A5" s="3">
        <v>2</v>
      </c>
      <c r="B5" s="3" t="s">
        <v>1</v>
      </c>
      <c r="C5" s="7">
        <f t="shared" si="0"/>
        <v>0.03330440557423807</v>
      </c>
      <c r="D5" s="4">
        <v>25175</v>
      </c>
    </row>
    <row r="6" spans="1:4" ht="12.75">
      <c r="A6" s="3">
        <v>3</v>
      </c>
      <c r="B6" s="3" t="s">
        <v>2</v>
      </c>
      <c r="C6" s="7">
        <f t="shared" si="0"/>
        <v>0.09184872193103376</v>
      </c>
      <c r="D6" s="4">
        <v>69429</v>
      </c>
    </row>
    <row r="7" spans="1:4" ht="12.75">
      <c r="A7" s="3">
        <v>4</v>
      </c>
      <c r="B7" s="3" t="s">
        <v>3</v>
      </c>
      <c r="C7" s="7">
        <f t="shared" si="0"/>
        <v>0.21395914306805344</v>
      </c>
      <c r="D7" s="4">
        <v>161733</v>
      </c>
    </row>
    <row r="8" spans="1:4" ht="12.75">
      <c r="A8" s="3">
        <v>5</v>
      </c>
      <c r="B8" s="3" t="s">
        <v>4</v>
      </c>
      <c r="C8" s="7">
        <f t="shared" si="0"/>
        <v>0.05628345323360312</v>
      </c>
      <c r="D8" s="4">
        <v>42545</v>
      </c>
    </row>
    <row r="9" spans="1:4" ht="12.75">
      <c r="A9" s="3">
        <v>6</v>
      </c>
      <c r="B9" s="3" t="s">
        <v>5</v>
      </c>
      <c r="C9" s="7">
        <f t="shared" si="0"/>
        <v>0.04595941823454239</v>
      </c>
      <c r="D9" s="4">
        <v>34741</v>
      </c>
    </row>
    <row r="10" spans="1:4" ht="12.75">
      <c r="A10" s="3">
        <v>7</v>
      </c>
      <c r="B10" s="3" t="s">
        <v>6</v>
      </c>
      <c r="C10" s="7">
        <f t="shared" si="0"/>
        <v>0.2538424089767775</v>
      </c>
      <c r="D10" s="4">
        <v>191881</v>
      </c>
    </row>
    <row r="11" spans="1:4" ht="12.75">
      <c r="A11" s="3">
        <v>8</v>
      </c>
      <c r="B11" s="3" t="s">
        <v>7</v>
      </c>
      <c r="C11" s="7">
        <f t="shared" si="0"/>
        <v>0.1142179054009361</v>
      </c>
      <c r="D11" s="4">
        <v>86338</v>
      </c>
    </row>
    <row r="12" spans="1:4" ht="12.75">
      <c r="A12" s="3">
        <v>9</v>
      </c>
      <c r="B12" s="3" t="s">
        <v>13</v>
      </c>
      <c r="C12" s="7">
        <f t="shared" si="0"/>
        <v>0.05934600333903951</v>
      </c>
      <c r="D12" s="4">
        <v>44860</v>
      </c>
    </row>
    <row r="13" spans="1:4" ht="12.75">
      <c r="A13" s="32"/>
      <c r="B13" s="33"/>
      <c r="C13" s="33"/>
      <c r="D13" s="34"/>
    </row>
    <row r="14" spans="1:4" ht="12.75">
      <c r="A14" s="30" t="s">
        <v>8</v>
      </c>
      <c r="B14" s="31"/>
      <c r="C14" s="6"/>
      <c r="D14" s="4">
        <f>SUM(D4:D12)</f>
        <v>755906</v>
      </c>
    </row>
    <row r="15" ht="12.75">
      <c r="D15" s="1"/>
    </row>
    <row r="16" spans="4:5" ht="12.75">
      <c r="D16" s="1"/>
      <c r="E16" s="2"/>
    </row>
    <row r="17" ht="12.75">
      <c r="D17" s="1"/>
    </row>
    <row r="18" ht="12.75">
      <c r="D18" s="1"/>
    </row>
  </sheetData>
  <sheetProtection/>
  <mergeCells count="3">
    <mergeCell ref="A1:D1"/>
    <mergeCell ref="A14:B14"/>
    <mergeCell ref="A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8.8515625" style="0" customWidth="1"/>
    <col min="2" max="2" width="34.57421875" style="0" bestFit="1" customWidth="1"/>
    <col min="4" max="4" width="13.7109375" style="0" customWidth="1"/>
  </cols>
  <sheetData>
    <row r="1" spans="1:4" ht="13.5" thickBot="1">
      <c r="A1" s="27" t="s">
        <v>17</v>
      </c>
      <c r="B1" s="28"/>
      <c r="C1" s="28"/>
      <c r="D1" s="28"/>
    </row>
    <row r="3" spans="1:4" ht="25.5">
      <c r="A3" s="5" t="s">
        <v>12</v>
      </c>
      <c r="B3" s="5" t="s">
        <v>15</v>
      </c>
      <c r="C3" s="5" t="s">
        <v>14</v>
      </c>
      <c r="D3" s="5" t="s">
        <v>10</v>
      </c>
    </row>
    <row r="4" spans="1:4" ht="12.75">
      <c r="A4" s="3">
        <v>1</v>
      </c>
      <c r="B4" s="3" t="s">
        <v>0</v>
      </c>
      <c r="C4" s="7">
        <f>D4/D$14</f>
        <v>0.13026483217281856</v>
      </c>
      <c r="D4" s="4">
        <f>152759-632-1229</f>
        <v>150898</v>
      </c>
    </row>
    <row r="5" spans="1:4" ht="12.75">
      <c r="A5" s="3">
        <v>2</v>
      </c>
      <c r="B5" s="3" t="s">
        <v>1</v>
      </c>
      <c r="C5" s="7">
        <f aca="true" t="shared" si="0" ref="C5:C12">D5/D$14</f>
        <v>0.040670100155905504</v>
      </c>
      <c r="D5" s="4">
        <f>47515-61-342</f>
        <v>47112</v>
      </c>
    </row>
    <row r="6" spans="1:4" ht="12.75">
      <c r="A6" s="3">
        <v>3</v>
      </c>
      <c r="B6" s="3" t="s">
        <v>2</v>
      </c>
      <c r="C6" s="7">
        <f t="shared" si="0"/>
        <v>0.08984162556090587</v>
      </c>
      <c r="D6" s="4">
        <f>104558-313-173</f>
        <v>104072</v>
      </c>
    </row>
    <row r="7" spans="1:4" ht="12.75">
      <c r="A7" s="3">
        <v>4</v>
      </c>
      <c r="B7" s="3" t="s">
        <v>3</v>
      </c>
      <c r="C7" s="7">
        <f t="shared" si="0"/>
        <v>0.1995564548849528</v>
      </c>
      <c r="D7" s="4">
        <f>232355-522-668</f>
        <v>231165</v>
      </c>
    </row>
    <row r="8" spans="1:4" ht="12.75">
      <c r="A8" s="3">
        <v>5</v>
      </c>
      <c r="B8" s="3" t="s">
        <v>4</v>
      </c>
      <c r="C8" s="7">
        <f t="shared" si="0"/>
        <v>0.06175101045067568</v>
      </c>
      <c r="D8" s="4">
        <f>71805-193-80</f>
        <v>71532</v>
      </c>
    </row>
    <row r="9" spans="1:4" ht="12.75">
      <c r="A9" s="3">
        <v>6</v>
      </c>
      <c r="B9" s="3" t="s">
        <v>5</v>
      </c>
      <c r="C9" s="7">
        <f t="shared" si="0"/>
        <v>0.03642629364447675</v>
      </c>
      <c r="D9" s="4">
        <f>42370-123-51</f>
        <v>42196</v>
      </c>
    </row>
    <row r="10" spans="1:4" ht="12.75">
      <c r="A10" s="3">
        <v>7</v>
      </c>
      <c r="B10" s="3" t="s">
        <v>6</v>
      </c>
      <c r="C10" s="7">
        <f t="shared" si="0"/>
        <v>0.26486842991244774</v>
      </c>
      <c r="D10" s="4">
        <f>308513-1496-195</f>
        <v>306822</v>
      </c>
    </row>
    <row r="11" spans="1:4" ht="12.75">
      <c r="A11" s="3">
        <v>8</v>
      </c>
      <c r="B11" s="3" t="s">
        <v>16</v>
      </c>
      <c r="C11" s="7">
        <f t="shared" si="0"/>
        <v>0.11206463431267773</v>
      </c>
      <c r="D11" s="4">
        <f>130350-462-73</f>
        <v>129815</v>
      </c>
    </row>
    <row r="12" spans="1:4" ht="12.75">
      <c r="A12" s="3">
        <v>9</v>
      </c>
      <c r="B12" s="3" t="s">
        <v>13</v>
      </c>
      <c r="C12" s="7">
        <f t="shared" si="0"/>
        <v>0.06455661890513936</v>
      </c>
      <c r="D12" s="4">
        <f>75145-297-66</f>
        <v>74782</v>
      </c>
    </row>
    <row r="13" spans="1:4" ht="12.75">
      <c r="A13" s="32"/>
      <c r="B13" s="33"/>
      <c r="C13" s="33"/>
      <c r="D13" s="33"/>
    </row>
    <row r="14" spans="1:4" ht="12.75">
      <c r="A14" s="30" t="s">
        <v>8</v>
      </c>
      <c r="B14" s="31"/>
      <c r="C14" s="8">
        <f>SUM(C4:C12)</f>
        <v>1</v>
      </c>
      <c r="D14" s="9">
        <f>SUM(D4:D12)</f>
        <v>1158394</v>
      </c>
    </row>
    <row r="15" ht="12.75">
      <c r="D15" s="4">
        <f>1159420-2877-4099</f>
        <v>1152444</v>
      </c>
    </row>
  </sheetData>
  <sheetProtection/>
  <mergeCells count="3">
    <mergeCell ref="A1:D1"/>
    <mergeCell ref="A13:D13"/>
    <mergeCell ref="A14:B1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M35" sqref="M35"/>
    </sheetView>
  </sheetViews>
  <sheetFormatPr defaultColWidth="11.421875" defaultRowHeight="12.75"/>
  <cols>
    <col min="1" max="1" width="34.57421875" style="0" bestFit="1" customWidth="1"/>
    <col min="3" max="3" width="19.57421875" style="0" customWidth="1"/>
  </cols>
  <sheetData>
    <row r="1" spans="1:3" ht="13.5" thickBot="1">
      <c r="A1" s="27" t="s">
        <v>18</v>
      </c>
      <c r="B1" s="35"/>
      <c r="C1" s="35"/>
    </row>
    <row r="3" spans="1:3" ht="12.75">
      <c r="A3" s="5" t="s">
        <v>15</v>
      </c>
      <c r="B3" s="5" t="s">
        <v>14</v>
      </c>
      <c r="C3" s="5" t="s">
        <v>10</v>
      </c>
    </row>
    <row r="4" spans="1:3" ht="12.75">
      <c r="A4" s="3" t="s">
        <v>0</v>
      </c>
      <c r="B4" s="7">
        <f aca="true" t="shared" si="0" ref="B4:B11">C4/C$14</f>
        <v>0.11119738275631504</v>
      </c>
      <c r="C4" s="4">
        <v>642599</v>
      </c>
    </row>
    <row r="5" spans="1:3" ht="12.75">
      <c r="A5" s="3" t="s">
        <v>24</v>
      </c>
      <c r="B5" s="7">
        <f t="shared" si="0"/>
        <v>0.17001043796539966</v>
      </c>
      <c r="C5" s="4">
        <v>982474</v>
      </c>
    </row>
    <row r="6" spans="1:3" ht="12.75">
      <c r="A6" s="3" t="s">
        <v>19</v>
      </c>
      <c r="B6" s="7">
        <f t="shared" si="0"/>
        <v>0.23247591584840308</v>
      </c>
      <c r="C6" s="4">
        <v>1343456</v>
      </c>
    </row>
    <row r="7" spans="1:3" ht="12.75">
      <c r="A7" s="3" t="s">
        <v>25</v>
      </c>
      <c r="B7" s="7">
        <f t="shared" si="0"/>
        <v>0.02618749160740514</v>
      </c>
      <c r="C7" s="4">
        <v>151335</v>
      </c>
    </row>
    <row r="8" spans="1:3" ht="12.75">
      <c r="A8" s="3" t="s">
        <v>20</v>
      </c>
      <c r="B8" s="7">
        <f t="shared" si="0"/>
        <v>0.3825758309880213</v>
      </c>
      <c r="C8" s="4">
        <v>2210869</v>
      </c>
    </row>
    <row r="9" spans="1:3" ht="12.75">
      <c r="A9" s="3" t="s">
        <v>21</v>
      </c>
      <c r="B9" s="7">
        <f t="shared" si="0"/>
        <v>0.07755294083445581</v>
      </c>
      <c r="C9" s="4">
        <f>C10+C11</f>
        <v>448171</v>
      </c>
    </row>
    <row r="10" spans="1:3" ht="12.75">
      <c r="A10" s="10" t="s">
        <v>22</v>
      </c>
      <c r="B10" s="7">
        <f t="shared" si="0"/>
        <v>0.023190902634824873</v>
      </c>
      <c r="C10" s="4">
        <v>134018</v>
      </c>
    </row>
    <row r="11" spans="1:3" ht="12.75">
      <c r="A11" s="10" t="s">
        <v>23</v>
      </c>
      <c r="B11" s="7">
        <f t="shared" si="0"/>
        <v>0.05436203819963093</v>
      </c>
      <c r="C11" s="4">
        <v>314153</v>
      </c>
    </row>
    <row r="13" spans="1:3" ht="12.75">
      <c r="A13" s="33"/>
      <c r="B13" s="33"/>
      <c r="C13" s="33"/>
    </row>
    <row r="14" spans="1:3" ht="12.75">
      <c r="A14" s="6"/>
      <c r="B14" s="8">
        <f>SUM(B4:B9)</f>
        <v>1</v>
      </c>
      <c r="C14" s="9">
        <f>SUM(C4:C9)</f>
        <v>5778904</v>
      </c>
    </row>
    <row r="15" ht="12.75">
      <c r="C15" s="4"/>
    </row>
  </sheetData>
  <sheetProtection/>
  <mergeCells count="2">
    <mergeCell ref="A13:C13"/>
    <mergeCell ref="A1:C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5">
      <selection activeCell="L25" sqref="L25"/>
    </sheetView>
  </sheetViews>
  <sheetFormatPr defaultColWidth="11.421875" defaultRowHeight="12.75"/>
  <cols>
    <col min="1" max="1" width="58.57421875" style="0" bestFit="1" customWidth="1"/>
    <col min="3" max="3" width="19.57421875" style="0" customWidth="1"/>
  </cols>
  <sheetData>
    <row r="1" spans="1:3" ht="13.5" thickBot="1">
      <c r="A1" s="27" t="s">
        <v>27</v>
      </c>
      <c r="B1" s="35"/>
      <c r="C1" s="35"/>
    </row>
    <row r="3" spans="1:3" ht="13.5" thickBot="1">
      <c r="A3" s="5" t="s">
        <v>15</v>
      </c>
      <c r="B3" s="5" t="s">
        <v>14</v>
      </c>
      <c r="C3" s="5" t="s">
        <v>10</v>
      </c>
    </row>
    <row r="4" spans="1:3" ht="12.75">
      <c r="A4" s="3" t="s">
        <v>0</v>
      </c>
      <c r="B4" s="7">
        <f aca="true" t="shared" si="0" ref="B4:B11">C4/C$14</f>
        <v>0.11860349411562383</v>
      </c>
      <c r="C4" s="20">
        <v>644830</v>
      </c>
    </row>
    <row r="5" spans="1:3" ht="12.75">
      <c r="A5" s="3" t="s">
        <v>24</v>
      </c>
      <c r="B5" s="7">
        <f t="shared" si="0"/>
        <v>0.17507069804142283</v>
      </c>
      <c r="C5" s="21">
        <v>951834</v>
      </c>
    </row>
    <row r="6" spans="1:3" ht="12.75">
      <c r="A6" s="3" t="s">
        <v>19</v>
      </c>
      <c r="B6" s="7">
        <f t="shared" si="0"/>
        <v>0.2357246974583652</v>
      </c>
      <c r="C6" s="21">
        <v>1281601</v>
      </c>
    </row>
    <row r="7" spans="1:3" ht="12.75">
      <c r="A7" s="3" t="s">
        <v>25</v>
      </c>
      <c r="B7" s="7">
        <f t="shared" si="0"/>
        <v>0.026630285339594308</v>
      </c>
      <c r="C7" s="21">
        <v>144785</v>
      </c>
    </row>
    <row r="8" spans="1:3" ht="12.75">
      <c r="A8" s="3" t="s">
        <v>20</v>
      </c>
      <c r="B8" s="7">
        <f t="shared" si="0"/>
        <v>0.36232067987834876</v>
      </c>
      <c r="C8" s="21">
        <v>1969885</v>
      </c>
    </row>
    <row r="9" spans="1:6" ht="12.75">
      <c r="A9" s="3" t="s">
        <v>21</v>
      </c>
      <c r="B9" s="7">
        <f t="shared" si="0"/>
        <v>0.08165014516664505</v>
      </c>
      <c r="C9" s="21">
        <f>SUM(C10:C11)</f>
        <v>443920</v>
      </c>
      <c r="F9" s="2"/>
    </row>
    <row r="10" spans="1:3" ht="12.75">
      <c r="A10" s="10" t="s">
        <v>22</v>
      </c>
      <c r="B10" s="7">
        <f>C10/C$14</f>
        <v>0.024606688977359154</v>
      </c>
      <c r="C10" s="21">
        <v>133783</v>
      </c>
    </row>
    <row r="11" spans="1:3" ht="12.75">
      <c r="A11" s="10" t="s">
        <v>23</v>
      </c>
      <c r="B11" s="7">
        <f t="shared" si="0"/>
        <v>0.0570434561892859</v>
      </c>
      <c r="C11" s="21">
        <v>310137</v>
      </c>
    </row>
    <row r="13" spans="1:3" ht="12.75">
      <c r="A13" s="33"/>
      <c r="B13" s="33"/>
      <c r="C13" s="33"/>
    </row>
    <row r="14" spans="1:3" ht="12.75">
      <c r="A14" s="6"/>
      <c r="B14" s="8">
        <f>SUM(B4:B9)</f>
        <v>0.9999999999999999</v>
      </c>
      <c r="C14" s="22">
        <f>SUM(C4:C9)</f>
        <v>5436855</v>
      </c>
    </row>
    <row r="15" ht="12.75">
      <c r="C15" s="4"/>
    </row>
  </sheetData>
  <sheetProtection/>
  <mergeCells count="2">
    <mergeCell ref="A13:C13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7">
      <selection activeCell="H14" sqref="H14"/>
    </sheetView>
  </sheetViews>
  <sheetFormatPr defaultColWidth="11.421875" defaultRowHeight="12.75"/>
  <cols>
    <col min="1" max="1" width="8.8515625" style="0" customWidth="1"/>
    <col min="2" max="2" width="34.57421875" style="0" bestFit="1" customWidth="1"/>
    <col min="4" max="4" width="13.7109375" style="0" customWidth="1"/>
  </cols>
  <sheetData>
    <row r="1" spans="1:4" ht="13.5" thickBot="1">
      <c r="A1" s="27" t="s">
        <v>26</v>
      </c>
      <c r="B1" s="28"/>
      <c r="C1" s="28"/>
      <c r="D1" s="28"/>
    </row>
    <row r="2" ht="13.5" thickBot="1"/>
    <row r="3" spans="1:4" ht="25.5">
      <c r="A3" s="13" t="s">
        <v>12</v>
      </c>
      <c r="B3" s="14" t="s">
        <v>15</v>
      </c>
      <c r="C3" s="14" t="s">
        <v>14</v>
      </c>
      <c r="D3" s="15" t="s">
        <v>10</v>
      </c>
    </row>
    <row r="4" spans="1:5" ht="12.75">
      <c r="A4" s="16">
        <v>1</v>
      </c>
      <c r="B4" s="3" t="s">
        <v>0</v>
      </c>
      <c r="C4" s="7">
        <f aca="true" t="shared" si="0" ref="C4:C12">D4/D$14</f>
        <v>0.13186185681112872</v>
      </c>
      <c r="D4" s="17">
        <v>194434</v>
      </c>
      <c r="E4" s="11"/>
    </row>
    <row r="5" spans="1:4" ht="12.75">
      <c r="A5" s="16">
        <v>2</v>
      </c>
      <c r="B5" s="3" t="s">
        <v>1</v>
      </c>
      <c r="C5" s="7">
        <f t="shared" si="0"/>
        <v>0.0417869311399987</v>
      </c>
      <c r="D5" s="17">
        <v>61616</v>
      </c>
    </row>
    <row r="6" spans="1:4" ht="12.75">
      <c r="A6" s="16">
        <v>3</v>
      </c>
      <c r="B6" s="3" t="s">
        <v>2</v>
      </c>
      <c r="C6" s="7">
        <f t="shared" si="0"/>
        <v>0.09044114455608845</v>
      </c>
      <c r="D6" s="17">
        <v>133358</v>
      </c>
    </row>
    <row r="7" spans="1:4" ht="12.75">
      <c r="A7" s="16">
        <v>4</v>
      </c>
      <c r="B7" s="3" t="s">
        <v>3</v>
      </c>
      <c r="C7" s="7">
        <f t="shared" si="0"/>
        <v>0.19095330844853403</v>
      </c>
      <c r="D7" s="17">
        <v>281566</v>
      </c>
    </row>
    <row r="8" spans="1:4" ht="12.75">
      <c r="A8" s="16">
        <v>5</v>
      </c>
      <c r="B8" s="3" t="s">
        <v>4</v>
      </c>
      <c r="C8" s="7">
        <f t="shared" si="0"/>
        <v>0.05494300549057054</v>
      </c>
      <c r="D8" s="17">
        <v>81015</v>
      </c>
    </row>
    <row r="9" spans="1:4" ht="12.75">
      <c r="A9" s="16">
        <v>6</v>
      </c>
      <c r="B9" s="3" t="s">
        <v>5</v>
      </c>
      <c r="C9" s="7">
        <f t="shared" si="0"/>
        <v>0.036541184704529175</v>
      </c>
      <c r="D9" s="17">
        <v>53881</v>
      </c>
    </row>
    <row r="10" spans="1:4" ht="12.75">
      <c r="A10" s="16">
        <v>7</v>
      </c>
      <c r="B10" s="3" t="s">
        <v>6</v>
      </c>
      <c r="C10" s="7">
        <f t="shared" si="0"/>
        <v>0.28032970550576186</v>
      </c>
      <c r="D10" s="17">
        <v>413354</v>
      </c>
    </row>
    <row r="11" spans="1:4" ht="12.75">
      <c r="A11" s="16">
        <v>8</v>
      </c>
      <c r="B11" s="3" t="s">
        <v>16</v>
      </c>
      <c r="C11" s="7">
        <f t="shared" si="0"/>
        <v>0.10835874259424033</v>
      </c>
      <c r="D11" s="17">
        <v>159778</v>
      </c>
    </row>
    <row r="12" spans="1:4" ht="12.75">
      <c r="A12" s="16">
        <v>9</v>
      </c>
      <c r="B12" s="3" t="s">
        <v>13</v>
      </c>
      <c r="C12" s="7">
        <f t="shared" si="0"/>
        <v>0.0647841207491482</v>
      </c>
      <c r="D12" s="17">
        <v>95526</v>
      </c>
    </row>
    <row r="13" spans="1:4" ht="12.75">
      <c r="A13" s="36"/>
      <c r="B13" s="33"/>
      <c r="C13" s="33"/>
      <c r="D13" s="37"/>
    </row>
    <row r="14" spans="1:4" ht="13.5" thickBot="1">
      <c r="A14" s="38" t="s">
        <v>8</v>
      </c>
      <c r="B14" s="39"/>
      <c r="C14" s="18">
        <f>SUM(C4:C12)</f>
        <v>1</v>
      </c>
      <c r="D14" s="19">
        <f>SUM(D4:D12)</f>
        <v>1474528</v>
      </c>
    </row>
    <row r="15" ht="12.75">
      <c r="D15" s="12"/>
    </row>
  </sheetData>
  <sheetProtection/>
  <mergeCells count="3">
    <mergeCell ref="A1:D1"/>
    <mergeCell ref="A13:D13"/>
    <mergeCell ref="A14:B1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F11">
      <selection activeCell="L15" sqref="L15"/>
    </sheetView>
  </sheetViews>
  <sheetFormatPr defaultColWidth="11.421875" defaultRowHeight="12.75"/>
  <cols>
    <col min="1" max="1" width="8.8515625" style="0" customWidth="1"/>
    <col min="2" max="2" width="34.57421875" style="0" bestFit="1" customWidth="1"/>
    <col min="4" max="4" width="13.7109375" style="0" customWidth="1"/>
    <col min="13" max="13" width="9.57421875" style="0" customWidth="1"/>
    <col min="14" max="14" width="34.00390625" style="0" bestFit="1" customWidth="1"/>
    <col min="15" max="15" width="6.28125" style="0" bestFit="1" customWidth="1"/>
    <col min="16" max="16" width="37.28125" style="0" customWidth="1"/>
  </cols>
  <sheetData>
    <row r="1" spans="1:16" ht="13.5" thickBot="1">
      <c r="A1" s="27" t="s">
        <v>28</v>
      </c>
      <c r="B1" s="28"/>
      <c r="C1" s="28"/>
      <c r="D1" s="28"/>
      <c r="M1" s="27" t="s">
        <v>42</v>
      </c>
      <c r="N1" s="28"/>
      <c r="O1" s="28"/>
      <c r="P1" s="28"/>
    </row>
    <row r="2" ht="13.5" thickBot="1"/>
    <row r="3" spans="1:16" ht="25.5">
      <c r="A3" s="13" t="s">
        <v>12</v>
      </c>
      <c r="B3" s="14" t="s">
        <v>15</v>
      </c>
      <c r="C3" s="14" t="s">
        <v>14</v>
      </c>
      <c r="D3" s="15" t="s">
        <v>10</v>
      </c>
      <c r="M3" s="13" t="s">
        <v>12</v>
      </c>
      <c r="N3" s="14" t="s">
        <v>15</v>
      </c>
      <c r="O3" s="14" t="s">
        <v>14</v>
      </c>
      <c r="P3" s="15" t="s">
        <v>10</v>
      </c>
    </row>
    <row r="4" spans="1:16" ht="12.75">
      <c r="A4" s="16">
        <v>1</v>
      </c>
      <c r="B4" s="40" t="s">
        <v>43</v>
      </c>
      <c r="C4" s="25">
        <f aca="true" t="shared" si="0" ref="C4:C12">D4/D$14</f>
        <v>0.13185874489286287</v>
      </c>
      <c r="D4" s="23">
        <v>239725</v>
      </c>
      <c r="E4" s="11"/>
      <c r="M4" s="16">
        <v>1</v>
      </c>
      <c r="N4" s="40" t="s">
        <v>43</v>
      </c>
      <c r="O4" s="25">
        <f aca="true" t="shared" si="1" ref="O4:O12">P4/P$14</f>
        <v>0.15614592504689354</v>
      </c>
      <c r="P4" s="23">
        <v>4079</v>
      </c>
    </row>
    <row r="5" spans="1:16" ht="12.75">
      <c r="A5" s="16">
        <v>2</v>
      </c>
      <c r="B5" s="3" t="s">
        <v>1</v>
      </c>
      <c r="C5" s="25">
        <f t="shared" si="0"/>
        <v>0.043152420953508276</v>
      </c>
      <c r="D5" s="23">
        <v>78453</v>
      </c>
      <c r="M5" s="16">
        <v>2</v>
      </c>
      <c r="N5" s="3" t="s">
        <v>1</v>
      </c>
      <c r="O5" s="25">
        <f t="shared" si="1"/>
        <v>0.09589250851739846</v>
      </c>
      <c r="P5" s="23">
        <v>2505</v>
      </c>
    </row>
    <row r="6" spans="1:16" ht="12.75">
      <c r="A6" s="16">
        <v>3</v>
      </c>
      <c r="B6" s="3" t="s">
        <v>2</v>
      </c>
      <c r="C6" s="25">
        <f t="shared" si="0"/>
        <v>0.08800557082226833</v>
      </c>
      <c r="D6" s="23">
        <v>159998</v>
      </c>
      <c r="M6" s="16">
        <v>3</v>
      </c>
      <c r="N6" s="3" t="s">
        <v>2</v>
      </c>
      <c r="O6" s="25">
        <f t="shared" si="1"/>
        <v>0.06871339432683841</v>
      </c>
      <c r="P6" s="23">
        <v>1795</v>
      </c>
    </row>
    <row r="7" spans="1:16" ht="12.75">
      <c r="A7" s="16">
        <v>4</v>
      </c>
      <c r="B7" s="3" t="s">
        <v>3</v>
      </c>
      <c r="C7" s="25">
        <f t="shared" si="0"/>
        <v>0.1841600093287071</v>
      </c>
      <c r="D7" s="23">
        <v>334811</v>
      </c>
      <c r="M7" s="16">
        <v>4</v>
      </c>
      <c r="N7" s="3" t="s">
        <v>3</v>
      </c>
      <c r="O7" s="25">
        <f t="shared" si="1"/>
        <v>0.27849021934693563</v>
      </c>
      <c r="P7" s="23">
        <v>7275</v>
      </c>
    </row>
    <row r="8" spans="1:16" ht="12.75">
      <c r="A8" s="16">
        <v>5</v>
      </c>
      <c r="B8" s="3" t="s">
        <v>4</v>
      </c>
      <c r="C8" s="25">
        <f t="shared" si="0"/>
        <v>0.05867074724264099</v>
      </c>
      <c r="D8" s="23">
        <v>106666</v>
      </c>
      <c r="M8" s="16">
        <v>5</v>
      </c>
      <c r="N8" s="3" t="s">
        <v>4</v>
      </c>
      <c r="O8" s="25">
        <f t="shared" si="1"/>
        <v>0.05845423573096505</v>
      </c>
      <c r="P8" s="23">
        <v>1527</v>
      </c>
    </row>
    <row r="9" spans="1:16" ht="12.75">
      <c r="A9" s="16">
        <v>6</v>
      </c>
      <c r="B9" s="3" t="s">
        <v>33</v>
      </c>
      <c r="C9" s="25">
        <f t="shared" si="0"/>
        <v>0.03527032349052058</v>
      </c>
      <c r="D9" s="23">
        <v>64123</v>
      </c>
      <c r="M9" s="16">
        <v>6</v>
      </c>
      <c r="N9" s="3" t="s">
        <v>33</v>
      </c>
      <c r="O9" s="25">
        <f t="shared" si="1"/>
        <v>0.051066110324235345</v>
      </c>
      <c r="P9" s="23">
        <v>1334</v>
      </c>
    </row>
    <row r="10" spans="1:16" ht="12.75">
      <c r="A10" s="16">
        <v>7</v>
      </c>
      <c r="B10" s="3" t="s">
        <v>6</v>
      </c>
      <c r="C10" s="25">
        <f t="shared" si="0"/>
        <v>0.28749689226443365</v>
      </c>
      <c r="D10" s="23">
        <v>522682</v>
      </c>
      <c r="M10" s="16">
        <v>7</v>
      </c>
      <c r="N10" s="3" t="s">
        <v>6</v>
      </c>
      <c r="O10" s="25">
        <f t="shared" si="1"/>
        <v>0.1569880947823757</v>
      </c>
      <c r="P10" s="23">
        <v>4101</v>
      </c>
    </row>
    <row r="11" spans="1:16" ht="12.75">
      <c r="A11" s="16">
        <v>8</v>
      </c>
      <c r="B11" s="3" t="s">
        <v>16</v>
      </c>
      <c r="C11" s="25">
        <f t="shared" si="0"/>
        <v>0.107441294050089</v>
      </c>
      <c r="D11" s="23">
        <v>195333</v>
      </c>
      <c r="M11" s="16">
        <v>8</v>
      </c>
      <c r="N11" s="3" t="s">
        <v>16</v>
      </c>
      <c r="O11" s="25">
        <f t="shared" si="1"/>
        <v>0.06258852352333193</v>
      </c>
      <c r="P11" s="23">
        <v>1635</v>
      </c>
    </row>
    <row r="12" spans="1:16" ht="12.75">
      <c r="A12" s="16">
        <v>9</v>
      </c>
      <c r="B12" s="3" t="s">
        <v>13</v>
      </c>
      <c r="C12" s="25">
        <f t="shared" si="0"/>
        <v>0.06394399695496919</v>
      </c>
      <c r="D12" s="23">
        <v>116253</v>
      </c>
      <c r="M12" s="16">
        <v>9</v>
      </c>
      <c r="N12" s="3" t="s">
        <v>13</v>
      </c>
      <c r="O12" s="25">
        <f t="shared" si="1"/>
        <v>0.07166098840102592</v>
      </c>
      <c r="P12" s="23">
        <v>1872</v>
      </c>
    </row>
    <row r="13" spans="1:16" ht="12.75">
      <c r="A13" s="36"/>
      <c r="B13" s="33"/>
      <c r="C13" s="33"/>
      <c r="D13" s="37"/>
      <c r="M13" s="36"/>
      <c r="N13" s="33"/>
      <c r="O13" s="33"/>
      <c r="P13" s="37"/>
    </row>
    <row r="14" spans="1:16" ht="13.5" thickBot="1">
      <c r="A14" s="38" t="s">
        <v>8</v>
      </c>
      <c r="B14" s="39"/>
      <c r="C14" s="18">
        <f>SUM(C4:C12)</f>
        <v>1</v>
      </c>
      <c r="D14" s="19">
        <f>SUM(D4:D12)</f>
        <v>1818044</v>
      </c>
      <c r="M14" s="38" t="s">
        <v>8</v>
      </c>
      <c r="N14" s="39"/>
      <c r="O14" s="18">
        <f>SUM(O4:O12)</f>
        <v>1</v>
      </c>
      <c r="P14" s="19">
        <f>SUM(P4:P12)</f>
        <v>26123</v>
      </c>
    </row>
    <row r="15" ht="12.75">
      <c r="D15" s="12"/>
    </row>
  </sheetData>
  <sheetProtection/>
  <mergeCells count="6">
    <mergeCell ref="A1:D1"/>
    <mergeCell ref="A13:D13"/>
    <mergeCell ref="A14:B14"/>
    <mergeCell ref="M1:P1"/>
    <mergeCell ref="M13:P13"/>
    <mergeCell ref="M14:N1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C16" sqref="C16"/>
    </sheetView>
  </sheetViews>
  <sheetFormatPr defaultColWidth="11.421875" defaultRowHeight="12.75"/>
  <cols>
    <col min="1" max="1" width="58.57421875" style="0" bestFit="1" customWidth="1"/>
    <col min="3" max="3" width="19.57421875" style="0" customWidth="1"/>
    <col min="4" max="4" width="11.421875" style="24" customWidth="1"/>
  </cols>
  <sheetData>
    <row r="1" spans="1:3" ht="13.5" thickBot="1">
      <c r="A1" s="27" t="s">
        <v>29</v>
      </c>
      <c r="B1" s="35"/>
      <c r="C1" s="35"/>
    </row>
    <row r="3" spans="1:3" ht="13.5" thickBot="1">
      <c r="A3" s="5" t="s">
        <v>15</v>
      </c>
      <c r="B3" s="5" t="s">
        <v>14</v>
      </c>
      <c r="C3" s="5" t="s">
        <v>10</v>
      </c>
    </row>
    <row r="4" spans="1:3" ht="12.75">
      <c r="A4" s="3" t="s">
        <v>0</v>
      </c>
      <c r="B4" s="25">
        <f aca="true" t="shared" si="0" ref="B4:B13">C4/C$16</f>
        <v>0.11625272877147852</v>
      </c>
      <c r="C4" s="20">
        <v>662417</v>
      </c>
    </row>
    <row r="5" spans="1:3" ht="12.75">
      <c r="A5" s="3" t="s">
        <v>24</v>
      </c>
      <c r="B5" s="25">
        <f t="shared" si="0"/>
        <v>0.16800053772527118</v>
      </c>
      <c r="C5" s="21">
        <v>957280</v>
      </c>
    </row>
    <row r="6" spans="1:3" ht="12.75">
      <c r="A6" s="3" t="s">
        <v>19</v>
      </c>
      <c r="B6" s="25">
        <f t="shared" si="0"/>
        <v>0.21720977094553126</v>
      </c>
      <c r="C6" s="21">
        <v>1237678</v>
      </c>
    </row>
    <row r="7" spans="1:3" ht="12.75">
      <c r="A7" s="3" t="s">
        <v>25</v>
      </c>
      <c r="B7" s="25">
        <f t="shared" si="0"/>
        <v>0.023656928469025604</v>
      </c>
      <c r="C7" s="21">
        <v>134799</v>
      </c>
    </row>
    <row r="8" spans="1:3" ht="12.75">
      <c r="A8" s="3" t="s">
        <v>20</v>
      </c>
      <c r="B8" s="25">
        <f t="shared" si="0"/>
        <v>0.3466444907641648</v>
      </c>
      <c r="C8" s="21">
        <v>1975207</v>
      </c>
    </row>
    <row r="9" spans="1:3" ht="12.75">
      <c r="A9" s="3" t="s">
        <v>30</v>
      </c>
      <c r="B9" s="25">
        <f>C9/C$16</f>
        <v>0.04228057992196314</v>
      </c>
      <c r="C9" s="21">
        <v>240918</v>
      </c>
    </row>
    <row r="10" spans="1:3" ht="12.75">
      <c r="A10" s="3" t="s">
        <v>34</v>
      </c>
      <c r="B10" s="25">
        <f>C10/C$16</f>
        <v>0.006070293539381795</v>
      </c>
      <c r="C10" s="21">
        <v>34589</v>
      </c>
    </row>
    <row r="11" spans="1:6" ht="12.75">
      <c r="A11" s="3" t="s">
        <v>21</v>
      </c>
      <c r="B11" s="25">
        <f t="shared" si="0"/>
        <v>0.07988466986318367</v>
      </c>
      <c r="C11" s="21">
        <f>SUM(C12:C13)</f>
        <v>455189</v>
      </c>
      <c r="F11" s="2"/>
    </row>
    <row r="12" spans="1:4" ht="12.75">
      <c r="A12" s="10" t="s">
        <v>22</v>
      </c>
      <c r="B12" s="25">
        <f>C12/C$16</f>
        <v>0.023677461712082865</v>
      </c>
      <c r="C12" s="21">
        <v>134916</v>
      </c>
      <c r="D12" s="24" t="s">
        <v>31</v>
      </c>
    </row>
    <row r="13" spans="1:4" ht="12.75">
      <c r="A13" s="10" t="s">
        <v>23</v>
      </c>
      <c r="B13" s="25">
        <f t="shared" si="0"/>
        <v>0.0562072081511008</v>
      </c>
      <c r="C13" s="21">
        <v>320273</v>
      </c>
      <c r="D13" s="24" t="s">
        <v>32</v>
      </c>
    </row>
    <row r="15" spans="1:3" ht="12.75">
      <c r="A15" s="33"/>
      <c r="B15" s="33"/>
      <c r="C15" s="33"/>
    </row>
    <row r="16" spans="1:3" ht="12.75">
      <c r="A16" s="6"/>
      <c r="B16" s="8">
        <f>SUM(B4:B11)</f>
        <v>0.9999999999999999</v>
      </c>
      <c r="C16" s="22">
        <f>SUM(C4:C11)</f>
        <v>5698077</v>
      </c>
    </row>
    <row r="17" ht="12.75">
      <c r="C17" s="4"/>
    </row>
  </sheetData>
  <sheetProtection/>
  <mergeCells count="2">
    <mergeCell ref="A1:C1"/>
    <mergeCell ref="A15:C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8">
      <selection activeCell="G7" sqref="G7"/>
    </sheetView>
  </sheetViews>
  <sheetFormatPr defaultColWidth="11.421875" defaultRowHeight="12.75"/>
  <cols>
    <col min="1" max="1" width="8.8515625" style="0" customWidth="1"/>
    <col min="2" max="2" width="34.57421875" style="0" bestFit="1" customWidth="1"/>
    <col min="4" max="4" width="13.7109375" style="0" customWidth="1"/>
  </cols>
  <sheetData>
    <row r="1" spans="1:4" ht="13.5" thickBot="1">
      <c r="A1" s="27" t="s">
        <v>35</v>
      </c>
      <c r="B1" s="28"/>
      <c r="C1" s="28"/>
      <c r="D1" s="28"/>
    </row>
    <row r="2" ht="13.5" thickBot="1"/>
    <row r="3" spans="1:4" ht="25.5">
      <c r="A3" s="13" t="s">
        <v>12</v>
      </c>
      <c r="B3" s="14" t="s">
        <v>15</v>
      </c>
      <c r="C3" s="14" t="s">
        <v>14</v>
      </c>
      <c r="D3" s="15" t="s">
        <v>10</v>
      </c>
    </row>
    <row r="4" spans="1:5" ht="12.75">
      <c r="A4" s="16">
        <v>1</v>
      </c>
      <c r="B4" s="26" t="s">
        <v>41</v>
      </c>
      <c r="C4" s="25">
        <f aca="true" t="shared" si="0" ref="C4:C9">D4/D$11</f>
        <v>0.6106461587338105</v>
      </c>
      <c r="D4" s="23">
        <v>1114817</v>
      </c>
      <c r="E4" s="11"/>
    </row>
    <row r="5" spans="1:4" ht="12.75">
      <c r="A5" s="16">
        <v>2</v>
      </c>
      <c r="B5" s="3" t="s">
        <v>38</v>
      </c>
      <c r="C5" s="25">
        <f t="shared" si="0"/>
        <v>0.07843791338356243</v>
      </c>
      <c r="D5" s="23">
        <v>143199</v>
      </c>
    </row>
    <row r="6" spans="1:4" ht="12.75">
      <c r="A6" s="16">
        <v>3</v>
      </c>
      <c r="B6" s="3" t="s">
        <v>39</v>
      </c>
      <c r="C6" s="25">
        <f t="shared" si="0"/>
        <v>0.1302188005817154</v>
      </c>
      <c r="D6" s="23">
        <v>237732</v>
      </c>
    </row>
    <row r="7" spans="1:4" ht="12.75">
      <c r="A7" s="16">
        <v>4</v>
      </c>
      <c r="B7" s="3" t="s">
        <v>36</v>
      </c>
      <c r="C7" s="25">
        <f t="shared" si="0"/>
        <v>0.07343088843060086</v>
      </c>
      <c r="D7" s="23">
        <v>134058</v>
      </c>
    </row>
    <row r="8" spans="1:4" ht="12.75">
      <c r="A8" s="16">
        <v>5</v>
      </c>
      <c r="B8" s="3" t="s">
        <v>40</v>
      </c>
      <c r="C8" s="25">
        <f t="shared" si="0"/>
        <v>0.018441802441342327</v>
      </c>
      <c r="D8" s="23">
        <v>33668</v>
      </c>
    </row>
    <row r="9" spans="1:4" ht="12.75">
      <c r="A9" s="16">
        <v>6</v>
      </c>
      <c r="B9" s="3" t="s">
        <v>37</v>
      </c>
      <c r="C9" s="25">
        <f t="shared" si="0"/>
        <v>0.08882443642896855</v>
      </c>
      <c r="D9" s="23">
        <v>162161</v>
      </c>
    </row>
    <row r="10" spans="1:4" ht="12.75">
      <c r="A10" s="36"/>
      <c r="B10" s="33"/>
      <c r="C10" s="33"/>
      <c r="D10" s="37"/>
    </row>
    <row r="11" spans="1:4" ht="13.5" thickBot="1">
      <c r="A11" s="38" t="s">
        <v>8</v>
      </c>
      <c r="B11" s="39"/>
      <c r="C11" s="18">
        <f>SUM(C4:C9)</f>
        <v>1</v>
      </c>
      <c r="D11" s="19">
        <f>SUM(D4:D9)</f>
        <v>1825635</v>
      </c>
    </row>
    <row r="12" ht="12.75">
      <c r="D12" s="12"/>
    </row>
  </sheetData>
  <sheetProtection/>
  <mergeCells count="3">
    <mergeCell ref="A1:D1"/>
    <mergeCell ref="A10:D10"/>
    <mergeCell ref="A11:B1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BALIS</dc:creator>
  <cp:keywords/>
  <dc:description/>
  <cp:lastModifiedBy>DUJARDIN Alice</cp:lastModifiedBy>
  <cp:lastPrinted>2014-04-08T08:02:37Z</cp:lastPrinted>
  <dcterms:created xsi:type="dcterms:W3CDTF">2010-12-13T08:41:59Z</dcterms:created>
  <dcterms:modified xsi:type="dcterms:W3CDTF">2014-11-19T11:59:39Z</dcterms:modified>
  <cp:category/>
  <cp:version/>
  <cp:contentType/>
  <cp:contentStatus/>
</cp:coreProperties>
</file>