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-12" yWindow="108" windowWidth="9576" windowHeight="5496"/>
  </bookViews>
  <sheets>
    <sheet name="GESTION-2012" sheetId="1" r:id="rId1"/>
  </sheets>
  <externalReferences>
    <externalReference r:id="rId2"/>
    <externalReference r:id="rId3"/>
    <externalReference r:id="rId4"/>
  </externalReferences>
  <definedNames>
    <definedName name="_xlnm.Print_Titles" localSheetId="0">'GESTION-2012'!$1:$4</definedName>
    <definedName name="_xlnm.Print_Area" localSheetId="0">'GESTION-2012'!$A$1:$N$42</definedName>
  </definedNames>
  <calcPr calcId="145621"/>
</workbook>
</file>

<file path=xl/calcChain.xml><?xml version="1.0" encoding="utf-8"?>
<calcChain xmlns="http://schemas.openxmlformats.org/spreadsheetml/2006/main">
  <c r="J23" i="1" l="1"/>
  <c r="J22" i="1"/>
  <c r="J19" i="1"/>
  <c r="J18" i="1"/>
  <c r="J12" i="1"/>
  <c r="J11" i="1"/>
  <c r="J8" i="1"/>
  <c r="J7" i="1"/>
  <c r="H23" i="1"/>
  <c r="H22" i="1"/>
  <c r="H19" i="1"/>
  <c r="H18" i="1"/>
  <c r="H12" i="1"/>
  <c r="H11" i="1"/>
  <c r="H8" i="1"/>
  <c r="H7" i="1"/>
  <c r="F23" i="1" l="1"/>
  <c r="F22" i="1"/>
  <c r="F19" i="1"/>
  <c r="F18" i="1"/>
  <c r="F12" i="1"/>
  <c r="F11" i="1"/>
  <c r="F8" i="1"/>
  <c r="F7" i="1"/>
  <c r="D23" i="1" l="1"/>
  <c r="D22" i="1"/>
  <c r="D19" i="1"/>
  <c r="D18" i="1"/>
  <c r="D12" i="1"/>
  <c r="D11" i="1"/>
  <c r="D8" i="1"/>
  <c r="D7" i="1"/>
  <c r="C23" i="1"/>
  <c r="C22" i="1"/>
  <c r="C19" i="1"/>
  <c r="C18" i="1"/>
  <c r="C12" i="1"/>
  <c r="C11" i="1"/>
  <c r="M11" i="1" s="1"/>
  <c r="C8" i="1"/>
  <c r="C7" i="1"/>
  <c r="K23" i="1" l="1"/>
  <c r="K22" i="1"/>
  <c r="J25" i="1"/>
  <c r="K12" i="1"/>
  <c r="K11" i="1"/>
  <c r="K8" i="1"/>
  <c r="K7" i="1"/>
  <c r="I22" i="1"/>
  <c r="H26" i="1"/>
  <c r="H25" i="1"/>
  <c r="H14" i="1"/>
  <c r="H13" i="1"/>
  <c r="H30" i="1"/>
  <c r="I23" i="1"/>
  <c r="F26" i="1"/>
  <c r="F14" i="1"/>
  <c r="I8" i="1"/>
  <c r="F13" i="1"/>
  <c r="I11" i="1"/>
  <c r="F25" i="1"/>
  <c r="G23" i="1"/>
  <c r="G22" i="1"/>
  <c r="D30" i="1"/>
  <c r="E22" i="1"/>
  <c r="M19" i="1"/>
  <c r="N19" i="1" s="1"/>
  <c r="D35" i="1"/>
  <c r="G11" i="1"/>
  <c r="C14" i="1"/>
  <c r="J35" i="1"/>
  <c r="J30" i="1"/>
  <c r="M23" i="1"/>
  <c r="N23" i="1" s="1"/>
  <c r="H31" i="1"/>
  <c r="H34" i="1"/>
  <c r="F34" i="1"/>
  <c r="D31" i="1"/>
  <c r="I26" i="1" l="1"/>
  <c r="I14" i="1"/>
  <c r="I25" i="1"/>
  <c r="K25" i="1"/>
  <c r="I34" i="1"/>
  <c r="K30" i="1"/>
  <c r="I13" i="1"/>
  <c r="J26" i="1"/>
  <c r="K26" i="1" s="1"/>
  <c r="M12" i="1"/>
  <c r="N12" i="1" s="1"/>
  <c r="M7" i="1"/>
  <c r="N7" i="1" s="1"/>
  <c r="G19" i="1"/>
  <c r="F35" i="1"/>
  <c r="G35" i="1" s="1"/>
  <c r="I19" i="1"/>
  <c r="I12" i="1"/>
  <c r="I18" i="1"/>
  <c r="I7" i="1"/>
  <c r="J34" i="1"/>
  <c r="K34" i="1" s="1"/>
  <c r="J13" i="1"/>
  <c r="K13" i="1" s="1"/>
  <c r="J14" i="1"/>
  <c r="K14" i="1" s="1"/>
  <c r="K18" i="1"/>
  <c r="J31" i="1"/>
  <c r="K31" i="1" s="1"/>
  <c r="N11" i="1"/>
  <c r="K19" i="1"/>
  <c r="H35" i="1"/>
  <c r="K35" i="1" s="1"/>
  <c r="G8" i="1"/>
  <c r="E7" i="1"/>
  <c r="E8" i="1"/>
  <c r="E18" i="1"/>
  <c r="D13" i="1"/>
  <c r="D34" i="1"/>
  <c r="D37" i="1" s="1"/>
  <c r="D14" i="1"/>
  <c r="D26" i="1"/>
  <c r="E12" i="1"/>
  <c r="E19" i="1"/>
  <c r="E23" i="1"/>
  <c r="G7" i="1"/>
  <c r="G12" i="1"/>
  <c r="G18" i="1"/>
  <c r="D25" i="1"/>
  <c r="E11" i="1"/>
  <c r="F31" i="1"/>
  <c r="I31" i="1" s="1"/>
  <c r="F30" i="1"/>
  <c r="C35" i="1"/>
  <c r="E35" i="1" s="1"/>
  <c r="C26" i="1"/>
  <c r="C25" i="1"/>
  <c r="M25" i="1" s="1"/>
  <c r="N25" i="1" s="1"/>
  <c r="C13" i="1"/>
  <c r="C31" i="1"/>
  <c r="E31" i="1" s="1"/>
  <c r="M8" i="1"/>
  <c r="N8" i="1" s="1"/>
  <c r="D38" i="1"/>
  <c r="C30" i="1"/>
  <c r="E30" i="1" s="1"/>
  <c r="C34" i="1"/>
  <c r="M18" i="1"/>
  <c r="N18" i="1" s="1"/>
  <c r="M22" i="1"/>
  <c r="N22" i="1" s="1"/>
  <c r="H37" i="1"/>
  <c r="M14" i="1"/>
  <c r="N14" i="1" s="1"/>
  <c r="M26" i="1" l="1"/>
  <c r="N26" i="1" s="1"/>
  <c r="I35" i="1"/>
  <c r="J38" i="1"/>
  <c r="J37" i="1"/>
  <c r="K37" i="1" s="1"/>
  <c r="M34" i="1"/>
  <c r="N34" i="1" s="1"/>
  <c r="G30" i="1"/>
  <c r="I30" i="1"/>
  <c r="M13" i="1"/>
  <c r="N13" i="1" s="1"/>
  <c r="H38" i="1"/>
  <c r="F37" i="1"/>
  <c r="I37" i="1" s="1"/>
  <c r="G31" i="1"/>
  <c r="M30" i="1"/>
  <c r="N30" i="1" s="1"/>
  <c r="M35" i="1"/>
  <c r="N35" i="1" s="1"/>
  <c r="G37" i="1"/>
  <c r="G26" i="1"/>
  <c r="E26" i="1"/>
  <c r="G25" i="1"/>
  <c r="E25" i="1"/>
  <c r="G14" i="1"/>
  <c r="E14" i="1"/>
  <c r="E13" i="1"/>
  <c r="G13" i="1"/>
  <c r="G34" i="1"/>
  <c r="E34" i="1"/>
  <c r="F38" i="1"/>
  <c r="M31" i="1"/>
  <c r="N31" i="1" s="1"/>
  <c r="C38" i="1"/>
  <c r="E38" i="1" s="1"/>
  <c r="C37" i="1"/>
  <c r="I38" i="1" l="1"/>
  <c r="K38" i="1"/>
  <c r="G38" i="1"/>
  <c r="M37" i="1"/>
  <c r="N37" i="1" s="1"/>
  <c r="E37" i="1"/>
  <c r="M38" i="1"/>
  <c r="N38" i="1" s="1"/>
</calcChain>
</file>

<file path=xl/sharedStrings.xml><?xml version="1.0" encoding="utf-8"?>
<sst xmlns="http://schemas.openxmlformats.org/spreadsheetml/2006/main" count="37" uniqueCount="16">
  <si>
    <t>E  V  O  L  U  T  I  O  N      T  R  I  M  E  S  T  R  I  E  L  L  E</t>
  </si>
  <si>
    <t>%</t>
  </si>
  <si>
    <t>Nombre</t>
  </si>
  <si>
    <t>Total nombre</t>
  </si>
  <si>
    <t>Comptes</t>
  </si>
  <si>
    <t>Plans</t>
  </si>
  <si>
    <t>TOTAL</t>
  </si>
  <si>
    <t>Montant (M€)</t>
  </si>
  <si>
    <t>Total montant (M€)</t>
  </si>
  <si>
    <t>Evolution annuelle</t>
  </si>
  <si>
    <t xml:space="preserve"> %</t>
  </si>
  <si>
    <t>2011-2012</t>
  </si>
  <si>
    <t>Banques non mutualistes</t>
  </si>
  <si>
    <t>Banques Mutualistes et coopératives</t>
  </si>
  <si>
    <t>Source DG Trésor</t>
  </si>
  <si>
    <t>Document établi à partir des données collectées auprés des établissements de crédit conventionnés pour distribuer les produits d'épargne-logement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</si>
</sst>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\.m\.yy"/>
    <numFmt numFmtId="165" formatCode="dd/mm/yy"/>
  </numFmts>
  <fonts count="30" x14ac:knownFonts="1">
    <font>
      <sz val="10"/>
      <name val="Tms Rmn"/>
    </font>
    <font>
      <b/>
      <sz val="10"/>
      <name val="Tms Rmn"/>
    </font>
    <font>
      <sz val="11"/>
      <name val="Tms Rmn"/>
    </font>
    <font>
      <b/>
      <sz val="11"/>
      <name val="Tms Rmn"/>
    </font>
    <font>
      <sz val="8"/>
      <name val="Tms Rmn"/>
    </font>
    <font>
      <b/>
      <sz val="11"/>
      <color indexed="8"/>
      <name val="Tms Rmn"/>
    </font>
    <font>
      <sz val="11"/>
      <color indexed="8"/>
      <name val="Tms Rmn"/>
    </font>
    <font>
      <sz val="10"/>
      <name val="Tms Rmn"/>
    </font>
    <font>
      <b/>
      <sz val="10"/>
      <color indexed="8"/>
      <name val="Tms Rmn"/>
    </font>
    <font>
      <sz val="10"/>
      <color indexed="8"/>
      <name val="Tms Rmn"/>
    </font>
    <font>
      <b/>
      <sz val="10"/>
      <color indexed="10"/>
      <name val="Tms Rmn"/>
    </font>
    <font>
      <sz val="10"/>
      <color indexed="10"/>
      <name val="Tms Rmn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636363"/>
      <name val="Verdana"/>
      <family val="2"/>
    </font>
    <font>
      <b/>
      <sz val="9.5"/>
      <color indexed="8"/>
      <name val="Arial"/>
      <family val="2"/>
    </font>
    <font>
      <b/>
      <sz val="9.5"/>
      <color rgb="FFFF0000"/>
      <name val="Arial"/>
      <family val="2"/>
    </font>
    <font>
      <sz val="9.5"/>
      <color rgb="FFFF0000"/>
      <name val="Arial"/>
      <family val="2"/>
    </font>
    <font>
      <sz val="9.5"/>
      <color indexed="8"/>
      <name val="Arial"/>
      <family val="2"/>
    </font>
    <font>
      <b/>
      <sz val="9.5"/>
      <name val="Arial"/>
      <family val="2"/>
    </font>
    <font>
      <sz val="9.5"/>
      <name val="Tms Rmn"/>
    </font>
    <font>
      <sz val="9.5"/>
      <name val="Arial"/>
      <family val="2"/>
    </font>
    <font>
      <b/>
      <sz val="9.5"/>
      <name val="Tms Rmn"/>
    </font>
    <font>
      <b/>
      <sz val="9.5"/>
      <color rgb="FFFF0000"/>
      <name val="Tms Rmn"/>
    </font>
    <font>
      <sz val="9.5"/>
      <color rgb="FFFF0000"/>
      <name val="Tms Rmn"/>
    </font>
    <font>
      <sz val="9.5"/>
      <color indexed="10"/>
      <name val="Arial"/>
      <family val="2"/>
    </font>
    <font>
      <b/>
      <sz val="9.5"/>
      <color indexed="10"/>
      <name val="Tms Rmn"/>
    </font>
    <font>
      <sz val="9.5"/>
      <color indexed="10"/>
      <name val="Tms Rmn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4">
    <xf numFmtId="0" fontId="0" fillId="0" borderId="0" xfId="0"/>
    <xf numFmtId="0" fontId="1" fillId="0" borderId="0" xfId="0" applyFont="1"/>
    <xf numFmtId="2" fontId="0" fillId="0" borderId="0" xfId="0" applyNumberFormat="1" applyAlignment="1">
      <alignment horizontal="center"/>
    </xf>
    <xf numFmtId="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Continuous"/>
    </xf>
    <xf numFmtId="10" fontId="2" fillId="0" borderId="0" xfId="0" applyNumberFormat="1" applyFont="1" applyBorder="1" applyAlignment="1">
      <alignment horizontal="centerContinuous"/>
    </xf>
    <xf numFmtId="10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0" fontId="8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Continuous"/>
    </xf>
    <xf numFmtId="3" fontId="6" fillId="0" borderId="0" xfId="0" applyNumberFormat="1" applyFont="1" applyBorder="1" applyAlignment="1">
      <alignment horizontal="center"/>
    </xf>
    <xf numFmtId="10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/>
    <xf numFmtId="3" fontId="10" fillId="0" borderId="0" xfId="0" applyNumberFormat="1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0" fontId="12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Continuous"/>
    </xf>
    <xf numFmtId="3" fontId="6" fillId="0" borderId="0" xfId="0" applyNumberFormat="1" applyFont="1" applyBorder="1" applyAlignment="1">
      <alignment horizontal="centerContinuous"/>
    </xf>
    <xf numFmtId="10" fontId="5" fillId="0" borderId="0" xfId="0" applyNumberFormat="1" applyFont="1" applyBorder="1" applyAlignment="1">
      <alignment horizontal="centerContinuous"/>
    </xf>
    <xf numFmtId="10" fontId="5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9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 vertical="center"/>
    </xf>
    <xf numFmtId="3" fontId="15" fillId="3" borderId="6" xfId="0" applyNumberFormat="1" applyFont="1" applyFill="1" applyBorder="1" applyAlignment="1">
      <alignment horizontal="center" vertical="center"/>
    </xf>
    <xf numFmtId="3" fontId="13" fillId="3" borderId="6" xfId="0" applyNumberFormat="1" applyFont="1" applyFill="1" applyBorder="1" applyAlignment="1">
      <alignment horizontal="center" vertical="center"/>
    </xf>
    <xf numFmtId="2" fontId="15" fillId="3" borderId="6" xfId="0" applyNumberFormat="1" applyFont="1" applyFill="1" applyBorder="1" applyAlignment="1">
      <alignment horizontal="center" vertical="center"/>
    </xf>
    <xf numFmtId="3" fontId="14" fillId="3" borderId="6" xfId="0" applyNumberFormat="1" applyFont="1" applyFill="1" applyBorder="1" applyAlignment="1">
      <alignment horizontal="center" vertical="center"/>
    </xf>
    <xf numFmtId="3" fontId="12" fillId="3" borderId="6" xfId="0" applyNumberFormat="1" applyFont="1" applyFill="1" applyBorder="1" applyAlignment="1">
      <alignment horizontal="center" vertical="center"/>
    </xf>
    <xf numFmtId="10" fontId="15" fillId="3" borderId="6" xfId="0" applyNumberFormat="1" applyFont="1" applyFill="1" applyBorder="1" applyAlignment="1">
      <alignment horizontal="center" vertical="center"/>
    </xf>
    <xf numFmtId="165" fontId="13" fillId="3" borderId="7" xfId="0" applyNumberFormat="1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>
      <alignment horizontal="center" vertical="center"/>
    </xf>
    <xf numFmtId="12" fontId="13" fillId="3" borderId="7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 horizontal="center"/>
    </xf>
    <xf numFmtId="10" fontId="6" fillId="0" borderId="0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0" fontId="6" fillId="0" borderId="0" xfId="0" applyNumberFormat="1" applyFont="1" applyBorder="1" applyAlignment="1">
      <alignment horizontal="center"/>
    </xf>
    <xf numFmtId="10" fontId="12" fillId="3" borderId="8" xfId="0" applyNumberFormat="1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165" fontId="14" fillId="3" borderId="7" xfId="0" applyNumberFormat="1" applyFont="1" applyFill="1" applyBorder="1" applyAlignment="1">
      <alignment horizontal="center" vertical="center"/>
    </xf>
    <xf numFmtId="0" fontId="16" fillId="0" borderId="0" xfId="0" applyFont="1"/>
    <xf numFmtId="3" fontId="13" fillId="3" borderId="5" xfId="0" applyNumberFormat="1" applyFont="1" applyFill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/>
    </xf>
    <xf numFmtId="3" fontId="13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>
      <alignment horizontal="center"/>
    </xf>
    <xf numFmtId="10" fontId="12" fillId="0" borderId="6" xfId="0" applyNumberFormat="1" applyFont="1" applyBorder="1" applyAlignment="1">
      <alignment horizontal="center"/>
    </xf>
    <xf numFmtId="3" fontId="12" fillId="0" borderId="6" xfId="0" applyNumberFormat="1" applyFont="1" applyBorder="1" applyAlignment="1">
      <alignment horizontal="center"/>
    </xf>
    <xf numFmtId="10" fontId="12" fillId="0" borderId="8" xfId="0" applyNumberFormat="1" applyFont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7" fillId="3" borderId="5" xfId="0" applyFont="1" applyFill="1" applyBorder="1" applyAlignment="1">
      <alignment horizontal="left"/>
    </xf>
    <xf numFmtId="3" fontId="18" fillId="0" borderId="5" xfId="0" applyNumberFormat="1" applyFont="1" applyBorder="1" applyAlignment="1">
      <alignment horizontal="center"/>
    </xf>
    <xf numFmtId="10" fontId="18" fillId="0" borderId="5" xfId="1" applyNumberFormat="1" applyFont="1" applyBorder="1" applyAlignment="1">
      <alignment horizontal="center"/>
    </xf>
    <xf numFmtId="10" fontId="19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0" fontId="19" fillId="0" borderId="0" xfId="0" applyFont="1" applyBorder="1"/>
    <xf numFmtId="0" fontId="20" fillId="3" borderId="3" xfId="0" applyFont="1" applyFill="1" applyBorder="1" applyAlignment="1">
      <alignment horizontal="left"/>
    </xf>
    <xf numFmtId="10" fontId="22" fillId="0" borderId="3" xfId="1" applyNumberFormat="1" applyFont="1" applyBorder="1" applyAlignment="1">
      <alignment horizontal="center"/>
    </xf>
    <xf numFmtId="0" fontId="23" fillId="0" borderId="0" xfId="0" applyFont="1" applyBorder="1"/>
    <xf numFmtId="2" fontId="22" fillId="0" borderId="3" xfId="0" applyNumberFormat="1" applyFont="1" applyBorder="1" applyAlignment="1">
      <alignment horizontal="center"/>
    </xf>
    <xf numFmtId="2" fontId="26" fillId="0" borderId="3" xfId="0" applyNumberFormat="1" applyFont="1" applyBorder="1" applyAlignment="1">
      <alignment horizontal="center"/>
    </xf>
    <xf numFmtId="0" fontId="17" fillId="3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left"/>
    </xf>
    <xf numFmtId="10" fontId="22" fillId="0" borderId="4" xfId="1" applyNumberFormat="1" applyFont="1" applyBorder="1" applyAlignment="1">
      <alignment horizontal="center"/>
    </xf>
    <xf numFmtId="0" fontId="20" fillId="0" borderId="1" xfId="0" applyFont="1" applyBorder="1"/>
    <xf numFmtId="0" fontId="26" fillId="0" borderId="0" xfId="0" applyFont="1" applyBorder="1"/>
    <xf numFmtId="0" fontId="22" fillId="0" borderId="0" xfId="0" applyFont="1" applyBorder="1"/>
    <xf numFmtId="0" fontId="22" fillId="0" borderId="2" xfId="0" applyFont="1" applyBorder="1"/>
    <xf numFmtId="3" fontId="17" fillId="3" borderId="5" xfId="0" applyNumberFormat="1" applyFont="1" applyFill="1" applyBorder="1" applyAlignment="1">
      <alignment horizontal="center" vertical="center"/>
    </xf>
    <xf numFmtId="2" fontId="20" fillId="0" borderId="6" xfId="0" applyNumberFormat="1" applyFont="1" applyBorder="1" applyAlignment="1">
      <alignment horizontal="center"/>
    </xf>
    <xf numFmtId="10" fontId="20" fillId="0" borderId="6" xfId="0" applyNumberFormat="1" applyFont="1" applyBorder="1" applyAlignment="1">
      <alignment horizontal="center"/>
    </xf>
    <xf numFmtId="10" fontId="20" fillId="0" borderId="8" xfId="0" applyNumberFormat="1" applyFont="1" applyBorder="1" applyAlignment="1">
      <alignment horizontal="center"/>
    </xf>
    <xf numFmtId="0" fontId="20" fillId="0" borderId="0" xfId="0" applyFont="1" applyBorder="1"/>
    <xf numFmtId="2" fontId="26" fillId="0" borderId="5" xfId="0" applyNumberFormat="1" applyFont="1" applyBorder="1" applyAlignment="1">
      <alignment horizontal="center"/>
    </xf>
    <xf numFmtId="10" fontId="22" fillId="0" borderId="5" xfId="0" applyNumberFormat="1" applyFont="1" applyBorder="1" applyAlignment="1">
      <alignment horizontal="center"/>
    </xf>
    <xf numFmtId="10" fontId="26" fillId="0" borderId="5" xfId="0" applyNumberFormat="1" applyFont="1" applyBorder="1" applyAlignment="1">
      <alignment horizontal="center"/>
    </xf>
    <xf numFmtId="0" fontId="20" fillId="0" borderId="0" xfId="0" applyFont="1" applyAlignment="1">
      <alignment horizontal="center"/>
    </xf>
    <xf numFmtId="2" fontId="26" fillId="0" borderId="0" xfId="0" applyNumberFormat="1" applyFont="1" applyAlignment="1">
      <alignment horizontal="center"/>
    </xf>
    <xf numFmtId="10" fontId="22" fillId="0" borderId="0" xfId="0" applyNumberFormat="1" applyFont="1" applyAlignment="1">
      <alignment horizontal="center"/>
    </xf>
    <xf numFmtId="10" fontId="26" fillId="0" borderId="0" xfId="0" applyNumberFormat="1" applyFont="1" applyAlignment="1">
      <alignment horizontal="center"/>
    </xf>
    <xf numFmtId="0" fontId="27" fillId="0" borderId="0" xfId="0" applyFont="1"/>
    <xf numFmtId="10" fontId="29" fillId="0" borderId="0" xfId="0" applyNumberFormat="1" applyFont="1" applyAlignment="1">
      <alignment horizontal="center"/>
    </xf>
    <xf numFmtId="3" fontId="17" fillId="3" borderId="7" xfId="0" applyNumberFormat="1" applyFont="1" applyFill="1" applyBorder="1" applyAlignment="1">
      <alignment horizontal="center"/>
    </xf>
    <xf numFmtId="2" fontId="26" fillId="0" borderId="7" xfId="0" applyNumberFormat="1" applyFont="1" applyBorder="1" applyAlignment="1">
      <alignment horizontal="center"/>
    </xf>
    <xf numFmtId="10" fontId="22" fillId="0" borderId="7" xfId="0" applyNumberFormat="1" applyFont="1" applyBorder="1" applyAlignment="1">
      <alignment horizontal="center"/>
    </xf>
    <xf numFmtId="10" fontId="26" fillId="0" borderId="7" xfId="0" applyNumberFormat="1" applyFont="1" applyBorder="1" applyAlignment="1">
      <alignment horizontal="center"/>
    </xf>
    <xf numFmtId="0" fontId="27" fillId="0" borderId="6" xfId="0" applyFont="1" applyBorder="1"/>
    <xf numFmtId="10" fontId="29" fillId="0" borderId="7" xfId="0" applyNumberFormat="1" applyFont="1" applyBorder="1" applyAlignment="1">
      <alignment horizontal="center"/>
    </xf>
    <xf numFmtId="10" fontId="22" fillId="0" borderId="3" xfId="0" applyNumberFormat="1" applyFont="1" applyBorder="1" applyAlignment="1">
      <alignment horizontal="center"/>
    </xf>
    <xf numFmtId="10" fontId="26" fillId="0" borderId="3" xfId="0" applyNumberFormat="1" applyFont="1" applyBorder="1" applyAlignment="1">
      <alignment horizontal="center"/>
    </xf>
    <xf numFmtId="0" fontId="23" fillId="0" borderId="9" xfId="0" applyFont="1" applyBorder="1"/>
    <xf numFmtId="0" fontId="21" fillId="0" borderId="0" xfId="0" applyFont="1"/>
    <xf numFmtId="3" fontId="21" fillId="0" borderId="3" xfId="0" applyNumberFormat="1" applyFont="1" applyBorder="1" applyAlignment="1">
      <alignment horizontal="right"/>
    </xf>
    <xf numFmtId="3" fontId="18" fillId="0" borderId="3" xfId="0" applyNumberFormat="1" applyFont="1" applyBorder="1" applyAlignment="1">
      <alignment horizontal="right"/>
    </xf>
    <xf numFmtId="3" fontId="19" fillId="0" borderId="3" xfId="0" applyNumberFormat="1" applyFont="1" applyBorder="1" applyAlignment="1">
      <alignment horizontal="right"/>
    </xf>
    <xf numFmtId="3" fontId="21" fillId="0" borderId="4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horizontal="right"/>
    </xf>
    <xf numFmtId="3" fontId="17" fillId="0" borderId="6" xfId="0" applyNumberFormat="1" applyFont="1" applyBorder="1" applyAlignment="1">
      <alignment horizontal="right"/>
    </xf>
    <xf numFmtId="3" fontId="18" fillId="0" borderId="5" xfId="0" applyNumberFormat="1" applyFont="1" applyBorder="1" applyAlignment="1">
      <alignment horizontal="right"/>
    </xf>
    <xf numFmtId="3" fontId="19" fillId="0" borderId="5" xfId="0" applyNumberFormat="1" applyFont="1" applyBorder="1" applyAlignment="1">
      <alignment horizontal="right"/>
    </xf>
    <xf numFmtId="10" fontId="21" fillId="0" borderId="0" xfId="0" applyNumberFormat="1" applyFont="1" applyAlignment="1">
      <alignment horizontal="right"/>
    </xf>
    <xf numFmtId="3" fontId="19" fillId="0" borderId="0" xfId="0" applyNumberFormat="1" applyFont="1" applyAlignment="1">
      <alignment horizontal="right"/>
    </xf>
    <xf numFmtId="3" fontId="21" fillId="0" borderId="7" xfId="0" applyNumberFormat="1" applyFont="1" applyBorder="1" applyAlignment="1">
      <alignment horizontal="right"/>
    </xf>
    <xf numFmtId="3" fontId="19" fillId="0" borderId="7" xfId="0" applyNumberFormat="1" applyFont="1" applyBorder="1" applyAlignment="1">
      <alignment horizontal="right"/>
    </xf>
    <xf numFmtId="3" fontId="20" fillId="0" borderId="6" xfId="0" applyNumberFormat="1" applyFont="1" applyBorder="1" applyAlignment="1">
      <alignment horizontal="right"/>
    </xf>
    <xf numFmtId="3" fontId="23" fillId="0" borderId="3" xfId="0" applyNumberFormat="1" applyFont="1" applyBorder="1" applyAlignment="1">
      <alignment horizontal="right"/>
    </xf>
    <xf numFmtId="3" fontId="18" fillId="0" borderId="0" xfId="0" applyNumberFormat="1" applyFont="1" applyBorder="1" applyAlignment="1">
      <alignment horizontal="right"/>
    </xf>
    <xf numFmtId="10" fontId="18" fillId="0" borderId="0" xfId="0" applyNumberFormat="1" applyFont="1" applyAlignment="1">
      <alignment horizontal="right"/>
    </xf>
    <xf numFmtId="3" fontId="18" fillId="0" borderId="7" xfId="0" applyNumberFormat="1" applyFont="1" applyBorder="1" applyAlignment="1">
      <alignment horizontal="right"/>
    </xf>
    <xf numFmtId="3" fontId="24" fillId="0" borderId="3" xfId="0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3" fontId="24" fillId="0" borderId="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17" fillId="0" borderId="10" xfId="0" applyNumberFormat="1" applyFont="1" applyBorder="1" applyAlignment="1">
      <alignment horizontal="right"/>
    </xf>
    <xf numFmtId="3" fontId="25" fillId="0" borderId="5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3" fontId="28" fillId="0" borderId="7" xfId="0" applyNumberFormat="1" applyFont="1" applyBorder="1" applyAlignment="1">
      <alignment horizontal="right"/>
    </xf>
    <xf numFmtId="3" fontId="21" fillId="0" borderId="3" xfId="0" applyNumberFormat="1" applyFont="1" applyBorder="1" applyAlignment="1"/>
    <xf numFmtId="3" fontId="13" fillId="3" borderId="10" xfId="0" applyNumberFormat="1" applyFont="1" applyFill="1" applyBorder="1" applyAlignment="1">
      <alignment horizontal="center" vertical="center"/>
    </xf>
    <xf numFmtId="3" fontId="13" fillId="3" borderId="8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228601</xdr:rowOff>
    </xdr:from>
    <xdr:to>
      <xdr:col>14</xdr:col>
      <xdr:colOff>15240</xdr:colOff>
      <xdr:row>0</xdr:row>
      <xdr:rowOff>1036321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2689860" y="228601"/>
          <a:ext cx="7780020" cy="80772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EPARGNE LOGEMENT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Répartition de la collecte entre types de réseaux  </a:t>
          </a:r>
        </a:p>
        <a:p>
          <a:pPr algn="ctr" rtl="0">
            <a:defRPr sz="1000"/>
          </a:pPr>
          <a:r>
            <a:rPr lang="fr-F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Année 2012</a:t>
          </a:r>
        </a:p>
        <a:p>
          <a:pPr algn="ctr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fr-F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1314450</xdr:colOff>
      <xdr:row>0</xdr:row>
      <xdr:rowOff>381000</xdr:rowOff>
    </xdr:to>
    <xdr:pic>
      <xdr:nvPicPr>
        <xdr:cNvPr id="3" name="Picture 2" descr="Logo Trés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1314450" cy="3810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2\DEL1T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2\DEL3T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YP\Epargne-Logement-Statistiques\STAT-TRIM\2012\DEL4T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s de marche"/>
      <sheetName val="PEL-CEL-1TRIM2012"/>
      <sheetName val="ventilationdesfonds1T2012"/>
    </sheetNames>
    <sheetDataSet>
      <sheetData sheetId="0"/>
      <sheetData sheetId="1">
        <row r="183">
          <cell r="C183">
            <v>3374742</v>
          </cell>
          <cell r="D183">
            <v>3364763</v>
          </cell>
        </row>
        <row r="184">
          <cell r="C184">
            <v>6035650</v>
          </cell>
          <cell r="D184">
            <v>6038331</v>
          </cell>
        </row>
        <row r="190">
          <cell r="C190">
            <v>3733656</v>
          </cell>
          <cell r="D190">
            <v>3785347</v>
          </cell>
        </row>
        <row r="191">
          <cell r="C191">
            <v>8506109</v>
          </cell>
          <cell r="D191">
            <v>8667647</v>
          </cell>
        </row>
        <row r="206">
          <cell r="C206">
            <v>13878627540.68</v>
          </cell>
          <cell r="D206">
            <v>13993833004.119999</v>
          </cell>
        </row>
        <row r="207">
          <cell r="C207">
            <v>22481787758</v>
          </cell>
          <cell r="D207">
            <v>22526593205</v>
          </cell>
        </row>
        <row r="214">
          <cell r="C214">
            <v>60166185823.720001</v>
          </cell>
          <cell r="D214">
            <v>60212839505.260002</v>
          </cell>
        </row>
        <row r="215">
          <cell r="C215">
            <v>129358435738</v>
          </cell>
          <cell r="D215">
            <v>129188756762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s de marche"/>
      <sheetName val="PEL-CEL-3TRIM2012"/>
      <sheetName val="ventilationdesfonds3T2012"/>
    </sheetNames>
    <sheetDataSet>
      <sheetData sheetId="0"/>
      <sheetData sheetId="1">
        <row r="183">
          <cell r="C183">
            <v>3369846</v>
          </cell>
        </row>
        <row r="184">
          <cell r="C184">
            <v>6057114</v>
          </cell>
        </row>
        <row r="190">
          <cell r="C190">
            <v>3815400</v>
          </cell>
        </row>
        <row r="191">
          <cell r="C191">
            <v>8674541</v>
          </cell>
        </row>
        <row r="206">
          <cell r="C206">
            <v>14071454829.5</v>
          </cell>
        </row>
        <row r="207">
          <cell r="C207">
            <v>22566007831</v>
          </cell>
        </row>
        <row r="214">
          <cell r="C214">
            <v>60493336289.599998</v>
          </cell>
        </row>
        <row r="215">
          <cell r="C215">
            <v>128378972309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L-CEL-4TRIM2012 (2)"/>
      <sheetName val="Parts de marche"/>
      <sheetName val="PEL-CEL-4TRIM2012"/>
      <sheetName val="ventilationdesfonds4T2012"/>
    </sheetNames>
    <sheetDataSet>
      <sheetData sheetId="0"/>
      <sheetData sheetId="1"/>
      <sheetData sheetId="2">
        <row r="183">
          <cell r="C183">
            <v>3347543</v>
          </cell>
          <cell r="D183">
            <v>3321771</v>
          </cell>
        </row>
        <row r="184">
          <cell r="C184">
            <v>6066061</v>
          </cell>
          <cell r="D184">
            <v>6073850</v>
          </cell>
        </row>
        <row r="190">
          <cell r="C190">
            <v>3782221</v>
          </cell>
          <cell r="D190">
            <v>3751166</v>
          </cell>
        </row>
        <row r="191">
          <cell r="C191">
            <v>8633682</v>
          </cell>
          <cell r="D191">
            <v>8622195</v>
          </cell>
        </row>
        <row r="206">
          <cell r="C206">
            <v>14074012355.119999</v>
          </cell>
          <cell r="D206">
            <v>13430808300.700001</v>
          </cell>
        </row>
        <row r="207">
          <cell r="C207">
            <v>22703181429</v>
          </cell>
          <cell r="D207">
            <v>22053207878</v>
          </cell>
        </row>
        <row r="214">
          <cell r="C214">
            <v>60706558274.059998</v>
          </cell>
          <cell r="D214">
            <v>61507853187.080002</v>
          </cell>
        </row>
        <row r="215">
          <cell r="C215">
            <v>128187834518</v>
          </cell>
          <cell r="D215">
            <v>130026805764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8"/>
  <sheetViews>
    <sheetView showGridLines="0" tabSelected="1" topLeftCell="A10" workbookViewId="0">
      <selection activeCell="C22" sqref="C22"/>
    </sheetView>
  </sheetViews>
  <sheetFormatPr baseColWidth="10" defaultRowHeight="12.6" x14ac:dyDescent="0.25"/>
  <cols>
    <col min="1" max="1" width="0.125" style="1" customWidth="1"/>
    <col min="2" max="2" width="44" style="19" customWidth="1"/>
    <col min="3" max="3" width="13.625" style="14" customWidth="1"/>
    <col min="4" max="4" width="13" style="26" customWidth="1"/>
    <col min="5" max="5" width="9" style="2" customWidth="1"/>
    <col min="6" max="6" width="13" style="26" customWidth="1"/>
    <col min="7" max="7" width="9" style="7" customWidth="1"/>
    <col min="8" max="8" width="13" style="14" customWidth="1"/>
    <col min="9" max="9" width="9" style="7" customWidth="1"/>
    <col min="10" max="10" width="12.125" style="10" bestFit="1" customWidth="1"/>
    <col min="11" max="11" width="9" style="13" customWidth="1"/>
    <col min="12" max="12" width="0.875" style="20" customWidth="1"/>
    <col min="13" max="13" width="12" style="26"/>
    <col min="14" max="14" width="14.375" style="10" customWidth="1"/>
    <col min="15" max="15" width="12" style="15"/>
    <col min="16" max="18" width="12" style="16"/>
  </cols>
  <sheetData>
    <row r="1" spans="1:15" ht="91.5" customHeight="1" x14ac:dyDescent="0.3">
      <c r="B1" s="51"/>
      <c r="C1" s="11"/>
      <c r="D1" s="11"/>
      <c r="E1" s="5"/>
      <c r="F1" s="27"/>
      <c r="G1" s="6"/>
      <c r="H1" s="28"/>
      <c r="I1" s="6"/>
      <c r="J1" s="29"/>
      <c r="K1" s="44"/>
      <c r="L1" s="45"/>
      <c r="M1" s="11"/>
      <c r="N1" s="29"/>
    </row>
    <row r="2" spans="1:15" ht="15" thickBot="1" x14ac:dyDescent="0.35">
      <c r="B2" s="24"/>
      <c r="C2" s="12"/>
      <c r="D2" s="25"/>
      <c r="E2" s="4"/>
      <c r="F2" s="25"/>
      <c r="G2" s="3"/>
      <c r="H2" s="12"/>
      <c r="I2" s="3"/>
      <c r="J2" s="30"/>
      <c r="K2" s="46"/>
      <c r="L2" s="31"/>
      <c r="M2" s="25"/>
      <c r="N2" s="30"/>
    </row>
    <row r="3" spans="1:15" s="9" customFormat="1" ht="16.5" customHeight="1" x14ac:dyDescent="0.25">
      <c r="A3" s="33"/>
      <c r="B3" s="132"/>
      <c r="C3" s="34"/>
      <c r="D3" s="35"/>
      <c r="E3" s="36"/>
      <c r="F3" s="35"/>
      <c r="G3" s="37" t="s">
        <v>0</v>
      </c>
      <c r="H3" s="38"/>
      <c r="I3" s="39"/>
      <c r="J3" s="35"/>
      <c r="K3" s="47"/>
      <c r="L3" s="48"/>
      <c r="M3" s="130" t="s">
        <v>9</v>
      </c>
      <c r="N3" s="131"/>
      <c r="O3" s="8"/>
    </row>
    <row r="4" spans="1:15" s="20" customFormat="1" ht="18" customHeight="1" thickBot="1" x14ac:dyDescent="0.3">
      <c r="A4" s="18"/>
      <c r="B4" s="133"/>
      <c r="C4" s="50">
        <v>39446</v>
      </c>
      <c r="D4" s="40">
        <v>39537</v>
      </c>
      <c r="E4" s="41" t="s">
        <v>1</v>
      </c>
      <c r="F4" s="40">
        <v>39628</v>
      </c>
      <c r="G4" s="41" t="s">
        <v>1</v>
      </c>
      <c r="H4" s="40">
        <v>39720</v>
      </c>
      <c r="I4" s="41" t="s">
        <v>1</v>
      </c>
      <c r="J4" s="40">
        <v>39812</v>
      </c>
      <c r="K4" s="41" t="s">
        <v>1</v>
      </c>
      <c r="L4" s="21"/>
      <c r="M4" s="49" t="s">
        <v>11</v>
      </c>
      <c r="N4" s="42" t="s">
        <v>10</v>
      </c>
      <c r="O4" s="19"/>
    </row>
    <row r="5" spans="1:15" ht="19.95" customHeight="1" x14ac:dyDescent="0.25">
      <c r="A5" s="22"/>
      <c r="B5" s="52" t="s">
        <v>12</v>
      </c>
      <c r="C5" s="53"/>
      <c r="D5" s="54"/>
      <c r="E5" s="55"/>
      <c r="F5" s="54"/>
      <c r="G5" s="56"/>
      <c r="H5" s="57"/>
      <c r="I5" s="56"/>
      <c r="J5" s="54"/>
      <c r="K5" s="58"/>
      <c r="L5" s="21"/>
      <c r="M5" s="59"/>
      <c r="N5" s="58"/>
    </row>
    <row r="6" spans="1:15" ht="14.4" customHeight="1" x14ac:dyDescent="0.25">
      <c r="A6" s="16"/>
      <c r="B6" s="60" t="s">
        <v>4</v>
      </c>
      <c r="C6" s="61"/>
      <c r="D6" s="61"/>
      <c r="E6" s="62"/>
      <c r="F6" s="61"/>
      <c r="G6" s="63"/>
      <c r="H6" s="64"/>
      <c r="I6" s="63"/>
      <c r="J6" s="61"/>
      <c r="K6" s="63"/>
      <c r="L6" s="65"/>
      <c r="M6" s="61"/>
      <c r="N6" s="63"/>
    </row>
    <row r="7" spans="1:15" ht="13.95" customHeight="1" x14ac:dyDescent="0.25">
      <c r="A7" s="22"/>
      <c r="B7" s="66" t="s">
        <v>2</v>
      </c>
      <c r="C7" s="102">
        <f>'[1]PEL-CEL-1TRIM2012'!C183</f>
        <v>3374742</v>
      </c>
      <c r="D7" s="102">
        <f>'[1]PEL-CEL-1TRIM2012'!D183</f>
        <v>3364763</v>
      </c>
      <c r="E7" s="67">
        <f>D7/C7-1</f>
        <v>-2.956966784423809E-3</v>
      </c>
      <c r="F7" s="102">
        <f>'[2]PEL-CEL-3TRIM2012'!$C$183</f>
        <v>3369846</v>
      </c>
      <c r="G7" s="67">
        <f>(F7-D7)/D7</f>
        <v>1.5106561740009623E-3</v>
      </c>
      <c r="H7" s="102">
        <f>'[3]PEL-CEL-4TRIM2012'!$C$183</f>
        <v>3347543</v>
      </c>
      <c r="I7" s="67">
        <f>(H7-F7)/F7</f>
        <v>-6.6184033335647983E-3</v>
      </c>
      <c r="J7" s="102">
        <f>'[3]PEL-CEL-4TRIM2012'!$D$183</f>
        <v>3321771</v>
      </c>
      <c r="K7" s="67">
        <f>(J7-H7)/H7</f>
        <v>-7.6987808670418868E-3</v>
      </c>
      <c r="L7" s="68"/>
      <c r="M7" s="121">
        <f>J7-C7</f>
        <v>-52971</v>
      </c>
      <c r="N7" s="67">
        <f>M7/C7</f>
        <v>-1.5696311006885861E-2</v>
      </c>
    </row>
    <row r="8" spans="1:15" ht="12.75" customHeight="1" x14ac:dyDescent="0.25">
      <c r="A8" s="22"/>
      <c r="B8" s="66" t="s">
        <v>7</v>
      </c>
      <c r="C8" s="102">
        <f>'[1]PEL-CEL-1TRIM2012'!C206/1000000</f>
        <v>13878.62754068</v>
      </c>
      <c r="D8" s="102">
        <f>'[1]PEL-CEL-1TRIM2012'!D206/1000000</f>
        <v>13993.833004119999</v>
      </c>
      <c r="E8" s="67">
        <f>D8/C8-1</f>
        <v>8.3009262336868339E-3</v>
      </c>
      <c r="F8" s="102">
        <f>'[2]PEL-CEL-3TRIM2012'!$C$206/1000000</f>
        <v>14071.4548295</v>
      </c>
      <c r="G8" s="67">
        <f>(F8-D8)/D8</f>
        <v>5.5468594885438862E-3</v>
      </c>
      <c r="H8" s="102">
        <f>'[3]PEL-CEL-4TRIM2012'!$C$206/1000000</f>
        <v>14074.012355119999</v>
      </c>
      <c r="I8" s="67">
        <f>(H8-F8)/F8</f>
        <v>1.8175275058534551E-4</v>
      </c>
      <c r="J8" s="102">
        <f>'[3]PEL-CEL-4TRIM2012'!$D$206/1000000</f>
        <v>13430.8083007</v>
      </c>
      <c r="K8" s="67">
        <f>(J8-H8)/H8</f>
        <v>-4.5701541123488294E-2</v>
      </c>
      <c r="L8" s="65"/>
      <c r="M8" s="121">
        <f>J8-C8</f>
        <v>-447.81923997999911</v>
      </c>
      <c r="N8" s="67">
        <f>M8/C8</f>
        <v>-3.2266824559372652E-2</v>
      </c>
    </row>
    <row r="9" spans="1:15" ht="9" customHeight="1" x14ac:dyDescent="0.25">
      <c r="A9" s="22"/>
      <c r="B9" s="66"/>
      <c r="C9" s="103"/>
      <c r="D9" s="104"/>
      <c r="E9" s="69"/>
      <c r="F9" s="104"/>
      <c r="G9" s="69"/>
      <c r="H9" s="104"/>
      <c r="I9" s="69"/>
      <c r="J9" s="102"/>
      <c r="K9" s="69"/>
      <c r="L9" s="65"/>
      <c r="M9" s="122"/>
      <c r="N9" s="70"/>
    </row>
    <row r="10" spans="1:15" x14ac:dyDescent="0.25">
      <c r="A10" s="22"/>
      <c r="B10" s="71" t="s">
        <v>5</v>
      </c>
      <c r="C10" s="103"/>
      <c r="D10" s="104"/>
      <c r="E10" s="69"/>
      <c r="F10" s="104"/>
      <c r="G10" s="69"/>
      <c r="H10" s="104"/>
      <c r="I10" s="69"/>
      <c r="J10" s="102"/>
      <c r="K10" s="69"/>
      <c r="L10" s="65"/>
      <c r="M10" s="122"/>
      <c r="N10" s="70"/>
    </row>
    <row r="11" spans="1:15" x14ac:dyDescent="0.25">
      <c r="A11" s="22"/>
      <c r="B11" s="66" t="s">
        <v>2</v>
      </c>
      <c r="C11" s="102">
        <f>'[1]PEL-CEL-1TRIM2012'!C190</f>
        <v>3733656</v>
      </c>
      <c r="D11" s="102">
        <f>'[1]PEL-CEL-1TRIM2012'!D190</f>
        <v>3785347</v>
      </c>
      <c r="E11" s="67">
        <f t="shared" ref="E11:E13" si="0">D11/C11-1</f>
        <v>1.3844607001823439E-2</v>
      </c>
      <c r="F11" s="102">
        <f>'[2]PEL-CEL-3TRIM2012'!$C$190</f>
        <v>3815400</v>
      </c>
      <c r="G11" s="67">
        <f t="shared" ref="G11:G14" si="1">(F11-D11)/D11</f>
        <v>7.939298563645553E-3</v>
      </c>
      <c r="H11" s="102">
        <f>'[3]PEL-CEL-4TRIM2012'!$C$190</f>
        <v>3782221</v>
      </c>
      <c r="I11" s="67">
        <f>(H11-F11)/F11</f>
        <v>-8.6960738061540067E-3</v>
      </c>
      <c r="J11" s="102">
        <f>'[3]PEL-CEL-4TRIM2012'!$D$190</f>
        <v>3751166</v>
      </c>
      <c r="K11" s="67">
        <f>(J11-H11)/H11</f>
        <v>-8.2107840869161276E-3</v>
      </c>
      <c r="L11" s="68"/>
      <c r="M11" s="121">
        <f>J11-C11</f>
        <v>17510</v>
      </c>
      <c r="N11" s="67">
        <f>M11/C11</f>
        <v>4.6897732410270251E-3</v>
      </c>
    </row>
    <row r="12" spans="1:15" x14ac:dyDescent="0.25">
      <c r="A12" s="22"/>
      <c r="B12" s="66" t="s">
        <v>7</v>
      </c>
      <c r="C12" s="102">
        <f>'[1]PEL-CEL-1TRIM2012'!C214/1000000</f>
        <v>60166.185823719999</v>
      </c>
      <c r="D12" s="102">
        <f>'[1]PEL-CEL-1TRIM2012'!D214/1000000</f>
        <v>60212.839505260003</v>
      </c>
      <c r="E12" s="67">
        <f t="shared" si="0"/>
        <v>7.7541364640754118E-4</v>
      </c>
      <c r="F12" s="102">
        <f>'[2]PEL-CEL-3TRIM2012'!$C$214/1000000</f>
        <v>60493.336289599996</v>
      </c>
      <c r="G12" s="67">
        <f t="shared" si="1"/>
        <v>4.6584214703159835E-3</v>
      </c>
      <c r="H12" s="102">
        <f>'[3]PEL-CEL-4TRIM2012'!$C$214/1000000</f>
        <v>60706.55827406</v>
      </c>
      <c r="I12" s="67">
        <f>(H12-F12)/F12</f>
        <v>3.5247185481595122E-3</v>
      </c>
      <c r="J12" s="102">
        <f>'[3]PEL-CEL-4TRIM2012'!$D$214/1000000</f>
        <v>61507.85318708</v>
      </c>
      <c r="K12" s="67">
        <f>(J12-H12)/H12</f>
        <v>1.3199478537434958E-2</v>
      </c>
      <c r="L12" s="68"/>
      <c r="M12" s="121">
        <f>J12-C12</f>
        <v>1341.6673633600003</v>
      </c>
      <c r="N12" s="67">
        <f>M12/C12</f>
        <v>2.2299358767579706E-2</v>
      </c>
    </row>
    <row r="13" spans="1:15" ht="17.25" customHeight="1" x14ac:dyDescent="0.25">
      <c r="A13" s="16"/>
      <c r="B13" s="71" t="s">
        <v>3</v>
      </c>
      <c r="C13" s="102">
        <f>C7+C11</f>
        <v>7108398</v>
      </c>
      <c r="D13" s="102">
        <f>D7+D11</f>
        <v>7150110</v>
      </c>
      <c r="E13" s="67">
        <f t="shared" si="0"/>
        <v>5.8679888211099485E-3</v>
      </c>
      <c r="F13" s="102">
        <f>F7+F11</f>
        <v>7185246</v>
      </c>
      <c r="G13" s="67">
        <f t="shared" si="1"/>
        <v>4.9140502733524376E-3</v>
      </c>
      <c r="H13" s="102">
        <f>H7+H11</f>
        <v>7129764</v>
      </c>
      <c r="I13" s="67">
        <f>(H13-F13)/F13</f>
        <v>-7.7216562940225011E-3</v>
      </c>
      <c r="J13" s="102">
        <f>J7+J11</f>
        <v>7072937</v>
      </c>
      <c r="K13" s="67">
        <f>(J13-H13)/H13</f>
        <v>-7.9703900437658251E-3</v>
      </c>
      <c r="L13" s="68"/>
      <c r="M13" s="121">
        <f>J13-C13</f>
        <v>-35461</v>
      </c>
      <c r="N13" s="67">
        <f>M13/C13</f>
        <v>-4.9886064342486167E-3</v>
      </c>
      <c r="O13" s="16"/>
    </row>
    <row r="14" spans="1:15" ht="23.25" customHeight="1" x14ac:dyDescent="0.25">
      <c r="A14" s="22"/>
      <c r="B14" s="72" t="s">
        <v>8</v>
      </c>
      <c r="C14" s="105">
        <f>C8+C12</f>
        <v>74044.813364400005</v>
      </c>
      <c r="D14" s="105">
        <f>D8+D12</f>
        <v>74206.672509380005</v>
      </c>
      <c r="E14" s="73">
        <f>D14/C14-1</f>
        <v>2.185961955004645E-3</v>
      </c>
      <c r="F14" s="105">
        <f>F8+F12</f>
        <v>74564.791119100002</v>
      </c>
      <c r="G14" s="73">
        <f t="shared" si="1"/>
        <v>4.8259623779078557E-3</v>
      </c>
      <c r="H14" s="105">
        <f>H8+H12</f>
        <v>74780.570629180002</v>
      </c>
      <c r="I14" s="73">
        <f>(H14-F14)/F14</f>
        <v>2.8938525387316059E-3</v>
      </c>
      <c r="J14" s="105">
        <f>J8+J12</f>
        <v>74938.661487780002</v>
      </c>
      <c r="K14" s="73">
        <f>(J14-H14)/H14</f>
        <v>2.1140632823455903E-3</v>
      </c>
      <c r="L14" s="68"/>
      <c r="M14" s="123">
        <f>J14-C14</f>
        <v>893.84812337999756</v>
      </c>
      <c r="N14" s="73">
        <f>M14/C14</f>
        <v>1.2071718230702581E-2</v>
      </c>
    </row>
    <row r="15" spans="1:15" ht="9" customHeight="1" x14ac:dyDescent="0.25">
      <c r="A15" s="22"/>
      <c r="B15" s="74"/>
      <c r="C15" s="106"/>
      <c r="D15" s="107"/>
      <c r="E15" s="75"/>
      <c r="F15" s="107"/>
      <c r="G15" s="76"/>
      <c r="H15" s="107"/>
      <c r="I15" s="76"/>
      <c r="J15" s="118"/>
      <c r="K15" s="75"/>
      <c r="L15" s="65"/>
      <c r="M15" s="124"/>
      <c r="N15" s="77"/>
      <c r="O15" s="23"/>
    </row>
    <row r="16" spans="1:15" ht="19.95" customHeight="1" x14ac:dyDescent="0.25">
      <c r="A16" s="22"/>
      <c r="B16" s="78" t="s">
        <v>13</v>
      </c>
      <c r="C16" s="108"/>
      <c r="D16" s="109"/>
      <c r="E16" s="79"/>
      <c r="F16" s="109"/>
      <c r="G16" s="80"/>
      <c r="H16" s="116"/>
      <c r="I16" s="80"/>
      <c r="J16" s="109"/>
      <c r="K16" s="81"/>
      <c r="L16" s="82"/>
      <c r="M16" s="125"/>
      <c r="N16" s="81"/>
    </row>
    <row r="17" spans="1:15" ht="19.5" customHeight="1" x14ac:dyDescent="0.25">
      <c r="A17" s="22"/>
      <c r="B17" s="60" t="s">
        <v>4</v>
      </c>
      <c r="C17" s="110"/>
      <c r="D17" s="111"/>
      <c r="E17" s="83"/>
      <c r="F17" s="111"/>
      <c r="G17" s="84"/>
      <c r="H17" s="111"/>
      <c r="I17" s="84"/>
      <c r="J17" s="110"/>
      <c r="K17" s="85"/>
      <c r="L17" s="65"/>
      <c r="M17" s="126"/>
      <c r="N17" s="85"/>
    </row>
    <row r="18" spans="1:15" ht="13.95" customHeight="1" x14ac:dyDescent="0.25">
      <c r="A18" s="22"/>
      <c r="B18" s="66" t="s">
        <v>2</v>
      </c>
      <c r="C18" s="129">
        <f>'[1]PEL-CEL-1TRIM2012'!C184</f>
        <v>6035650</v>
      </c>
      <c r="D18" s="102">
        <f>'[1]PEL-CEL-1TRIM2012'!D184</f>
        <v>6038331</v>
      </c>
      <c r="E18" s="67">
        <f>D18/C18-1</f>
        <v>4.4419408017359885E-4</v>
      </c>
      <c r="F18" s="102">
        <f>'[2]PEL-CEL-3TRIM2012'!$C$184</f>
        <v>6057114</v>
      </c>
      <c r="G18" s="67">
        <f t="shared" ref="G18:G19" si="2">(F18-D18)/D18</f>
        <v>3.1106277545898029E-3</v>
      </c>
      <c r="H18" s="102">
        <f>'[3]PEL-CEL-4TRIM2012'!$C$184</f>
        <v>6066061</v>
      </c>
      <c r="I18" s="67">
        <f>(H18-F18)/F18</f>
        <v>1.4771060937601636E-3</v>
      </c>
      <c r="J18" s="102">
        <f>'[3]PEL-CEL-4TRIM2012'!$D$184</f>
        <v>6073850</v>
      </c>
      <c r="K18" s="67">
        <f>(J18-H18)/H18</f>
        <v>1.2840292901769368E-3</v>
      </c>
      <c r="L18" s="68"/>
      <c r="M18" s="121">
        <f>J18-C18</f>
        <v>38200</v>
      </c>
      <c r="N18" s="67">
        <f>M18/C18</f>
        <v>6.3290614929626468E-3</v>
      </c>
    </row>
    <row r="19" spans="1:15" ht="12.75" customHeight="1" x14ac:dyDescent="0.25">
      <c r="A19" s="22"/>
      <c r="B19" s="66" t="s">
        <v>7</v>
      </c>
      <c r="C19" s="102">
        <f>'[1]PEL-CEL-1TRIM2012'!C207/1000000</f>
        <v>22481.787757999999</v>
      </c>
      <c r="D19" s="102">
        <f>'[1]PEL-CEL-1TRIM2012'!D207/1000000</f>
        <v>22526.593205000001</v>
      </c>
      <c r="E19" s="67">
        <f>D19/C19-1</f>
        <v>1.9929663727058511E-3</v>
      </c>
      <c r="F19" s="102">
        <f>'[2]PEL-CEL-3TRIM2012'!$C$207/1000000</f>
        <v>22566.007830999999</v>
      </c>
      <c r="G19" s="67">
        <f t="shared" si="2"/>
        <v>1.7496931578295418E-3</v>
      </c>
      <c r="H19" s="102">
        <f>'[3]PEL-CEL-4TRIM2012'!$C$207/1000000</f>
        <v>22703.181429</v>
      </c>
      <c r="I19" s="67">
        <f>(H19-F19)/F19</f>
        <v>6.0787711777516677E-3</v>
      </c>
      <c r="J19" s="102">
        <f>'[3]PEL-CEL-4TRIM2012'!$D$207/1000000</f>
        <v>22053.207878000001</v>
      </c>
      <c r="K19" s="67">
        <f>(J19-H19)/H19</f>
        <v>-2.8629183668935174E-2</v>
      </c>
      <c r="L19" s="68"/>
      <c r="M19" s="121">
        <f>J19-C19</f>
        <v>-428.5798799999975</v>
      </c>
      <c r="N19" s="67">
        <f>M19/C19</f>
        <v>-1.9063425231718511E-2</v>
      </c>
    </row>
    <row r="20" spans="1:15" ht="7.5" customHeight="1" x14ac:dyDescent="0.25">
      <c r="A20" s="22"/>
      <c r="B20" s="66"/>
      <c r="C20" s="103"/>
      <c r="D20" s="104"/>
      <c r="E20" s="67"/>
      <c r="F20" s="104"/>
      <c r="G20" s="69"/>
      <c r="H20" s="117"/>
      <c r="I20" s="67"/>
      <c r="J20" s="102"/>
      <c r="K20" s="69"/>
      <c r="L20" s="68"/>
      <c r="M20" s="121"/>
      <c r="N20" s="67"/>
    </row>
    <row r="21" spans="1:15" ht="12.75" customHeight="1" x14ac:dyDescent="0.25">
      <c r="A21" s="22"/>
      <c r="B21" s="71" t="s">
        <v>5</v>
      </c>
      <c r="C21" s="103"/>
      <c r="D21" s="104"/>
      <c r="E21" s="67"/>
      <c r="F21" s="104"/>
      <c r="G21" s="69"/>
      <c r="H21" s="117"/>
      <c r="I21" s="67"/>
      <c r="J21" s="102"/>
      <c r="K21" s="69"/>
      <c r="L21" s="68"/>
      <c r="M21" s="121"/>
      <c r="N21" s="67"/>
    </row>
    <row r="22" spans="1:15" ht="13.95" customHeight="1" x14ac:dyDescent="0.25">
      <c r="A22" s="22"/>
      <c r="B22" s="66" t="s">
        <v>2</v>
      </c>
      <c r="C22" s="129">
        <f>'[1]PEL-CEL-1TRIM2012'!C191</f>
        <v>8506109</v>
      </c>
      <c r="D22" s="102">
        <f>'[1]PEL-CEL-1TRIM2012'!D191</f>
        <v>8667647</v>
      </c>
      <c r="E22" s="67">
        <f>D22/C22-1</f>
        <v>1.8990821772916444E-2</v>
      </c>
      <c r="F22" s="102">
        <f>'[2]PEL-CEL-3TRIM2012'!$C$191</f>
        <v>8674541</v>
      </c>
      <c r="G22" s="67">
        <f t="shared" ref="G22:G26" si="3">(F22-D22)/D22</f>
        <v>7.9537156970051963E-4</v>
      </c>
      <c r="H22" s="102">
        <f>'[3]PEL-CEL-4TRIM2012'!$C$191</f>
        <v>8633682</v>
      </c>
      <c r="I22" s="67">
        <f>(H22-F22)/F22</f>
        <v>-4.7102204024397371E-3</v>
      </c>
      <c r="J22" s="102">
        <f>'[3]PEL-CEL-4TRIM2012'!$D$191</f>
        <v>8622195</v>
      </c>
      <c r="K22" s="67">
        <f>(J22-H22)/H22</f>
        <v>-1.3304868073667759E-3</v>
      </c>
      <c r="L22" s="68"/>
      <c r="M22" s="121">
        <f>J22-C22</f>
        <v>116086</v>
      </c>
      <c r="N22" s="67">
        <f>M22/C22</f>
        <v>1.3647368026908661E-2</v>
      </c>
    </row>
    <row r="23" spans="1:15" ht="12.75" customHeight="1" x14ac:dyDescent="0.25">
      <c r="A23" s="22"/>
      <c r="B23" s="66" t="s">
        <v>7</v>
      </c>
      <c r="C23" s="102">
        <f>'[1]PEL-CEL-1TRIM2012'!C215/1000000</f>
        <v>129358.435738</v>
      </c>
      <c r="D23" s="102">
        <f>'[1]PEL-CEL-1TRIM2012'!D215/1000000</f>
        <v>129188.756762</v>
      </c>
      <c r="E23" s="67">
        <f>D23/C23-1</f>
        <v>-1.311696257240258E-3</v>
      </c>
      <c r="F23" s="102">
        <f>'[2]PEL-CEL-3TRIM2012'!$C$215/1000000</f>
        <v>128378.972309</v>
      </c>
      <c r="G23" s="67">
        <f t="shared" si="3"/>
        <v>-6.2682269982041721E-3</v>
      </c>
      <c r="H23" s="102">
        <f>'[3]PEL-CEL-4TRIM2012'!$C$215/1000000</f>
        <v>128187.834518</v>
      </c>
      <c r="I23" s="67">
        <f>(H23-F23)/F23</f>
        <v>-1.4888559049993368E-3</v>
      </c>
      <c r="J23" s="102">
        <f>'[3]PEL-CEL-4TRIM2012'!$D$215/1000000</f>
        <v>130026.805764</v>
      </c>
      <c r="K23" s="67">
        <f>(J23-H23)/H23</f>
        <v>1.4345910849611666E-2</v>
      </c>
      <c r="L23" s="68"/>
      <c r="M23" s="121">
        <f>J23-C23</f>
        <v>668.37002600000415</v>
      </c>
      <c r="N23" s="67">
        <f>M23/C23</f>
        <v>5.166806649963729E-3</v>
      </c>
    </row>
    <row r="24" spans="1:15" x14ac:dyDescent="0.25">
      <c r="A24" s="16"/>
      <c r="B24" s="66"/>
      <c r="C24" s="102"/>
      <c r="D24" s="104"/>
      <c r="E24" s="67"/>
      <c r="F24" s="104"/>
      <c r="G24" s="69"/>
      <c r="H24" s="117"/>
      <c r="I24" s="67"/>
      <c r="J24" s="102"/>
      <c r="K24" s="69"/>
      <c r="L24" s="68"/>
      <c r="M24" s="121"/>
      <c r="N24" s="67"/>
    </row>
    <row r="25" spans="1:15" x14ac:dyDescent="0.25">
      <c r="A25" s="22"/>
      <c r="B25" s="71" t="s">
        <v>3</v>
      </c>
      <c r="C25" s="102">
        <f>C18+C22</f>
        <v>14541759</v>
      </c>
      <c r="D25" s="102">
        <f>D18+D22</f>
        <v>14705978</v>
      </c>
      <c r="E25" s="67">
        <f>D25/C25-1</f>
        <v>1.1292925429447598E-2</v>
      </c>
      <c r="F25" s="102">
        <f>F18+F22</f>
        <v>14731655</v>
      </c>
      <c r="G25" s="67">
        <f t="shared" si="3"/>
        <v>1.7460246438557165E-3</v>
      </c>
      <c r="H25" s="102">
        <f>H18+H22</f>
        <v>14699743</v>
      </c>
      <c r="I25" s="67">
        <f>(H25-F25)/F25</f>
        <v>-2.1662196134785944E-3</v>
      </c>
      <c r="J25" s="102">
        <f>J18+J22</f>
        <v>14696045</v>
      </c>
      <c r="K25" s="67">
        <f>(J25-H25)/H25</f>
        <v>-2.515690240298759E-4</v>
      </c>
      <c r="L25" s="68"/>
      <c r="M25" s="121">
        <f>J25-C25</f>
        <v>154286</v>
      </c>
      <c r="N25" s="67">
        <f>M25/C25</f>
        <v>1.0609858133393629E-2</v>
      </c>
    </row>
    <row r="26" spans="1:15" ht="21.75" customHeight="1" x14ac:dyDescent="0.25">
      <c r="A26" s="22"/>
      <c r="B26" s="72" t="s">
        <v>8</v>
      </c>
      <c r="C26" s="105">
        <f>C19+C23</f>
        <v>151840.22349599999</v>
      </c>
      <c r="D26" s="105">
        <f>D19+D23</f>
        <v>151715.34996700002</v>
      </c>
      <c r="E26" s="73">
        <f>D26/C26-1</f>
        <v>-8.2240085087381676E-4</v>
      </c>
      <c r="F26" s="105">
        <f>F19+F23</f>
        <v>150944.98014</v>
      </c>
      <c r="G26" s="73">
        <f t="shared" si="3"/>
        <v>-5.0777316017633148E-3</v>
      </c>
      <c r="H26" s="105">
        <f>H19+H23</f>
        <v>150891.01594700001</v>
      </c>
      <c r="I26" s="73">
        <f>(H26-F26)/F26</f>
        <v>-3.5750902712989365E-4</v>
      </c>
      <c r="J26" s="105">
        <f>J19+J23</f>
        <v>152080.01364200001</v>
      </c>
      <c r="K26" s="73">
        <f>(J26-H26)/H26</f>
        <v>7.8798441877920011E-3</v>
      </c>
      <c r="L26" s="68"/>
      <c r="M26" s="123">
        <f>J26-C26</f>
        <v>239.79014600001392</v>
      </c>
      <c r="N26" s="73">
        <f>M26/C26</f>
        <v>1.5792267719253643E-3</v>
      </c>
    </row>
    <row r="27" spans="1:15" x14ac:dyDescent="0.25">
      <c r="A27" s="22"/>
      <c r="B27" s="86"/>
      <c r="C27" s="112"/>
      <c r="D27" s="113"/>
      <c r="E27" s="87"/>
      <c r="F27" s="113"/>
      <c r="G27" s="88"/>
      <c r="H27" s="113"/>
      <c r="I27" s="89"/>
      <c r="J27" s="119"/>
      <c r="K27" s="89"/>
      <c r="L27" s="90"/>
      <c r="M27" s="127"/>
      <c r="N27" s="91"/>
    </row>
    <row r="28" spans="1:15" ht="20.25" customHeight="1" x14ac:dyDescent="0.25">
      <c r="A28" s="22"/>
      <c r="B28" s="92" t="s">
        <v>6</v>
      </c>
      <c r="C28" s="114"/>
      <c r="D28" s="115"/>
      <c r="E28" s="93"/>
      <c r="F28" s="115"/>
      <c r="G28" s="94"/>
      <c r="H28" s="115"/>
      <c r="I28" s="95"/>
      <c r="J28" s="120"/>
      <c r="K28" s="95"/>
      <c r="L28" s="96"/>
      <c r="M28" s="128"/>
      <c r="N28" s="97"/>
    </row>
    <row r="29" spans="1:15" s="20" customFormat="1" ht="19.5" customHeight="1" x14ac:dyDescent="0.25">
      <c r="A29" s="18"/>
      <c r="B29" s="71" t="s">
        <v>4</v>
      </c>
      <c r="C29" s="103"/>
      <c r="D29" s="104"/>
      <c r="E29" s="83"/>
      <c r="F29" s="104"/>
      <c r="G29" s="98"/>
      <c r="H29" s="104"/>
      <c r="I29" s="99"/>
      <c r="J29" s="103"/>
      <c r="K29" s="99"/>
      <c r="L29" s="65"/>
      <c r="M29" s="122"/>
      <c r="N29" s="99"/>
      <c r="O29" s="19"/>
    </row>
    <row r="30" spans="1:15" ht="13.95" customHeight="1" x14ac:dyDescent="0.25">
      <c r="A30" s="22"/>
      <c r="B30" s="66" t="s">
        <v>2</v>
      </c>
      <c r="C30" s="129">
        <f>C7+C18</f>
        <v>9410392</v>
      </c>
      <c r="D30" s="102">
        <f>D7+D18</f>
        <v>9403094</v>
      </c>
      <c r="E30" s="67">
        <f>D30/C30-1</f>
        <v>-7.7552561041027701E-4</v>
      </c>
      <c r="F30" s="102">
        <f>F7+F18</f>
        <v>9426960</v>
      </c>
      <c r="G30" s="67">
        <f t="shared" ref="G30:G31" si="4">(F30-D30)/D30</f>
        <v>2.5381007570486904E-3</v>
      </c>
      <c r="H30" s="102">
        <f>H7+H18</f>
        <v>9413604</v>
      </c>
      <c r="I30" s="67">
        <f>(H30-F30)/F30</f>
        <v>-1.4167875964255709E-3</v>
      </c>
      <c r="J30" s="102">
        <f>J7+J18</f>
        <v>9395621</v>
      </c>
      <c r="K30" s="67">
        <f>(J30-H30)/H30</f>
        <v>-1.910320425630821E-3</v>
      </c>
      <c r="L30" s="68" t="e">
        <v>#REF!</v>
      </c>
      <c r="M30" s="121">
        <f>J30-C30</f>
        <v>-14771</v>
      </c>
      <c r="N30" s="67">
        <f>M30/C30</f>
        <v>-1.5696476831145822E-3</v>
      </c>
    </row>
    <row r="31" spans="1:15" s="20" customFormat="1" ht="12.75" customHeight="1" x14ac:dyDescent="0.25">
      <c r="A31" s="18"/>
      <c r="B31" s="66" t="s">
        <v>7</v>
      </c>
      <c r="C31" s="102">
        <f>C8+C19</f>
        <v>36360.415298679996</v>
      </c>
      <c r="D31" s="102">
        <f>D8+D19</f>
        <v>36520.42620912</v>
      </c>
      <c r="E31" s="67">
        <f>D31/C31-1</f>
        <v>4.4006898470658751E-3</v>
      </c>
      <c r="F31" s="102">
        <f>F8+F19</f>
        <v>36637.462660500001</v>
      </c>
      <c r="G31" s="67">
        <f t="shared" si="4"/>
        <v>3.2046847073973813E-3</v>
      </c>
      <c r="H31" s="102">
        <f>H8+H19</f>
        <v>36777.193784119998</v>
      </c>
      <c r="I31" s="67">
        <f>(H31-F31)/F31</f>
        <v>3.8138864832101258E-3</v>
      </c>
      <c r="J31" s="102">
        <f>J8+J19</f>
        <v>35484.016178700003</v>
      </c>
      <c r="K31" s="67">
        <f>(J31-H31)/H31</f>
        <v>-3.5162487192766045E-2</v>
      </c>
      <c r="L31" s="68"/>
      <c r="M31" s="121">
        <f>J31-C31</f>
        <v>-876.39911997999297</v>
      </c>
      <c r="N31" s="67">
        <f>M31/C31</f>
        <v>-2.4103110835805255E-2</v>
      </c>
      <c r="O31" s="19"/>
    </row>
    <row r="32" spans="1:15" s="20" customFormat="1" x14ac:dyDescent="0.25">
      <c r="A32" s="18"/>
      <c r="B32" s="66"/>
      <c r="C32" s="103"/>
      <c r="D32" s="103"/>
      <c r="E32" s="67"/>
      <c r="F32" s="103"/>
      <c r="G32" s="69"/>
      <c r="H32" s="102"/>
      <c r="I32" s="69"/>
      <c r="J32" s="102"/>
      <c r="K32" s="67"/>
      <c r="L32" s="68"/>
      <c r="M32" s="121"/>
      <c r="N32" s="67"/>
      <c r="O32" s="19"/>
    </row>
    <row r="33" spans="1:15" s="20" customFormat="1" x14ac:dyDescent="0.25">
      <c r="A33" s="18"/>
      <c r="B33" s="71" t="s">
        <v>5</v>
      </c>
      <c r="C33" s="103"/>
      <c r="D33" s="103"/>
      <c r="E33" s="67"/>
      <c r="F33" s="103"/>
      <c r="G33" s="69"/>
      <c r="H33" s="102"/>
      <c r="I33" s="69"/>
      <c r="J33" s="102"/>
      <c r="K33" s="67"/>
      <c r="L33" s="68"/>
      <c r="M33" s="121"/>
      <c r="N33" s="67"/>
      <c r="O33" s="19"/>
    </row>
    <row r="34" spans="1:15" ht="13.95" customHeight="1" x14ac:dyDescent="0.25">
      <c r="A34" s="22"/>
      <c r="B34" s="66" t="s">
        <v>2</v>
      </c>
      <c r="C34" s="102">
        <f>C11+C22</f>
        <v>12239765</v>
      </c>
      <c r="D34" s="102">
        <f>D11+D22</f>
        <v>12452994</v>
      </c>
      <c r="E34" s="67">
        <f t="shared" ref="E34:E38" si="5">D34/C34-1</f>
        <v>1.742100440653882E-2</v>
      </c>
      <c r="F34" s="102">
        <f>F11+F22</f>
        <v>12489941</v>
      </c>
      <c r="G34" s="67">
        <f t="shared" ref="G34:G38" si="6">(F34-D34)/D34</f>
        <v>2.9669170321611014E-3</v>
      </c>
      <c r="H34" s="102">
        <f>H11+H22</f>
        <v>12415903</v>
      </c>
      <c r="I34" s="67">
        <f>(H34-F34)/F34</f>
        <v>-5.9278102274462306E-3</v>
      </c>
      <c r="J34" s="102">
        <f>J11+J22</f>
        <v>12373361</v>
      </c>
      <c r="K34" s="67">
        <f>(J34-H34)/H34</f>
        <v>-3.4264120781227108E-3</v>
      </c>
      <c r="L34" s="68"/>
      <c r="M34" s="121">
        <f>J34-C34</f>
        <v>133596</v>
      </c>
      <c r="N34" s="67">
        <f>M34/C34</f>
        <v>1.0914915441595488E-2</v>
      </c>
    </row>
    <row r="35" spans="1:15" s="20" customFormat="1" ht="12.75" customHeight="1" x14ac:dyDescent="0.25">
      <c r="A35" s="18"/>
      <c r="B35" s="66" t="s">
        <v>7</v>
      </c>
      <c r="C35" s="102">
        <f>C12+C23</f>
        <v>189524.62156172001</v>
      </c>
      <c r="D35" s="102">
        <f>D12+D23</f>
        <v>189401.59626726</v>
      </c>
      <c r="E35" s="67">
        <f t="shared" si="5"/>
        <v>-6.4912565684738244E-4</v>
      </c>
      <c r="F35" s="102">
        <f>F12+F23</f>
        <v>188872.30859860001</v>
      </c>
      <c r="G35" s="67">
        <f t="shared" si="6"/>
        <v>-2.7945259126175848E-3</v>
      </c>
      <c r="H35" s="102">
        <f>H12+H23</f>
        <v>188894.39279206001</v>
      </c>
      <c r="I35" s="67">
        <f t="shared" ref="I35:I38" si="7">(H35-F35)/F35</f>
        <v>1.1692658190003563E-4</v>
      </c>
      <c r="J35" s="102">
        <f>J12+J23</f>
        <v>191534.65895108</v>
      </c>
      <c r="K35" s="67">
        <f>(J35-H35)/H35</f>
        <v>1.3977472385463879E-2</v>
      </c>
      <c r="L35" s="68"/>
      <c r="M35" s="121">
        <f>J35-C35</f>
        <v>2010.0373893599899</v>
      </c>
      <c r="N35" s="67">
        <f>M35/C35</f>
        <v>1.0605679477404508E-2</v>
      </c>
      <c r="O35" s="19"/>
    </row>
    <row r="36" spans="1:15" s="20" customFormat="1" ht="12.75" customHeight="1" x14ac:dyDescent="0.25">
      <c r="A36" s="18"/>
      <c r="B36" s="66"/>
      <c r="C36" s="103"/>
      <c r="D36" s="102"/>
      <c r="E36" s="67"/>
      <c r="F36" s="103"/>
      <c r="G36" s="67"/>
      <c r="H36" s="102"/>
      <c r="I36" s="67"/>
      <c r="J36" s="102"/>
      <c r="K36" s="67"/>
      <c r="L36" s="68"/>
      <c r="M36" s="121"/>
      <c r="N36" s="67"/>
      <c r="O36" s="19"/>
    </row>
    <row r="37" spans="1:15" s="20" customFormat="1" x14ac:dyDescent="0.25">
      <c r="A37" s="18"/>
      <c r="B37" s="71" t="s">
        <v>3</v>
      </c>
      <c r="C37" s="102">
        <f>C30+C34</f>
        <v>21650157</v>
      </c>
      <c r="D37" s="102">
        <f>D30+D34</f>
        <v>21856088</v>
      </c>
      <c r="E37" s="67">
        <f t="shared" si="5"/>
        <v>9.5117555036667856E-3</v>
      </c>
      <c r="F37" s="102">
        <f>F30+F34</f>
        <v>21916901</v>
      </c>
      <c r="G37" s="67">
        <f t="shared" si="6"/>
        <v>2.7824284016425994E-3</v>
      </c>
      <c r="H37" s="102">
        <f>H30+H34</f>
        <v>21829507</v>
      </c>
      <c r="I37" s="67">
        <f t="shared" si="7"/>
        <v>-3.9875163007762823E-3</v>
      </c>
      <c r="J37" s="102">
        <f>J30+J34</f>
        <v>21768982</v>
      </c>
      <c r="K37" s="67">
        <f>(J37-H37)/H37</f>
        <v>-2.7726233121068652E-3</v>
      </c>
      <c r="L37" s="68"/>
      <c r="M37" s="121">
        <f>J37-C37</f>
        <v>118825</v>
      </c>
      <c r="N37" s="67">
        <f>M37/C37</f>
        <v>5.4884128553894553E-3</v>
      </c>
      <c r="O37" s="19"/>
    </row>
    <row r="38" spans="1:15" s="20" customFormat="1" ht="22.5" customHeight="1" x14ac:dyDescent="0.25">
      <c r="A38" s="18"/>
      <c r="B38" s="72" t="s">
        <v>8</v>
      </c>
      <c r="C38" s="105">
        <f>C31+C35</f>
        <v>225885.0368604</v>
      </c>
      <c r="D38" s="105">
        <f>D31+D35</f>
        <v>225922.02247637999</v>
      </c>
      <c r="E38" s="73">
        <f t="shared" si="5"/>
        <v>1.6373645857226116E-4</v>
      </c>
      <c r="F38" s="105">
        <f>F31+F35</f>
        <v>225509.7712591</v>
      </c>
      <c r="G38" s="73">
        <f t="shared" si="6"/>
        <v>-1.8247500299493436E-3</v>
      </c>
      <c r="H38" s="105">
        <f>H31+H35</f>
        <v>225671.58657618001</v>
      </c>
      <c r="I38" s="73">
        <f t="shared" si="7"/>
        <v>7.1755346199206961E-4</v>
      </c>
      <c r="J38" s="105">
        <f>J31+J35</f>
        <v>227018.67512977999</v>
      </c>
      <c r="K38" s="73">
        <f>(J38-H38)/H38</f>
        <v>5.9692430670497685E-3</v>
      </c>
      <c r="L38" s="100"/>
      <c r="M38" s="123">
        <f>J38-C38</f>
        <v>1133.6382693799969</v>
      </c>
      <c r="N38" s="73">
        <f>M38/C38</f>
        <v>5.0186514571153324E-3</v>
      </c>
      <c r="O38" s="19"/>
    </row>
    <row r="39" spans="1:15" ht="14.4" x14ac:dyDescent="0.3">
      <c r="A39" s="22"/>
      <c r="C39" s="10"/>
      <c r="D39" s="14"/>
      <c r="E39" s="32"/>
      <c r="F39" s="14"/>
      <c r="G39" s="13"/>
      <c r="H39" s="17"/>
      <c r="I39" s="13"/>
      <c r="L39" s="31"/>
    </row>
    <row r="40" spans="1:15" ht="14.4" x14ac:dyDescent="0.3">
      <c r="B40" s="101" t="s">
        <v>14</v>
      </c>
      <c r="C40" s="10"/>
      <c r="D40" s="14"/>
      <c r="E40" s="32"/>
      <c r="F40" s="14"/>
      <c r="G40" s="13"/>
      <c r="H40" s="43"/>
      <c r="I40" s="13"/>
      <c r="L40" s="31"/>
    </row>
    <row r="41" spans="1:15" ht="14.4" x14ac:dyDescent="0.3">
      <c r="B41" s="101" t="s">
        <v>15</v>
      </c>
      <c r="C41" s="10"/>
      <c r="D41" s="14"/>
      <c r="E41" s="32"/>
      <c r="F41" s="14"/>
      <c r="G41" s="13"/>
      <c r="H41" s="43"/>
      <c r="I41" s="13"/>
      <c r="L41" s="31"/>
    </row>
    <row r="42" spans="1:15" x14ac:dyDescent="0.25">
      <c r="C42" s="10"/>
      <c r="D42" s="14"/>
      <c r="E42" s="32"/>
      <c r="F42" s="14"/>
      <c r="G42" s="13"/>
      <c r="H42" s="43"/>
      <c r="I42" s="13"/>
    </row>
    <row r="43" spans="1:15" x14ac:dyDescent="0.25">
      <c r="C43" s="10"/>
      <c r="D43" s="14"/>
      <c r="E43" s="32"/>
      <c r="F43" s="14"/>
      <c r="G43" s="13"/>
      <c r="H43" s="43"/>
      <c r="I43" s="13"/>
    </row>
    <row r="44" spans="1:15" x14ac:dyDescent="0.25">
      <c r="C44" s="10"/>
      <c r="D44" s="14"/>
      <c r="E44" s="32"/>
      <c r="F44" s="14"/>
      <c r="G44" s="13"/>
      <c r="I44" s="13"/>
    </row>
    <row r="45" spans="1:15" x14ac:dyDescent="0.25">
      <c r="C45" s="10"/>
      <c r="D45" s="14"/>
      <c r="E45" s="32"/>
      <c r="F45" s="14"/>
      <c r="G45" s="13"/>
      <c r="I45" s="13"/>
    </row>
    <row r="46" spans="1:15" x14ac:dyDescent="0.25">
      <c r="C46" s="10"/>
      <c r="D46" s="14"/>
      <c r="E46" s="32"/>
      <c r="F46" s="14"/>
      <c r="G46" s="13"/>
      <c r="I46" s="13"/>
    </row>
    <row r="47" spans="1:15" x14ac:dyDescent="0.25">
      <c r="C47" s="13"/>
      <c r="D47" s="14"/>
      <c r="E47" s="32"/>
      <c r="F47" s="14"/>
      <c r="G47" s="13"/>
      <c r="I47" s="13"/>
    </row>
    <row r="48" spans="1:15" x14ac:dyDescent="0.25">
      <c r="C48" s="13"/>
      <c r="D48" s="14"/>
      <c r="E48" s="32"/>
      <c r="F48" s="14"/>
      <c r="G48" s="13"/>
      <c r="I48" s="13"/>
    </row>
    <row r="49" spans="4:9" x14ac:dyDescent="0.25">
      <c r="D49" s="14"/>
      <c r="E49" s="32"/>
      <c r="F49" s="14"/>
      <c r="G49" s="13"/>
      <c r="I49" s="13"/>
    </row>
    <row r="50" spans="4:9" x14ac:dyDescent="0.25">
      <c r="D50" s="14"/>
      <c r="E50" s="32"/>
      <c r="F50" s="14"/>
      <c r="G50" s="13"/>
      <c r="I50" s="13"/>
    </row>
    <row r="51" spans="4:9" x14ac:dyDescent="0.25">
      <c r="D51" s="14"/>
      <c r="E51" s="32"/>
      <c r="F51" s="14"/>
      <c r="G51" s="13"/>
      <c r="I51" s="13"/>
    </row>
    <row r="52" spans="4:9" x14ac:dyDescent="0.25">
      <c r="D52" s="14"/>
      <c r="E52" s="32"/>
      <c r="F52" s="14"/>
      <c r="G52" s="13"/>
      <c r="I52" s="13"/>
    </row>
    <row r="53" spans="4:9" x14ac:dyDescent="0.25">
      <c r="D53" s="14"/>
      <c r="E53" s="32"/>
      <c r="F53" s="14"/>
      <c r="G53" s="13"/>
      <c r="I53" s="13"/>
    </row>
    <row r="54" spans="4:9" x14ac:dyDescent="0.25">
      <c r="E54" s="32"/>
      <c r="G54" s="13"/>
      <c r="I54" s="13"/>
    </row>
    <row r="55" spans="4:9" x14ac:dyDescent="0.25">
      <c r="E55" s="32"/>
      <c r="G55" s="13"/>
      <c r="I55" s="13"/>
    </row>
    <row r="56" spans="4:9" x14ac:dyDescent="0.25">
      <c r="E56" s="32"/>
      <c r="G56" s="13"/>
      <c r="I56" s="13"/>
    </row>
    <row r="57" spans="4:9" x14ac:dyDescent="0.25">
      <c r="E57" s="32"/>
      <c r="G57" s="13"/>
      <c r="I57" s="13"/>
    </row>
    <row r="58" spans="4:9" x14ac:dyDescent="0.25">
      <c r="E58" s="32"/>
      <c r="G58" s="13"/>
      <c r="I58" s="13"/>
    </row>
    <row r="59" spans="4:9" x14ac:dyDescent="0.25">
      <c r="E59" s="32"/>
      <c r="G59" s="13"/>
      <c r="I59" s="13"/>
    </row>
    <row r="60" spans="4:9" x14ac:dyDescent="0.25">
      <c r="E60" s="32"/>
      <c r="G60" s="13"/>
      <c r="I60" s="13"/>
    </row>
    <row r="61" spans="4:9" x14ac:dyDescent="0.25">
      <c r="E61" s="32"/>
      <c r="G61" s="13"/>
      <c r="I61" s="13"/>
    </row>
    <row r="62" spans="4:9" x14ac:dyDescent="0.25">
      <c r="E62" s="32"/>
      <c r="G62" s="13"/>
      <c r="I62" s="13"/>
    </row>
    <row r="63" spans="4:9" x14ac:dyDescent="0.25">
      <c r="E63" s="32"/>
      <c r="G63" s="13"/>
      <c r="I63" s="13"/>
    </row>
    <row r="64" spans="4:9" x14ac:dyDescent="0.25">
      <c r="E64" s="32"/>
      <c r="G64" s="13"/>
      <c r="I64" s="13"/>
    </row>
    <row r="65" spans="5:9" x14ac:dyDescent="0.25">
      <c r="E65" s="32"/>
      <c r="G65" s="13"/>
      <c r="I65" s="13"/>
    </row>
    <row r="66" spans="5:9" x14ac:dyDescent="0.25">
      <c r="E66" s="32"/>
      <c r="G66" s="13"/>
      <c r="I66" s="13"/>
    </row>
    <row r="67" spans="5:9" x14ac:dyDescent="0.25">
      <c r="E67" s="32"/>
      <c r="G67" s="13"/>
      <c r="I67" s="13"/>
    </row>
    <row r="68" spans="5:9" x14ac:dyDescent="0.25">
      <c r="E68" s="32"/>
      <c r="G68" s="13"/>
      <c r="I68" s="13"/>
    </row>
    <row r="69" spans="5:9" x14ac:dyDescent="0.25">
      <c r="E69" s="32"/>
      <c r="G69" s="13"/>
      <c r="I69" s="13"/>
    </row>
    <row r="70" spans="5:9" x14ac:dyDescent="0.25">
      <c r="E70" s="32"/>
      <c r="G70" s="13"/>
      <c r="I70" s="13"/>
    </row>
    <row r="71" spans="5:9" x14ac:dyDescent="0.25">
      <c r="E71" s="32"/>
      <c r="G71" s="13"/>
      <c r="I71" s="13"/>
    </row>
    <row r="72" spans="5:9" x14ac:dyDescent="0.25">
      <c r="E72" s="32"/>
      <c r="G72" s="13"/>
      <c r="I72" s="13"/>
    </row>
    <row r="73" spans="5:9" x14ac:dyDescent="0.25">
      <c r="E73" s="32"/>
      <c r="G73" s="13"/>
      <c r="I73" s="13"/>
    </row>
    <row r="74" spans="5:9" x14ac:dyDescent="0.25">
      <c r="E74" s="32"/>
      <c r="G74" s="13"/>
      <c r="I74" s="13"/>
    </row>
    <row r="75" spans="5:9" x14ac:dyDescent="0.25">
      <c r="E75" s="32"/>
      <c r="G75" s="13"/>
      <c r="I75" s="13"/>
    </row>
    <row r="76" spans="5:9" x14ac:dyDescent="0.25">
      <c r="E76" s="32"/>
      <c r="G76" s="13"/>
      <c r="I76" s="13"/>
    </row>
    <row r="77" spans="5:9" x14ac:dyDescent="0.25">
      <c r="E77" s="32"/>
      <c r="G77" s="13"/>
      <c r="I77" s="13"/>
    </row>
    <row r="78" spans="5:9" x14ac:dyDescent="0.25">
      <c r="E78" s="32"/>
      <c r="G78" s="13"/>
      <c r="I78" s="13"/>
    </row>
    <row r="79" spans="5:9" x14ac:dyDescent="0.25">
      <c r="E79" s="32"/>
      <c r="G79" s="13"/>
      <c r="I79" s="13"/>
    </row>
    <row r="80" spans="5:9" x14ac:dyDescent="0.25">
      <c r="E80" s="32"/>
      <c r="G80" s="13"/>
      <c r="I80" s="13"/>
    </row>
    <row r="81" spans="5:9" x14ac:dyDescent="0.25">
      <c r="E81" s="32"/>
      <c r="G81" s="13"/>
      <c r="I81" s="13"/>
    </row>
    <row r="82" spans="5:9" x14ac:dyDescent="0.25">
      <c r="E82" s="32"/>
      <c r="G82" s="13"/>
      <c r="I82" s="13"/>
    </row>
    <row r="83" spans="5:9" x14ac:dyDescent="0.25">
      <c r="E83" s="32"/>
      <c r="G83" s="13"/>
      <c r="I83" s="13"/>
    </row>
    <row r="84" spans="5:9" x14ac:dyDescent="0.25">
      <c r="E84" s="32"/>
      <c r="G84" s="13"/>
      <c r="I84" s="13"/>
    </row>
    <row r="85" spans="5:9" x14ac:dyDescent="0.25">
      <c r="E85" s="32"/>
      <c r="G85" s="13"/>
      <c r="I85" s="13"/>
    </row>
    <row r="86" spans="5:9" x14ac:dyDescent="0.25">
      <c r="E86" s="32"/>
      <c r="G86" s="13"/>
      <c r="I86" s="13"/>
    </row>
    <row r="87" spans="5:9" x14ac:dyDescent="0.25">
      <c r="E87" s="32"/>
      <c r="G87" s="13"/>
      <c r="I87" s="13"/>
    </row>
    <row r="88" spans="5:9" x14ac:dyDescent="0.25">
      <c r="E88" s="32"/>
      <c r="G88" s="13"/>
      <c r="I88" s="13"/>
    </row>
    <row r="89" spans="5:9" x14ac:dyDescent="0.25">
      <c r="E89" s="32"/>
      <c r="G89" s="13"/>
      <c r="I89" s="13"/>
    </row>
    <row r="90" spans="5:9" x14ac:dyDescent="0.25">
      <c r="E90" s="32"/>
      <c r="G90" s="13"/>
      <c r="I90" s="13"/>
    </row>
    <row r="91" spans="5:9" x14ac:dyDescent="0.25">
      <c r="E91" s="32"/>
      <c r="G91" s="13"/>
      <c r="I91" s="13"/>
    </row>
    <row r="92" spans="5:9" x14ac:dyDescent="0.25">
      <c r="E92" s="32"/>
      <c r="G92" s="13"/>
      <c r="I92" s="13"/>
    </row>
    <row r="93" spans="5:9" x14ac:dyDescent="0.25">
      <c r="E93" s="32"/>
      <c r="G93" s="13"/>
      <c r="I93" s="13"/>
    </row>
    <row r="94" spans="5:9" x14ac:dyDescent="0.25">
      <c r="E94" s="32"/>
      <c r="G94" s="13"/>
      <c r="I94" s="13"/>
    </row>
    <row r="95" spans="5:9" x14ac:dyDescent="0.25">
      <c r="E95" s="32"/>
      <c r="G95" s="13"/>
      <c r="I95" s="13"/>
    </row>
    <row r="96" spans="5:9" x14ac:dyDescent="0.25">
      <c r="E96" s="32"/>
      <c r="G96" s="13"/>
      <c r="I96" s="13"/>
    </row>
    <row r="97" spans="5:9" x14ac:dyDescent="0.25">
      <c r="E97" s="32"/>
      <c r="G97" s="13"/>
      <c r="I97" s="13"/>
    </row>
    <row r="98" spans="5:9" x14ac:dyDescent="0.25">
      <c r="E98" s="32"/>
      <c r="G98" s="13"/>
      <c r="I98" s="13"/>
    </row>
  </sheetData>
  <mergeCells count="2">
    <mergeCell ref="M3:N3"/>
    <mergeCell ref="B3:B4"/>
  </mergeCells>
  <phoneticPr fontId="4" type="noConversion"/>
  <printOptions horizontalCentered="1"/>
  <pageMargins left="3.937007874015748E-2" right="3.937007874015748E-2" top="0.35433070866141736" bottom="0.35433070866141736" header="0.11811023622047245" footer="0.11811023622047245"/>
  <pageSetup paperSize="9" scale="75" orientation="landscape" horizontalDpi="1200" verticalDpi="1200" r:id="rId1"/>
  <headerFooter alignWithMargins="0">
    <oddFooter>&amp;R&amp;"Arial,Normal"&amp;9p.&amp;P/p.&amp;N</oddFooter>
  </headerFooter>
  <ignoredErrors>
    <ignoredError sqref="E25:E26 G25:G26 H7:H8 I37:I38 G13:I14 I25:I26 I30:I35 E13:E14 E30 E31:E38 G30 G31:G38 H24:H26 H30:H31 H34:H35 H37:H38 J30:J38 H20:H21 H18:H19 H22:H23 H11:H12 J13:J14 J9:J10 J7:J8 J11:J12 J25:J26 J18:J2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GESTION-2012</vt:lpstr>
      <vt:lpstr>'GESTION-2012'!Impression_des_titres</vt:lpstr>
      <vt:lpstr>'GESTION-2012'!Zone_d_impression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</dc:creator>
  <cp:lastModifiedBy>DGTresor</cp:lastModifiedBy>
  <cp:lastPrinted>2013-04-18T14:15:20Z</cp:lastPrinted>
  <dcterms:created xsi:type="dcterms:W3CDTF">2000-04-26T08:25:33Z</dcterms:created>
  <dcterms:modified xsi:type="dcterms:W3CDTF">2013-04-18T16:02:07Z</dcterms:modified>
</cp:coreProperties>
</file>