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antonin/Documents/"/>
    </mc:Choice>
  </mc:AlternateContent>
  <xr:revisionPtr revIDLastSave="0" documentId="8_{D68756BD-905C-8C46-890E-9F5767831572}" xr6:coauthVersionLast="47" xr6:coauthVersionMax="47" xr10:uidLastSave="{00000000-0000-0000-0000-000000000000}"/>
  <workbookProtection workbookAlgorithmName="SHA-512" workbookHashValue="dkpKWYoV4VGFbxLzxJqQPb5hmeZE3Ctm9wpTrFj2/lmImloJkIzpooKQOszBnDHojvI8qc6N5w4Hg/KIoGfpfg==" workbookSaltValue="Z6yS+C612st/ckNdPquqrA==" workbookSpinCount="100000" lockStructure="1"/>
  <bookViews>
    <workbookView xWindow="0" yWindow="460" windowWidth="38400" windowHeight="17540" activeTab="1" xr2:uid="{576D718B-77A2-45FA-9A2E-1C652ED0DE4A}"/>
  </bookViews>
  <sheets>
    <sheet name="Front Page" sheetId="3" r:id="rId1"/>
    <sheet name="Respondent Information" sheetId="9" r:id="rId2"/>
    <sheet name="Open Data Maturity Dimensions" sheetId="7" r:id="rId3"/>
    <sheet name="Extr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0" i="9" l="1"/>
  <c r="F70" i="9"/>
  <c r="F55" i="9"/>
  <c r="F44" i="9"/>
  <c r="H606" i="7"/>
  <c r="F3" i="7"/>
  <c r="F406" i="7"/>
  <c r="F630" i="7"/>
  <c r="F409" i="7"/>
  <c r="F683" i="7"/>
  <c r="F832" i="7"/>
  <c r="F686" i="7"/>
  <c r="H699" i="7"/>
  <c r="G876" i="7"/>
  <c r="G875" i="7"/>
  <c r="G874" i="7"/>
  <c r="G873" i="7"/>
  <c r="H872" i="7"/>
  <c r="G872" i="7"/>
  <c r="H871" i="7"/>
  <c r="G871" i="7"/>
  <c r="G870" i="7"/>
  <c r="G869" i="7"/>
  <c r="G868" i="7"/>
  <c r="G867" i="7"/>
  <c r="G866" i="7"/>
  <c r="H865" i="7"/>
  <c r="G865" i="7"/>
  <c r="H864" i="7"/>
  <c r="G864" i="7"/>
  <c r="G863" i="7"/>
  <c r="G862" i="7"/>
  <c r="G861" i="7"/>
  <c r="G860" i="7"/>
  <c r="G859" i="7"/>
  <c r="H858" i="7"/>
  <c r="G858" i="7"/>
  <c r="H857" i="7"/>
  <c r="G857" i="7"/>
  <c r="G856" i="7"/>
  <c r="G855" i="7"/>
  <c r="G854" i="7"/>
  <c r="G853" i="7"/>
  <c r="G852" i="7"/>
  <c r="H851" i="7"/>
  <c r="G851" i="7"/>
  <c r="H850" i="7"/>
  <c r="G850" i="7"/>
  <c r="G849" i="7"/>
  <c r="G848" i="7"/>
  <c r="G847" i="7"/>
  <c r="G846" i="7"/>
  <c r="G845" i="7"/>
  <c r="H844" i="7"/>
  <c r="G844" i="7"/>
  <c r="H843" i="7"/>
  <c r="G843" i="7"/>
  <c r="G842" i="7"/>
  <c r="G841" i="7"/>
  <c r="G840" i="7"/>
  <c r="H839" i="7"/>
  <c r="G839" i="7"/>
  <c r="H838" i="7"/>
  <c r="G838" i="7"/>
  <c r="G837" i="7"/>
  <c r="G836" i="7"/>
  <c r="G835" i="7"/>
  <c r="H834" i="7"/>
  <c r="G834" i="7"/>
  <c r="H833" i="7"/>
  <c r="G833" i="7"/>
  <c r="G831" i="7"/>
  <c r="G830" i="7"/>
  <c r="C830" i="7"/>
  <c r="G829" i="7"/>
  <c r="H828" i="7"/>
  <c r="G828" i="7"/>
  <c r="H827" i="7"/>
  <c r="G827" i="7"/>
  <c r="G826" i="7"/>
  <c r="G825" i="7"/>
  <c r="G824" i="7"/>
  <c r="G823" i="7"/>
  <c r="G822" i="7"/>
  <c r="G821" i="7"/>
  <c r="H820" i="7"/>
  <c r="G820" i="7"/>
  <c r="H819" i="7"/>
  <c r="G819" i="7"/>
  <c r="G818" i="7"/>
  <c r="G817" i="7"/>
  <c r="G816" i="7"/>
  <c r="G815" i="7"/>
  <c r="G814" i="7"/>
  <c r="G813" i="7"/>
  <c r="H812" i="7"/>
  <c r="G812" i="7"/>
  <c r="H811" i="7"/>
  <c r="G811" i="7"/>
  <c r="G810" i="7"/>
  <c r="G809" i="7"/>
  <c r="G808" i="7"/>
  <c r="H807" i="7"/>
  <c r="G807" i="7"/>
  <c r="H806" i="7"/>
  <c r="G806" i="7"/>
  <c r="G805" i="7"/>
  <c r="H804" i="7"/>
  <c r="G804" i="7"/>
  <c r="H803" i="7"/>
  <c r="G803" i="7"/>
  <c r="G802" i="7"/>
  <c r="G801" i="7"/>
  <c r="C801" i="7"/>
  <c r="G800" i="7"/>
  <c r="G799" i="7"/>
  <c r="G798" i="7"/>
  <c r="G797" i="7"/>
  <c r="G796" i="7"/>
  <c r="G795" i="7"/>
  <c r="H794" i="7"/>
  <c r="G794" i="7"/>
  <c r="H793" i="7"/>
  <c r="G793" i="7"/>
  <c r="G792" i="7"/>
  <c r="G791" i="7"/>
  <c r="C791" i="7"/>
  <c r="G790" i="7"/>
  <c r="G789" i="7"/>
  <c r="G788" i="7"/>
  <c r="G787" i="7"/>
  <c r="G786" i="7"/>
  <c r="G785" i="7"/>
  <c r="H784" i="7"/>
  <c r="G784" i="7"/>
  <c r="H783" i="7"/>
  <c r="G783" i="7"/>
  <c r="G782" i="7"/>
  <c r="G781" i="7"/>
  <c r="C781" i="7"/>
  <c r="G780" i="7"/>
  <c r="G779" i="7"/>
  <c r="G778" i="7"/>
  <c r="G777" i="7"/>
  <c r="G776" i="7"/>
  <c r="G775" i="7"/>
  <c r="H774" i="7"/>
  <c r="G774" i="7"/>
  <c r="H773" i="7"/>
  <c r="G773" i="7"/>
  <c r="G772" i="7"/>
  <c r="G771" i="7"/>
  <c r="G770" i="7"/>
  <c r="H769" i="7"/>
  <c r="G769" i="7"/>
  <c r="H768" i="7"/>
  <c r="G768" i="7"/>
  <c r="F767" i="7"/>
  <c r="G766" i="7"/>
  <c r="G765" i="7"/>
  <c r="H764" i="7"/>
  <c r="G764" i="7"/>
  <c r="H763" i="7"/>
  <c r="G763" i="7"/>
  <c r="G762" i="7"/>
  <c r="G761" i="7"/>
  <c r="G760" i="7"/>
  <c r="H759" i="7"/>
  <c r="G759" i="7"/>
  <c r="H758" i="7"/>
  <c r="G758" i="7"/>
  <c r="G757" i="7"/>
  <c r="G756" i="7"/>
  <c r="G755" i="7"/>
  <c r="H754" i="7"/>
  <c r="G754" i="7"/>
  <c r="H753" i="7"/>
  <c r="G753" i="7"/>
  <c r="G752" i="7"/>
  <c r="G751" i="7"/>
  <c r="G750" i="7"/>
  <c r="H749" i="7"/>
  <c r="G749" i="7"/>
  <c r="H748" i="7"/>
  <c r="G748" i="7"/>
  <c r="G747" i="7"/>
  <c r="G746" i="7"/>
  <c r="G745" i="7"/>
  <c r="G744" i="7"/>
  <c r="G743" i="7"/>
  <c r="H742" i="7"/>
  <c r="G742" i="7"/>
  <c r="H741" i="7"/>
  <c r="G741" i="7"/>
  <c r="G740" i="7"/>
  <c r="G739" i="7"/>
  <c r="G738" i="7"/>
  <c r="G737" i="7"/>
  <c r="G736" i="7"/>
  <c r="H735" i="7"/>
  <c r="G735" i="7"/>
  <c r="H734" i="7"/>
  <c r="G734" i="7"/>
  <c r="G733" i="7"/>
  <c r="G732" i="7"/>
  <c r="G731" i="7"/>
  <c r="H730" i="7"/>
  <c r="C880" i="7" s="1"/>
  <c r="G730" i="7"/>
  <c r="G729" i="7"/>
  <c r="H728" i="7"/>
  <c r="G728" i="7"/>
  <c r="G727" i="7"/>
  <c r="G726" i="7"/>
  <c r="G725" i="7"/>
  <c r="H724" i="7"/>
  <c r="G724" i="7"/>
  <c r="H723" i="7"/>
  <c r="G723" i="7"/>
  <c r="G722" i="7"/>
  <c r="G721" i="7"/>
  <c r="G720" i="7"/>
  <c r="H719" i="7"/>
  <c r="G719" i="7"/>
  <c r="H718" i="7"/>
  <c r="G718" i="7"/>
  <c r="G717" i="7"/>
  <c r="G716" i="7"/>
  <c r="G715" i="7"/>
  <c r="H714" i="7"/>
  <c r="G714" i="7"/>
  <c r="H713" i="7"/>
  <c r="G713" i="7"/>
  <c r="F712" i="7"/>
  <c r="G711" i="7"/>
  <c r="G710" i="7"/>
  <c r="G709" i="7"/>
  <c r="G708" i="7"/>
  <c r="H707" i="7"/>
  <c r="G707" i="7"/>
  <c r="H706" i="7"/>
  <c r="G706" i="7"/>
  <c r="G705" i="7"/>
  <c r="G704" i="7"/>
  <c r="G703" i="7"/>
  <c r="G702" i="7"/>
  <c r="G701" i="7"/>
  <c r="H700" i="7"/>
  <c r="G700" i="7"/>
  <c r="G699" i="7"/>
  <c r="G698" i="7"/>
  <c r="G697" i="7"/>
  <c r="G696" i="7"/>
  <c r="G695" i="7"/>
  <c r="G694" i="7"/>
  <c r="H693" i="7"/>
  <c r="G693" i="7"/>
  <c r="H692" i="7"/>
  <c r="G692" i="7"/>
  <c r="G691" i="7"/>
  <c r="G690" i="7"/>
  <c r="G689" i="7"/>
  <c r="H688" i="7"/>
  <c r="G688" i="7"/>
  <c r="H687" i="7"/>
  <c r="G687" i="7"/>
  <c r="H602" i="7"/>
  <c r="H599" i="7"/>
  <c r="F528" i="7"/>
  <c r="G558" i="7"/>
  <c r="G557" i="7"/>
  <c r="G556" i="7"/>
  <c r="H555" i="7"/>
  <c r="G555" i="7"/>
  <c r="H554" i="7"/>
  <c r="G554" i="7"/>
  <c r="G430" i="7"/>
  <c r="G429" i="7"/>
  <c r="H428" i="7"/>
  <c r="G428" i="7"/>
  <c r="H427" i="7"/>
  <c r="G427" i="7"/>
  <c r="G678" i="7"/>
  <c r="G677" i="7"/>
  <c r="H676" i="7"/>
  <c r="G676" i="7"/>
  <c r="H675" i="7"/>
  <c r="G675" i="7"/>
  <c r="G674" i="7"/>
  <c r="G673" i="7"/>
  <c r="G672" i="7"/>
  <c r="G671" i="7"/>
  <c r="H670" i="7"/>
  <c r="G670" i="7"/>
  <c r="H669" i="7"/>
  <c r="G669" i="7"/>
  <c r="G668" i="7"/>
  <c r="H667" i="7"/>
  <c r="G667" i="7"/>
  <c r="G666" i="7"/>
  <c r="G665" i="7"/>
  <c r="G664" i="7"/>
  <c r="G663" i="7"/>
  <c r="G662" i="7"/>
  <c r="G661" i="7"/>
  <c r="H660" i="7"/>
  <c r="G660" i="7"/>
  <c r="H659" i="7"/>
  <c r="G659" i="7"/>
  <c r="G658" i="7"/>
  <c r="G657" i="7"/>
  <c r="G656" i="7"/>
  <c r="H655" i="7"/>
  <c r="G655" i="7"/>
  <c r="H654" i="7"/>
  <c r="G654" i="7"/>
  <c r="G653" i="7"/>
  <c r="G652" i="7"/>
  <c r="G651" i="7"/>
  <c r="H650" i="7"/>
  <c r="G650" i="7"/>
  <c r="H649" i="7"/>
  <c r="G649" i="7"/>
  <c r="G648" i="7"/>
  <c r="G647" i="7"/>
  <c r="G646" i="7"/>
  <c r="H645" i="7"/>
  <c r="G645" i="7"/>
  <c r="H644" i="7"/>
  <c r="G644" i="7"/>
  <c r="G643" i="7"/>
  <c r="G642" i="7"/>
  <c r="G641" i="7"/>
  <c r="H640" i="7"/>
  <c r="G640" i="7"/>
  <c r="H639" i="7"/>
  <c r="G639" i="7"/>
  <c r="G638" i="7"/>
  <c r="H637" i="7"/>
  <c r="G637" i="7"/>
  <c r="H636" i="7"/>
  <c r="G636" i="7"/>
  <c r="G635" i="7"/>
  <c r="G634" i="7"/>
  <c r="G633" i="7"/>
  <c r="H632" i="7"/>
  <c r="G632" i="7"/>
  <c r="H631" i="7"/>
  <c r="G631" i="7"/>
  <c r="G629" i="7"/>
  <c r="G628" i="7"/>
  <c r="G627" i="7"/>
  <c r="H626" i="7"/>
  <c r="G626" i="7"/>
  <c r="G625" i="7"/>
  <c r="H624" i="7"/>
  <c r="G624" i="7"/>
  <c r="G623" i="7"/>
  <c r="H622" i="7"/>
  <c r="G622" i="7"/>
  <c r="G621" i="7"/>
  <c r="G620" i="7"/>
  <c r="G619" i="7"/>
  <c r="G618" i="7"/>
  <c r="G617" i="7"/>
  <c r="G616" i="7"/>
  <c r="H615" i="7"/>
  <c r="G615" i="7"/>
  <c r="H614" i="7"/>
  <c r="G614" i="7"/>
  <c r="G613" i="7"/>
  <c r="G612" i="7"/>
  <c r="G611" i="7"/>
  <c r="H610" i="7"/>
  <c r="G610" i="7"/>
  <c r="H609" i="7"/>
  <c r="G609" i="7"/>
  <c r="G608" i="7"/>
  <c r="H607" i="7"/>
  <c r="G607" i="7"/>
  <c r="G606" i="7"/>
  <c r="G605" i="7"/>
  <c r="G604" i="7"/>
  <c r="G603" i="7"/>
  <c r="G602" i="7"/>
  <c r="G599" i="7"/>
  <c r="F598" i="7"/>
  <c r="G597" i="7"/>
  <c r="G596" i="7"/>
  <c r="G595" i="7"/>
  <c r="H594" i="7"/>
  <c r="G594" i="7"/>
  <c r="G593" i="7"/>
  <c r="G592" i="7"/>
  <c r="H591" i="7"/>
  <c r="G591" i="7"/>
  <c r="H590" i="7"/>
  <c r="G590" i="7"/>
  <c r="G589" i="7"/>
  <c r="G588" i="7"/>
  <c r="G587" i="7"/>
  <c r="H586" i="7"/>
  <c r="G586" i="7"/>
  <c r="H585" i="7"/>
  <c r="G585" i="7"/>
  <c r="G584" i="7"/>
  <c r="G583" i="7"/>
  <c r="G582" i="7"/>
  <c r="H581" i="7"/>
  <c r="G581" i="7"/>
  <c r="H580" i="7"/>
  <c r="G580" i="7"/>
  <c r="G579" i="7"/>
  <c r="G578" i="7"/>
  <c r="G577" i="7"/>
  <c r="H576" i="7"/>
  <c r="G576" i="7"/>
  <c r="H575" i="7"/>
  <c r="G575" i="7"/>
  <c r="G574" i="7"/>
  <c r="H573" i="7"/>
  <c r="G573" i="7"/>
  <c r="H572" i="7"/>
  <c r="G572" i="7"/>
  <c r="G571" i="7"/>
  <c r="G570" i="7"/>
  <c r="G569" i="7"/>
  <c r="H568" i="7"/>
  <c r="G568" i="7"/>
  <c r="H567" i="7"/>
  <c r="G567" i="7"/>
  <c r="G566" i="7"/>
  <c r="H565" i="7"/>
  <c r="G565" i="7"/>
  <c r="H564" i="7"/>
  <c r="G564" i="7"/>
  <c r="G563" i="7"/>
  <c r="G562" i="7"/>
  <c r="G561" i="7"/>
  <c r="H560" i="7"/>
  <c r="G560" i="7"/>
  <c r="H559" i="7"/>
  <c r="G559" i="7"/>
  <c r="G553" i="7"/>
  <c r="G552" i="7"/>
  <c r="C552" i="7"/>
  <c r="G551" i="7"/>
  <c r="H550" i="7"/>
  <c r="G550" i="7"/>
  <c r="G549" i="7"/>
  <c r="H548" i="7"/>
  <c r="G548" i="7"/>
  <c r="G547" i="7"/>
  <c r="G546" i="7"/>
  <c r="G545" i="7"/>
  <c r="G544" i="7"/>
  <c r="H543" i="7"/>
  <c r="G543" i="7"/>
  <c r="H542" i="7"/>
  <c r="G542" i="7"/>
  <c r="G541" i="7"/>
  <c r="G540" i="7"/>
  <c r="G539" i="7"/>
  <c r="H538" i="7"/>
  <c r="G538" i="7"/>
  <c r="G537" i="7"/>
  <c r="G536" i="7"/>
  <c r="G535" i="7"/>
  <c r="G534" i="7"/>
  <c r="H533" i="7"/>
  <c r="G533" i="7"/>
  <c r="H532" i="7"/>
  <c r="G532" i="7"/>
  <c r="G531" i="7"/>
  <c r="H530" i="7"/>
  <c r="G530" i="7"/>
  <c r="H529" i="7"/>
  <c r="G529" i="7"/>
  <c r="G527" i="7"/>
  <c r="G526" i="7"/>
  <c r="G525" i="7"/>
  <c r="H524" i="7"/>
  <c r="G524" i="7"/>
  <c r="H523" i="7"/>
  <c r="G523" i="7"/>
  <c r="G522" i="7"/>
  <c r="G521" i="7"/>
  <c r="G520" i="7"/>
  <c r="H519" i="7"/>
  <c r="G519" i="7"/>
  <c r="H518" i="7"/>
  <c r="G518" i="7"/>
  <c r="G517" i="7"/>
  <c r="G516" i="7"/>
  <c r="G515" i="7"/>
  <c r="H514" i="7"/>
  <c r="G514" i="7"/>
  <c r="H513" i="7"/>
  <c r="G513" i="7"/>
  <c r="G512" i="7"/>
  <c r="G511" i="7"/>
  <c r="G510" i="7"/>
  <c r="H509" i="7"/>
  <c r="G509" i="7"/>
  <c r="H508" i="7"/>
  <c r="G508" i="7"/>
  <c r="G507" i="7"/>
  <c r="G506" i="7"/>
  <c r="G505" i="7"/>
  <c r="H504" i="7"/>
  <c r="G504" i="7"/>
  <c r="H503" i="7"/>
  <c r="G503" i="7"/>
  <c r="G502" i="7"/>
  <c r="G501" i="7"/>
  <c r="G500" i="7"/>
  <c r="H499" i="7"/>
  <c r="G499" i="7"/>
  <c r="H498" i="7"/>
  <c r="G498" i="7"/>
  <c r="G497" i="7"/>
  <c r="G496" i="7"/>
  <c r="G495" i="7"/>
  <c r="H494" i="7"/>
  <c r="G494" i="7"/>
  <c r="H493" i="7"/>
  <c r="G493" i="7"/>
  <c r="G492" i="7"/>
  <c r="G491" i="7"/>
  <c r="G490" i="7"/>
  <c r="H489" i="7"/>
  <c r="G489" i="7"/>
  <c r="H488" i="7"/>
  <c r="G488" i="7"/>
  <c r="G487" i="7"/>
  <c r="G486" i="7"/>
  <c r="G485" i="7"/>
  <c r="H484" i="7"/>
  <c r="G484" i="7"/>
  <c r="H483" i="7"/>
  <c r="G483" i="7"/>
  <c r="G482" i="7"/>
  <c r="G481" i="7"/>
  <c r="G480" i="7"/>
  <c r="H479" i="7"/>
  <c r="G479" i="7"/>
  <c r="H478" i="7"/>
  <c r="G478" i="7"/>
  <c r="G477" i="7"/>
  <c r="G476" i="7"/>
  <c r="G475" i="7"/>
  <c r="H474" i="7"/>
  <c r="G474" i="7"/>
  <c r="H473" i="7"/>
  <c r="G473" i="7"/>
  <c r="G472" i="7"/>
  <c r="G471" i="7"/>
  <c r="G470" i="7"/>
  <c r="G469" i="7"/>
  <c r="H468" i="7"/>
  <c r="G468" i="7"/>
  <c r="G467" i="7"/>
  <c r="G466" i="7"/>
  <c r="G465" i="7"/>
  <c r="G464" i="7"/>
  <c r="H463" i="7"/>
  <c r="G463" i="7"/>
  <c r="H462" i="7"/>
  <c r="G462" i="7"/>
  <c r="G461" i="7"/>
  <c r="G460" i="7"/>
  <c r="G459" i="7"/>
  <c r="H458" i="7"/>
  <c r="G458" i="7"/>
  <c r="H457" i="7"/>
  <c r="G457" i="7"/>
  <c r="G456" i="7"/>
  <c r="G455" i="7"/>
  <c r="G454" i="7"/>
  <c r="H453" i="7"/>
  <c r="G453" i="7"/>
  <c r="G452" i="7"/>
  <c r="G451" i="7"/>
  <c r="G450" i="7"/>
  <c r="G449" i="7"/>
  <c r="H448" i="7"/>
  <c r="G448" i="7"/>
  <c r="H447" i="7"/>
  <c r="G447" i="7"/>
  <c r="G446" i="7"/>
  <c r="G445" i="7"/>
  <c r="G444" i="7"/>
  <c r="H443" i="7"/>
  <c r="G443" i="7"/>
  <c r="H442" i="7"/>
  <c r="G442" i="7"/>
  <c r="G441" i="7"/>
  <c r="G440" i="7"/>
  <c r="G439" i="7"/>
  <c r="H438" i="7"/>
  <c r="G438" i="7"/>
  <c r="H437" i="7"/>
  <c r="G437" i="7"/>
  <c r="G436" i="7"/>
  <c r="G435" i="7"/>
  <c r="G434" i="7"/>
  <c r="H433" i="7"/>
  <c r="G433" i="7"/>
  <c r="H432" i="7"/>
  <c r="G432" i="7"/>
  <c r="G426" i="7"/>
  <c r="H425" i="7"/>
  <c r="G425" i="7"/>
  <c r="H424" i="7"/>
  <c r="G424" i="7"/>
  <c r="G423" i="7"/>
  <c r="H422" i="7"/>
  <c r="G422" i="7"/>
  <c r="H421" i="7"/>
  <c r="G421" i="7"/>
  <c r="G420" i="7"/>
  <c r="H419" i="7"/>
  <c r="G419" i="7"/>
  <c r="H418" i="7"/>
  <c r="G418" i="7"/>
  <c r="G417" i="7"/>
  <c r="H416" i="7"/>
  <c r="G416" i="7"/>
  <c r="H415" i="7"/>
  <c r="G415" i="7"/>
  <c r="G414" i="7"/>
  <c r="G413" i="7"/>
  <c r="G412" i="7"/>
  <c r="H411" i="7"/>
  <c r="G411" i="7"/>
  <c r="H410" i="7"/>
  <c r="G410" i="7"/>
  <c r="F312" i="7"/>
  <c r="G339" i="7"/>
  <c r="G338" i="7"/>
  <c r="G337" i="7"/>
  <c r="G336" i="7"/>
  <c r="G335" i="7"/>
  <c r="H334" i="7"/>
  <c r="G334" i="7"/>
  <c r="H333" i="7"/>
  <c r="G333" i="7"/>
  <c r="F375" i="7"/>
  <c r="F340" i="7"/>
  <c r="F272" i="7"/>
  <c r="H13" i="7"/>
  <c r="F225" i="7"/>
  <c r="G271" i="7"/>
  <c r="G270" i="7"/>
  <c r="G269" i="7"/>
  <c r="H268" i="7"/>
  <c r="G268" i="7"/>
  <c r="G267" i="7"/>
  <c r="H266" i="7"/>
  <c r="G266" i="7"/>
  <c r="G265" i="7"/>
  <c r="G264" i="7"/>
  <c r="G263" i="7"/>
  <c r="H262" i="7"/>
  <c r="G262" i="7"/>
  <c r="G261" i="7"/>
  <c r="H260" i="7"/>
  <c r="G260" i="7"/>
  <c r="G259" i="7"/>
  <c r="G258" i="7"/>
  <c r="G257" i="7"/>
  <c r="H256" i="7"/>
  <c r="G256" i="7"/>
  <c r="G255" i="7"/>
  <c r="H254" i="7"/>
  <c r="G254" i="7"/>
  <c r="G402" i="7"/>
  <c r="G401" i="7"/>
  <c r="G400" i="7"/>
  <c r="G399" i="7"/>
  <c r="G398" i="7"/>
  <c r="H397" i="7"/>
  <c r="G397" i="7"/>
  <c r="H396" i="7"/>
  <c r="G396" i="7"/>
  <c r="G395" i="7"/>
  <c r="G394" i="7"/>
  <c r="G393" i="7"/>
  <c r="G392" i="7"/>
  <c r="G391" i="7"/>
  <c r="H390" i="7"/>
  <c r="G390" i="7"/>
  <c r="H389" i="7"/>
  <c r="G389" i="7"/>
  <c r="G388" i="7"/>
  <c r="G387" i="7"/>
  <c r="G386" i="7"/>
  <c r="G385" i="7"/>
  <c r="G384" i="7"/>
  <c r="H383" i="7"/>
  <c r="G383" i="7"/>
  <c r="H382" i="7"/>
  <c r="G382" i="7"/>
  <c r="G381" i="7"/>
  <c r="G380" i="7"/>
  <c r="G379" i="7"/>
  <c r="H378" i="7"/>
  <c r="G378" i="7"/>
  <c r="G377" i="7"/>
  <c r="H376" i="7"/>
  <c r="G376" i="7"/>
  <c r="G374" i="7"/>
  <c r="G373" i="7"/>
  <c r="G372" i="7"/>
  <c r="G371" i="7"/>
  <c r="G370" i="7"/>
  <c r="H369" i="7"/>
  <c r="G369" i="7"/>
  <c r="H368" i="7"/>
  <c r="G368" i="7"/>
  <c r="G367" i="7"/>
  <c r="G366" i="7"/>
  <c r="G365" i="7"/>
  <c r="G364" i="7"/>
  <c r="G363" i="7"/>
  <c r="H362" i="7"/>
  <c r="G362" i="7"/>
  <c r="H361" i="7"/>
  <c r="G361" i="7"/>
  <c r="G360" i="7"/>
  <c r="G359" i="7"/>
  <c r="G358" i="7"/>
  <c r="G357" i="7"/>
  <c r="G356" i="7"/>
  <c r="H355" i="7"/>
  <c r="G355" i="7"/>
  <c r="H354" i="7"/>
  <c r="G354" i="7"/>
  <c r="G353" i="7"/>
  <c r="G352" i="7"/>
  <c r="G351" i="7"/>
  <c r="G350" i="7"/>
  <c r="G349" i="7"/>
  <c r="H348" i="7"/>
  <c r="G348" i="7"/>
  <c r="H347" i="7"/>
  <c r="G347" i="7"/>
  <c r="G346" i="7"/>
  <c r="G345" i="7"/>
  <c r="G344" i="7"/>
  <c r="H343" i="7"/>
  <c r="G343" i="7"/>
  <c r="G342" i="7"/>
  <c r="H341" i="7"/>
  <c r="G341" i="7"/>
  <c r="G332" i="7"/>
  <c r="G331" i="7"/>
  <c r="G330" i="7"/>
  <c r="G329" i="7"/>
  <c r="G328" i="7"/>
  <c r="H327" i="7"/>
  <c r="G327" i="7"/>
  <c r="H326" i="7"/>
  <c r="G326" i="7"/>
  <c r="G325" i="7"/>
  <c r="G324" i="7"/>
  <c r="G323" i="7"/>
  <c r="G322" i="7"/>
  <c r="G321" i="7"/>
  <c r="H320" i="7"/>
  <c r="G320" i="7"/>
  <c r="H319" i="7"/>
  <c r="G319" i="7"/>
  <c r="G318" i="7"/>
  <c r="G317" i="7"/>
  <c r="G316" i="7"/>
  <c r="H315" i="7"/>
  <c r="G315" i="7"/>
  <c r="G314" i="7"/>
  <c r="H313" i="7"/>
  <c r="G313" i="7"/>
  <c r="G311" i="7"/>
  <c r="G310" i="7"/>
  <c r="G309" i="7"/>
  <c r="H308" i="7"/>
  <c r="G308" i="7"/>
  <c r="G307" i="7"/>
  <c r="H306" i="7"/>
  <c r="G306" i="7"/>
  <c r="G305" i="7"/>
  <c r="G304" i="7"/>
  <c r="G303" i="7"/>
  <c r="H302" i="7"/>
  <c r="G302" i="7"/>
  <c r="G301" i="7"/>
  <c r="H300" i="7"/>
  <c r="G300" i="7"/>
  <c r="G299" i="7"/>
  <c r="G298" i="7"/>
  <c r="G297" i="7"/>
  <c r="G296" i="7"/>
  <c r="G295" i="7"/>
  <c r="H294" i="7"/>
  <c r="G294" i="7"/>
  <c r="H293" i="7"/>
  <c r="G293" i="7"/>
  <c r="G292" i="7"/>
  <c r="G291" i="7"/>
  <c r="G290" i="7"/>
  <c r="G289" i="7"/>
  <c r="G288" i="7"/>
  <c r="H287" i="7"/>
  <c r="G287" i="7"/>
  <c r="H286" i="7"/>
  <c r="G286" i="7"/>
  <c r="G285" i="7"/>
  <c r="G284" i="7"/>
  <c r="G283" i="7"/>
  <c r="G282" i="7"/>
  <c r="G281" i="7"/>
  <c r="H280" i="7"/>
  <c r="G280" i="7"/>
  <c r="H279" i="7"/>
  <c r="G279" i="7"/>
  <c r="G278" i="7"/>
  <c r="G277" i="7"/>
  <c r="G276" i="7"/>
  <c r="H275" i="7"/>
  <c r="G275" i="7"/>
  <c r="H274" i="7"/>
  <c r="G274" i="7"/>
  <c r="H273" i="7"/>
  <c r="G273" i="7"/>
  <c r="G253" i="7"/>
  <c r="G252" i="7"/>
  <c r="G251" i="7"/>
  <c r="H250" i="7"/>
  <c r="G250" i="7"/>
  <c r="H249" i="7"/>
  <c r="G249" i="7"/>
  <c r="G248" i="7"/>
  <c r="G247" i="7"/>
  <c r="G246" i="7"/>
  <c r="H245" i="7"/>
  <c r="G245" i="7"/>
  <c r="H244" i="7"/>
  <c r="G244" i="7"/>
  <c r="G243" i="7"/>
  <c r="G242" i="7"/>
  <c r="G241" i="7"/>
  <c r="G240" i="7"/>
  <c r="H239" i="7"/>
  <c r="G239" i="7"/>
  <c r="H238" i="7"/>
  <c r="C404" i="7" s="1"/>
  <c r="G238" i="7"/>
  <c r="G237" i="7"/>
  <c r="G236" i="7"/>
  <c r="G235" i="7"/>
  <c r="G234" i="7"/>
  <c r="H233" i="7"/>
  <c r="G233" i="7"/>
  <c r="H232" i="7"/>
  <c r="G232" i="7"/>
  <c r="G231" i="7"/>
  <c r="G230" i="7"/>
  <c r="G229" i="7"/>
  <c r="G228" i="7"/>
  <c r="H227" i="7"/>
  <c r="G227" i="7"/>
  <c r="H226" i="7"/>
  <c r="G226" i="7"/>
  <c r="H148" i="7"/>
  <c r="H124" i="7"/>
  <c r="H103" i="7"/>
  <c r="G106" i="7"/>
  <c r="G103" i="7"/>
  <c r="G104" i="7"/>
  <c r="C681" i="7" l="1"/>
  <c r="F222" i="7"/>
  <c r="G8" i="7" l="1"/>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7" i="7"/>
  <c r="F6" i="7"/>
  <c r="G84" i="7"/>
  <c r="G85" i="7"/>
  <c r="G86" i="7"/>
  <c r="G87" i="7"/>
  <c r="G88" i="7"/>
  <c r="G89" i="7"/>
  <c r="G90" i="7"/>
  <c r="G91" i="7"/>
  <c r="G92" i="7"/>
  <c r="G93" i="7"/>
  <c r="G94" i="7"/>
  <c r="G95" i="7"/>
  <c r="G96" i="7"/>
  <c r="G97" i="7"/>
  <c r="G98" i="7"/>
  <c r="G99" i="7"/>
  <c r="G100" i="7"/>
  <c r="G101" i="7"/>
  <c r="G102" i="7"/>
  <c r="G105"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83" i="7"/>
  <c r="G6" i="7" l="1"/>
  <c r="G82" i="7"/>
  <c r="F82"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155" i="7"/>
  <c r="F154" i="7"/>
  <c r="G154" i="7" l="1"/>
  <c r="F29" i="9"/>
  <c r="F28" i="9"/>
  <c r="F25" i="9"/>
  <c r="F22" i="9"/>
  <c r="C69" i="9" l="1"/>
  <c r="C43" i="9"/>
  <c r="F63" i="9" l="1"/>
  <c r="F36" i="9"/>
  <c r="C79" i="9"/>
  <c r="C54" i="9"/>
  <c r="F19" i="9"/>
  <c r="F16" i="9"/>
  <c r="F13" i="9"/>
  <c r="F10" i="9"/>
  <c r="F7" i="9"/>
  <c r="H215" i="7"/>
  <c r="H210" i="7"/>
  <c r="H205" i="7"/>
  <c r="H197" i="7"/>
  <c r="H181" i="7"/>
  <c r="H140" i="7"/>
  <c r="H161" i="7"/>
  <c r="H156" i="7"/>
  <c r="H135" i="7"/>
  <c r="H130" i="7"/>
  <c r="H99" i="7"/>
  <c r="H94" i="7"/>
  <c r="H89" i="7"/>
  <c r="H84" i="7"/>
  <c r="H50" i="7"/>
  <c r="H45" i="7"/>
  <c r="H40" i="7"/>
  <c r="H35" i="7"/>
  <c r="H30" i="7"/>
  <c r="H25" i="7"/>
  <c r="H20" i="7"/>
  <c r="H191" i="7"/>
  <c r="H187" i="7"/>
  <c r="H177" i="7"/>
  <c r="H171" i="7"/>
  <c r="H118" i="7"/>
  <c r="H112" i="7"/>
  <c r="H105" i="7"/>
  <c r="H77" i="7"/>
  <c r="H55" i="7"/>
  <c r="H14" i="7"/>
  <c r="H8" i="7"/>
  <c r="H7" i="7"/>
  <c r="H147" i="7"/>
  <c r="H186" i="7"/>
  <c r="H196" i="7"/>
  <c r="H180" i="7"/>
  <c r="H139" i="7"/>
  <c r="H123" i="7"/>
  <c r="H190" i="7"/>
  <c r="H176" i="7"/>
  <c r="H170" i="7"/>
  <c r="H117" i="7"/>
  <c r="H111" i="7"/>
  <c r="H214" i="7"/>
  <c r="H209" i="7"/>
  <c r="H204" i="7"/>
  <c r="H165" i="7"/>
  <c r="H160" i="7"/>
  <c r="H155" i="7"/>
  <c r="H134" i="7"/>
  <c r="H129" i="7"/>
  <c r="H98" i="7"/>
  <c r="H93" i="7"/>
  <c r="H88" i="7"/>
  <c r="H83" i="7"/>
  <c r="H76" i="7"/>
  <c r="H54" i="7"/>
  <c r="C202" i="7"/>
  <c r="H34" i="7"/>
  <c r="H29" i="7"/>
  <c r="H24" i="7"/>
  <c r="H19" i="7"/>
  <c r="H44" i="7"/>
  <c r="H49" i="7"/>
  <c r="C89" i="9" l="1"/>
  <c r="C1" i="9"/>
  <c r="H39" i="7"/>
  <c r="C220" i="7"/>
  <c r="C1" i="7" l="1"/>
</calcChain>
</file>

<file path=xl/sharedStrings.xml><?xml version="1.0" encoding="utf-8"?>
<sst xmlns="http://schemas.openxmlformats.org/spreadsheetml/2006/main" count="1282" uniqueCount="658">
  <si>
    <t>Dimension 1: Open Data Policy</t>
  </si>
  <si>
    <t>yes</t>
  </si>
  <si>
    <t>no</t>
  </si>
  <si>
    <t>other</t>
  </si>
  <si>
    <t>not applicable</t>
  </si>
  <si>
    <t xml:space="preserve">no </t>
  </si>
  <si>
    <t>yes, regular consultations</t>
  </si>
  <si>
    <t>yes, other measures</t>
  </si>
  <si>
    <t>Question</t>
  </si>
  <si>
    <t>Answer options</t>
  </si>
  <si>
    <t>Missing answer</t>
  </si>
  <si>
    <t>Additional notes</t>
  </si>
  <si>
    <t>Please fill your answer here.</t>
  </si>
  <si>
    <t>Adressed to Open Data Representatives of Participating Countries</t>
  </si>
  <si>
    <t>Open Data Maturity Landscaping Questionnaire</t>
  </si>
  <si>
    <t>Background information</t>
  </si>
  <si>
    <t>Country:</t>
  </si>
  <si>
    <t>Name:</t>
  </si>
  <si>
    <t>Mandatory 1=Yes/2=No</t>
  </si>
  <si>
    <t>Score per answer</t>
  </si>
  <si>
    <t xml:space="preserve">o If yes, please briefly describe the main changes. </t>
  </si>
  <si>
    <t>o If yes, please briefly describe the main measures described by the action plan.</t>
  </si>
  <si>
    <t>Data category</t>
  </si>
  <si>
    <t xml:space="preserve"> Data set name </t>
  </si>
  <si>
    <t>Agriculture, fisheries, forestry, food</t>
  </si>
  <si>
    <t>Education, culture and sport</t>
  </si>
  <si>
    <t>Environment</t>
  </si>
  <si>
    <t>Energy</t>
  </si>
  <si>
    <t>Transport</t>
  </si>
  <si>
    <t>Science and technology</t>
  </si>
  <si>
    <t>Economy and finance</t>
  </si>
  <si>
    <t>Population and social conditions</t>
  </si>
  <si>
    <t>Government, public sector</t>
  </si>
  <si>
    <t>Health</t>
  </si>
  <si>
    <t>Regions, cities</t>
  </si>
  <si>
    <t>Justice, legal system, public safety</t>
  </si>
  <si>
    <t xml:space="preserve">International issues </t>
  </si>
  <si>
    <t>Other (please specify)</t>
  </si>
  <si>
    <t>X</t>
  </si>
  <si>
    <t>o If 'yes, other measures', please specify.</t>
  </si>
  <si>
    <t>Dimension 2: Open Data Impact</t>
  </si>
  <si>
    <t xml:space="preserve">yes, there is a strong focus </t>
  </si>
  <si>
    <t>yes, but the focus is limited</t>
  </si>
  <si>
    <t>no, no focus</t>
  </si>
  <si>
    <t>I don't know</t>
  </si>
  <si>
    <t>2.2 Political impact</t>
  </si>
  <si>
    <t>high</t>
  </si>
  <si>
    <t>medium</t>
  </si>
  <si>
    <t>low</t>
  </si>
  <si>
    <t>2.1. Strategic awareness</t>
  </si>
  <si>
    <t>This section contains missing answers</t>
  </si>
  <si>
    <t>This section is completed</t>
  </si>
  <si>
    <t xml:space="preserve">o If yes, please briefly describe these activities and provide the URLs to support the answer. </t>
  </si>
  <si>
    <t>o If yes, please briefly describe the key points of this methodology.</t>
  </si>
  <si>
    <t>o If yes, how do you define the impact of open data in your country? Please provide a URL to a public document describing it.</t>
  </si>
  <si>
    <t xml:space="preserve">o If yes, please briefly describe these processes and provide the URLs to support the answer. </t>
  </si>
  <si>
    <t xml:space="preserve"> </t>
  </si>
  <si>
    <t>Tracker</t>
  </si>
  <si>
    <t>o If yes, what activities / efforts have you observed within public bodies that support your observation?</t>
  </si>
  <si>
    <t>1.1 Policy framework</t>
  </si>
  <si>
    <t xml:space="preserve">Is there an open data policy in your country? </t>
  </si>
  <si>
    <t>Is there an open data strategy in your country?</t>
  </si>
  <si>
    <t xml:space="preserve">Has this strategy/policy been updated in the past 24 months? </t>
  </si>
  <si>
    <t>Please mark the domains below abd map the data sets to their respective domains.</t>
  </si>
  <si>
    <t>o If yes, please briefly describe.</t>
  </si>
  <si>
    <t>The answer option “Other” should be selected by countries that do not have a specific open data policy in place but have a national policy (on data, digitalisation, artificial intelligence, eGovernment or similar) that explicitly includes open data in its text and scope.</t>
  </si>
  <si>
    <t>Dynamic data is data that changes asynchronously over time is periodically updated, as new information becomes available. Real-time data is data that changes and needs updating at very frequent intervals, in most cases several times a minute. Access to dynamic and/or real-time data is most commonly provided via application programming interfaces (APIs).</t>
  </si>
  <si>
    <t>o If yes, please provide the URL and title of the policy document and briefly describe.
o If ‘other’, please provide a brief explanation to support your answer choice and provide the URL and indicate the policy section which explicitly references open data.</t>
  </si>
  <si>
    <t>o If yes, please provide the URL to the strategy and describe the main highlights.  
o If 'not applicable', please provide a brief explanation to support your answer choice and provide the URL and indicate the policy section which explicitly references objectives, actions/measures, delivery timelines etc.</t>
  </si>
  <si>
    <t>The answer option “Not applicable” can be selected if e.g. there is no specific strategy in place, but the existing policy refers to the objectives, actions/measures to be implemented, delivery timelines, responsible etc. Should another explanation apply in your case, please provide it in the text box.</t>
  </si>
  <si>
    <t xml:space="preserve">Such measures should promote concepts such as data-driven government, policy-making and decision-making. </t>
  </si>
  <si>
    <t xml:space="preserve">Such measures should promote concepts such as smart cities, smart regions, smart countries etc. </t>
  </si>
  <si>
    <t>Are there measures in place to assist other stakeholders’ involvement in this prioritisation process?</t>
  </si>
  <si>
    <t>Does the strategy/policy include an action plan with measures to be implemented in the open data field?</t>
  </si>
  <si>
    <t>Does the strategy/policy outline measures to incentivise the publication of and access to real-time or dynamic data?</t>
  </si>
  <si>
    <t>Does the strategy/policy outline measures to support the re-use of open data by the public sector?</t>
  </si>
  <si>
    <t>Does the strategy/ policy outline measures to support the re-use of open data by the private sector?</t>
  </si>
  <si>
    <t>Does the strategy/policy mandate carrying out and maintaining a data inventory by public bodies, whether at national or local levels?</t>
  </si>
  <si>
    <t xml:space="preserve">If yes, do these data inventories also include the data collected by public bodies that cannot be published as open data? </t>
  </si>
  <si>
    <t xml:space="preserve">Have high-value domains and/ or data sets been identified and prioritised for publication in your country? </t>
  </si>
  <si>
    <t>General note:
• In light of the recast of the Public Sector Information Directive we invite you to consider any kind of information published in any “document” on the national data portal as “data”. 
• The answer “I don’t know” will be scored with 0 points.
• The answers “Not applicable” and “Other” will be scored only if an additional explanation to support this answer choice is provided in the respective text box.</t>
  </si>
  <si>
    <t>Please note that this section differentiates between open data policy and open data strategy. Whereas a policy in the sense referred to here can be the transposition of the PSI Directive into national legislation, a strategy refers to a document outlining the concrete vision, mission, objectives, measures to be implemented, timeline and responsible. An open data strategy would ideally include information on the open data governance structure and operating model.
Please fill out all the questions by selecting the answer option by marking it with an "x" in the boxes. If applicable, please provide additional information in the grey text box containing "Please fill your answer here".</t>
  </si>
  <si>
    <t>top-down</t>
  </si>
  <si>
    <t>bottom-up</t>
  </si>
  <si>
    <t>hybrid</t>
  </si>
  <si>
    <t>yes, &gt;9</t>
  </si>
  <si>
    <t>yes, 6-9</t>
  </si>
  <si>
    <t>yes, 3-5</t>
  </si>
  <si>
    <t>National public bodies</t>
  </si>
  <si>
    <t>Local or regional public bodies</t>
  </si>
  <si>
    <t>Civil society/universities/non-profit</t>
  </si>
  <si>
    <t>Private sector</t>
  </si>
  <si>
    <t>A mix of the above</t>
  </si>
  <si>
    <t>1.3 Open data implementation</t>
  </si>
  <si>
    <t>Satisfactory</t>
  </si>
  <si>
    <t>Neutral</t>
  </si>
  <si>
    <t>Unsatisfactory</t>
  </si>
  <si>
    <t>All datasets</t>
  </si>
  <si>
    <t>The majority of datasets</t>
  </si>
  <si>
    <t>Approximately half of the datasets</t>
  </si>
  <si>
    <t>Few datasets</t>
  </si>
  <si>
    <t>None of the datasets</t>
  </si>
  <si>
    <t>All datasets or increased</t>
  </si>
  <si>
    <t>no change</t>
  </si>
  <si>
    <t>decreased</t>
  </si>
  <si>
    <t>End of Dimension 1: Open Data Policy</t>
  </si>
  <si>
    <t>All public bodies</t>
  </si>
  <si>
    <t>The majority of public bodies</t>
  </si>
  <si>
    <t>Approximately half of the public bodies</t>
  </si>
  <si>
    <t>Few public bodies</t>
  </si>
  <si>
    <t>None of the public bodies</t>
  </si>
  <si>
    <t>yes, 1-2</t>
  </si>
  <si>
    <t>o If yes, please briefly explain how this participation is ensured.</t>
  </si>
  <si>
    <t>1.2 Governance of open data</t>
  </si>
  <si>
    <t>Open data stakeholders refer to engaged actors at different public body and government level (national, local, regional) as well as private and third sector actors active in the open data field.</t>
  </si>
  <si>
    <t>Stakeholders could refer to open data re-users (business, civil society) or other actors that might not be direct re-users of the data (e.g. engaged or interested citizens).</t>
  </si>
  <si>
    <t xml:space="preserve">o If yes, please provide the URL where this information is published. </t>
  </si>
  <si>
    <t>o If yes, please specify.</t>
  </si>
  <si>
    <t>o If yes, please describe how this task is fulfilled at public body level (e.g. the data steward is the data officer, or communications officer or a separate role was defined).</t>
  </si>
  <si>
    <t>o Could you briefly describe why this model was chosen/ works best for your country?</t>
  </si>
  <si>
    <t xml:space="preserve"> 'not applicable'  should be selected by countries with a federal system that does not allow for coordination beyond the national level. Small size countries that do not have a local or regional level, but do perform such coordination activities, should select the answer option 'yes'.  </t>
  </si>
  <si>
    <t>The operating model refers to the way the various open data stakeholders are interacting and involved in the decision-making processes around open data. Should the open data strategy not include the governance structure, then the governance structure should be made available in a different way to the broader public (e.g. in the form of organigram or document published on national portal).</t>
  </si>
  <si>
    <t xml:space="preserve">E.g. a task force/ agency that is in charge of promoting and assisting the data publication process at national and/or regional and local levels (where applicable). </t>
  </si>
  <si>
    <t xml:space="preserve">o If yes, please briefly descibe what the support activities consist of.
o If not applicable, please briefly explain why. </t>
  </si>
  <si>
    <t>o If yes, please briefly describe how this exchange takes place and provide evidence supporting your answer (e.g. meeting agendas, URLs to news items).</t>
  </si>
  <si>
    <t>By initiatives we mean policies, strategies or portals that focus on the respective local/regional level.</t>
  </si>
  <si>
    <t>Exchanges can take place via formal formats (e.g. round-tables, conferences) or less formal formats (e.g. meet-ups).</t>
  </si>
  <si>
    <t>o If yes, please provide a few examples (e.g. title, date, location of the event and URL).</t>
  </si>
  <si>
    <t xml:space="preserve">o If yes, please provide the URL and briefly highlight the key aspects covered. </t>
  </si>
  <si>
    <t>o If yes, please provide some examples of such publication plans.</t>
  </si>
  <si>
    <t>o If yes, please specify the process(es).</t>
  </si>
  <si>
    <t>o If unsatisfactory, please briefly describe why.</t>
  </si>
  <si>
    <t xml:space="preserve">o If not applicable, please briefly explain why. </t>
  </si>
  <si>
    <t>o If less than the majority of existing sources is harvested by the national portal, please briefly explain why.</t>
  </si>
  <si>
    <t>o If yes, please provide some examples of such activities.</t>
  </si>
  <si>
    <t>See G29 for a definition of dynamic and real-time data.</t>
  </si>
  <si>
    <t>o If yes, please briefly describe these training activities.</t>
  </si>
  <si>
    <t>Ideally such trainings are organised in the frame of the professional development programmes for civil servants and address both data literacy and skills.</t>
  </si>
  <si>
    <t>o If yes, please briefly describe how this is done.</t>
  </si>
  <si>
    <t>2.3 Social impact</t>
  </si>
  <si>
    <t>o If yes, please provide examples and the URLs to support your answer.</t>
  </si>
  <si>
    <t>o If yes, please provide examples and the URLs to both the data sets and the respective use cases to support your answer.</t>
  </si>
  <si>
    <t>2.4 Environmental impact</t>
  </si>
  <si>
    <t>2.5 Economic impact</t>
  </si>
  <si>
    <t>Is open data used in decision-making processes in your country (i.e. are public administrations making use of the data as evidence to be included in their daily operations)?</t>
  </si>
  <si>
    <t>Is open data used in policy-making processes in your country (i.e. are public administrations making use of the data as evidence for the problem identification and policy formulation)?</t>
  </si>
  <si>
    <t xml:space="preserve">If yes, do these training activities offer a publicly recognised certification and are they formally recognised as professional development training within the public bodies? </t>
  </si>
  <si>
    <t xml:space="preserve">Is there a professional development or training plan for civil servants working with data? </t>
  </si>
  <si>
    <t>Are there activities conducted at national level to assist real-time and/or dynamic data holders in their publication process?</t>
  </si>
  <si>
    <t xml:space="preserve">If yes, to what degree are existing local/regional sources harvested? </t>
  </si>
  <si>
    <t xml:space="preserve">Are local/regional data sources discoverable via the national portal? </t>
  </si>
  <si>
    <t>If not all datasets, how has this degree changed compared to the previous year?</t>
  </si>
  <si>
    <t>If yes, to what degree is data provided by public sector bodies free of charge?</t>
  </si>
  <si>
    <t>Are there any processes in place to asses if public sector bodies are charging for data above marginal cost?</t>
  </si>
  <si>
    <t xml:space="preserve">If yes, would you describe the status of implementation as satisfactory/neutral/unsatisfactory? </t>
  </si>
  <si>
    <t>Are there any processes run at national level to ensure that the open data plans/strategy are implemented (e.g., monitoring)?</t>
  </si>
  <si>
    <t>Are there data publication plans in place at national/regional/local or public body level?</t>
  </si>
  <si>
    <t xml:space="preserve">Are there annually held national, regional or local events (e.g. hackathons, conferences, users meet-ups) to promote open data in your country? </t>
  </si>
  <si>
    <t>Is there a regular exchange of knowledge or experiences between public sector bodies and open data re-users?</t>
  </si>
  <si>
    <t xml:space="preserve">Is there a regular exchange of knowledge or experiences between the different public sector bodies active in the open data field?  </t>
  </si>
  <si>
    <t xml:space="preserve">To what degree do local / regional public bodies conduct open data initiatives? </t>
  </si>
  <si>
    <t xml:space="preserve">What is the model used for governing open data in your country? </t>
  </si>
  <si>
    <t>Does the governance model include the appointment of official roles in civil service that are dedicated to open data (e.g., data officers / stewards)?</t>
  </si>
  <si>
    <t>Does the governance structure assist data providers with their open data publication process?</t>
  </si>
  <si>
    <t>Are the governance structure and its operating model published online and accessible to the public?</t>
  </si>
  <si>
    <t xml:space="preserve">Is there a governance structure in place that enables the participation and/or inclusion of various open data stakeholders? </t>
  </si>
  <si>
    <t>End of Dimension 2: Open Data Impact</t>
  </si>
  <si>
    <t>Assessing the impact of open data is still generally considered a new field, with no consensus, for example, on the definition, or methodologies to measure impact. Nonetheless there are several elements that are considered essential to demonstrating impact, first and foremost monitoring mechanisms, but also proxies of impact – such as the degree of re-use of published open data. The impact dimension in this questionnaire captures these elements. The re-use examples of each section (political, social, environmental, economic) help infer a degree of open data impact in the respective field. The countries are encouraged to provide, whenever possible, new examples of re-use for each section. This will also provide a good indication for the EDP and the questionnaire respondents themselves of an increase in reuse of data from certain domains compared to previous year(s). Please note that the scoring will also take the diversity in examples vs previous year(s) into account. 
Please note that although the impact dimension sets a strong focus on open data re-use cases, the European Data Portal does not consider the availability of re-use examples as a direct evidence of impact.
Please fill out all the questions by selecting the answer option by marking it with an "x" in the boxes. If applicable, please provide additional information in the grey text box containing "Please fill your answer here".</t>
  </si>
  <si>
    <t>Dimension 3: Open Data Portal</t>
  </si>
  <si>
    <t>Daily</t>
  </si>
  <si>
    <t>Weekly</t>
  </si>
  <si>
    <t>Monthly</t>
  </si>
  <si>
    <t>Less frequently than monthly</t>
  </si>
  <si>
    <t>By methodology we refer to practices, frameworks, methods developed/employed, regardless of their maturity level.</t>
  </si>
  <si>
    <t>Examples could be data that provides information on the work (voting, amendments) and/or wages of government officials/Members of Parliament, public procurement, public spending, party and/or campaign spending and funding etc.</t>
  </si>
  <si>
    <t>Examples could be the use of open data by policy makers in identifying a problem and designing a new policy act. Example: “the latest statistics show that there is a lack of data scientists in a given industry. The new policy introduces data science related subjects into the curriculum of professional schools as mandatory subjects.”</t>
  </si>
  <si>
    <t xml:space="preserve">Stakeholders refer to ministries, agencies or other national institutes active in this field. The social field includes (but not exhaustively refers to) public bodies active in the fields of labour and social affairs, education, culture, health, migration and integration.    </t>
  </si>
  <si>
    <t>Inclusion of marginalised groups describes the process by which individuals or entire communities of people (e.g. migrants, refugees, socially deprived groups or individuals, physically or mentally impaired) that are prevented from fully interacting with the rest of society, can interact with and integrate in their communities. Social deprivation can be caused by a broad range of correlated factors that contribute to social exclusion: mental illness, physical disability, low socio-economic status etc.</t>
  </si>
  <si>
    <t>Data that provides information on the housing market, rental market, property valuations, sales, planning, zoning, census data on socio-economic variables for cities and/or neighbourhoods, other housing issues such as homelessness, empty dwellings, gentrification.</t>
  </si>
  <si>
    <t>Here, stakeholders refer to the ministries responsible for environment and energy, agencies or other government institutes active in this field.</t>
  </si>
  <si>
    <t>Applications can refer to mobile or web-based applications that are based on available open data and encourage the recycling of materials, show waste collection points for paper/cardboard, plastics, glass, raise awareness and educate the public on recycling, waste sorting and disposal etc.</t>
  </si>
  <si>
    <t xml:space="preserve">Applications can refer to mobile or web-based applications that are based on available open data that raise awareness on noise levels in cities. An example of impact of such application can be a policy implemented based on this knowledge (e.g. a policy that limits traffic/ traffic speed limits in those areas). </t>
  </si>
  <si>
    <t>Applications can refer to mobile or web-based applications that use available open data to tackle an aspect relevant to the water quality or air quality.</t>
  </si>
  <si>
    <t>Applications can refer to mobile or web-based applications that are based on available open data and encourage cycling,  the use of electrical cars or car-sharing systems, show carsharing points, bicycle rental spots, electrical car/bike charging stations etc.</t>
  </si>
  <si>
    <t xml:space="preserve">
Please fill out all the questions by selecting the answer option by marking it with an "x" in the boxes. If applicable, please provide additional information in the grey text box containing "Please fill your answer here".</t>
  </si>
  <si>
    <t>Respondent Information</t>
  </si>
  <si>
    <t>Organisation:</t>
  </si>
  <si>
    <t>Position/Role:</t>
  </si>
  <si>
    <t>E-mail:</t>
  </si>
  <si>
    <t>Barriers to publication and re-use of open data</t>
  </si>
  <si>
    <t>What are the most frequently encountered barriers to open data publication in your country?</t>
  </si>
  <si>
    <t>governance (incl. political)</t>
  </si>
  <si>
    <t>legal</t>
  </si>
  <si>
    <t>organisational</t>
  </si>
  <si>
    <t>technical (incl. semantic)</t>
  </si>
  <si>
    <t>financial</t>
  </si>
  <si>
    <t>Barrier</t>
  </si>
  <si>
    <t>Main challenges for the publication of open data</t>
  </si>
  <si>
    <t>o Please check the boxes that apply and describe below the main challenges for the publication of open data.</t>
  </si>
  <si>
    <t>What was done in the past year to address these barriers?</t>
  </si>
  <si>
    <t>o Please check the boxes that apply and describe the measures taken to address these barriers.</t>
  </si>
  <si>
    <t>Measures to address these barriers</t>
  </si>
  <si>
    <t>What are the most frequently encountered barriers to open data re-use in your country?</t>
  </si>
  <si>
    <t>low awareness</t>
  </si>
  <si>
    <t>low availability</t>
  </si>
  <si>
    <t>technical</t>
  </si>
  <si>
    <t>End of Respondent Information Section</t>
  </si>
  <si>
    <t>Examples could be the use of open data in daily decision-making processes. For example, a head of school benchmarks his/her budget allocation against open data on budget allocation of similar schools in his/her city/country. Thanks to this benchmarking, he/she decides to increase budget spending for meals. Another example could be the deployment of additional police force (increase of police patrols; deployment of specialised police force) in certain areas based on recent data on crime and type of crime in different neighbourhoods.</t>
  </si>
  <si>
    <t>End of Dimension 3: Open Data Portal</t>
  </si>
  <si>
    <t>o If yes, please provide the URL of the national portal.
o If no, please describe how you ensure the discoverability of the open data available in your country.</t>
  </si>
  <si>
    <t>3.1 Portal features</t>
  </si>
  <si>
    <t>3.2 Portal usage</t>
  </si>
  <si>
    <t>3.3 Data provision</t>
  </si>
  <si>
    <t>3.4 Portal sustainability</t>
  </si>
  <si>
    <t>see answer box</t>
  </si>
  <si>
    <t>yes, entirely</t>
  </si>
  <si>
    <t>yes, but only partially</t>
  </si>
  <si>
    <t>&gt;30%</t>
  </si>
  <si>
    <t>21-30%</t>
  </si>
  <si>
    <t>11-20%</t>
  </si>
  <si>
    <t>1-10%</t>
  </si>
  <si>
    <t>quarterly</t>
  </si>
  <si>
    <t>bi-annually</t>
  </si>
  <si>
    <t>annually</t>
  </si>
  <si>
    <t>less frequently</t>
  </si>
  <si>
    <t>90-99%</t>
  </si>
  <si>
    <t>70-89%</t>
  </si>
  <si>
    <t>50-69%</t>
  </si>
  <si>
    <t>30-49%</t>
  </si>
  <si>
    <t>&lt;30%</t>
  </si>
  <si>
    <t>4.1 Currency and completeness</t>
  </si>
  <si>
    <t>4.2 Monitoring and measures</t>
  </si>
  <si>
    <t>o If yes, please provide the URL to the document in which this licence is described and briefly describe the main reasons for doing so and the main differences between your country's open licence and the CC licencing suite.
o If not applicable, please briefly explain why.</t>
  </si>
  <si>
    <t>yes, CC licences</t>
  </si>
  <si>
    <t>yes, own licences</t>
  </si>
  <si>
    <t>&gt;90%</t>
  </si>
  <si>
    <t>71-90%</t>
  </si>
  <si>
    <t>51-70%</t>
  </si>
  <si>
    <t>31-50%</t>
  </si>
  <si>
    <t>10-30%</t>
  </si>
  <si>
    <t>&lt;10%</t>
  </si>
  <si>
    <t>increased</t>
  </si>
  <si>
    <t>remained the same</t>
  </si>
  <si>
    <t>&gt;10</t>
  </si>
  <si>
    <t>1-4</t>
  </si>
  <si>
    <t>5-10</t>
  </si>
  <si>
    <t>no priority</t>
  </si>
  <si>
    <t>4.4 Deployment quality and linked data</t>
  </si>
  <si>
    <t>End of Dimension 4: Open Data Quality</t>
  </si>
  <si>
    <r>
      <t xml:space="preserve">This part of the questionnaire is dedicated to assessing the solution your country chose for making the available open data discoverable. Typically, this is achieved through a national open data portal. 
For simplicity, the following section will refer to this solution as the “national portal”.    
Please provide where requested the URLs to the features inquired with the respective question. If access to the feature is restricted (back-end feature, log-in required), please provide a screenshot via e-mail as additional attachment. Please answer the questions below only in relation to the portal you indicated as the national portal of reference. Only URLs documenting the features available on this portal will be considered and scored.
</t>
    </r>
    <r>
      <rPr>
        <b/>
        <sz val="11"/>
        <color theme="1"/>
        <rFont val="Calibri"/>
        <family val="2"/>
        <scheme val="minor"/>
      </rPr>
      <t xml:space="preserve">Please note: Should neither a URL nor screenshot be provided, the answer will not be scored. </t>
    </r>
    <r>
      <rPr>
        <sz val="11"/>
        <color theme="1"/>
        <rFont val="Calibri"/>
        <family val="2"/>
        <scheme val="minor"/>
      </rPr>
      <t xml:space="preserve">
Please fill out all the questions by selecting the answer option by marking it with an "x" in the boxes. If applicable, please provide additional information in the grey text box containing "Please fill your answer here".</t>
    </r>
  </si>
  <si>
    <t xml:space="preserve">o If yes, please provide the direct-URL to this feature. </t>
  </si>
  <si>
    <t>o If yes, please describe how this monitoring is conducted.</t>
  </si>
  <si>
    <t>The feedback mechanism can be a “feedback button” at data set level or a comment/ discussion section under the data set. The feedback mechanism does not include the possibility of a user to send in an email to a general address/ the helpdesk.</t>
  </si>
  <si>
    <t>The feedback mechanism refers to an option for visitors to send in general feedback concerning the portal. This feedback mechanism may be a “Contact us” or “Feedback” button that is placed in a visible spot on the portal. A general email address does not count as feedback mechanism in the sense of this question and will not be scored as such.</t>
  </si>
  <si>
    <t>Please note also that a specific “Request data” button is meant here. Should the data request function be accomplished by a general help desk contact form that has a specific field for data requests, please describe this as such in the text box below.</t>
  </si>
  <si>
    <t>A transparent presentation of these requests may be a machine-readable file on the national portal, or a separate section on the national portal that lists these requests. By providing a list of these requests, duplication of requests can be avoided, and time saved in filtering and answering these duplicate requests.</t>
  </si>
  <si>
    <t>o If yes, please provide the URL to an example and briefly describe the approach used to ensure this transparency.</t>
  </si>
  <si>
    <t>o If yes, please provide the URL to this feature/ to an example documenting this feature.</t>
  </si>
  <si>
    <t>o If yes, please provide the URL to an example documenting this feature.</t>
  </si>
  <si>
    <t xml:space="preserve">Is there a national portal in your country for making open data and PSI discoverable? </t>
  </si>
  <si>
    <t>Does the national portal offer an advanced data search function (multiple field search, filter options etc.)?</t>
  </si>
  <si>
    <t xml:space="preserve">Does the national portal offer the possibility for users to download data sets? </t>
  </si>
  <si>
    <t xml:space="preserve">Does the national portal offer the possibility for users to search by file format? </t>
  </si>
  <si>
    <t xml:space="preserve">Does the national portal offer the possibility for users to search by data domain? </t>
  </si>
  <si>
    <t xml:space="preserve">Does the national portal offer a feedback mechanism at data set level? </t>
  </si>
  <si>
    <t>Does the national portal offer a general feedback mechanism for users?</t>
  </si>
  <si>
    <t xml:space="preserve">Does the national portal offer the possibility for users to request data sets? </t>
  </si>
  <si>
    <t xml:space="preserve">If yes, what is the frequency of these requests? </t>
  </si>
  <si>
    <t xml:space="preserve">Are these requests and their progress status presented in a transparent manner on the national portal ? </t>
  </si>
  <si>
    <t>If yes, to what degree do these requests result in the publication of the requested data?</t>
  </si>
  <si>
    <t xml:space="preserve">Does the national portal allow users to see what data exists but cannot be made available as open data? </t>
  </si>
  <si>
    <t>Does the national portal offer the possibility for users to receive notifications when new data sets are available on the national portal (RSS, ATOM feeds, email notifications etc)?</t>
  </si>
  <si>
    <t xml:space="preserve">Does the national portal provide a mechanism for users to rate data sets ? </t>
  </si>
  <si>
    <t xml:space="preserve">Does the national portal offer the possibility to link documentation and supporting materials to a given data set? </t>
  </si>
  <si>
    <t>Does the national portal have a designated area to showcase use cases?</t>
  </si>
  <si>
    <t>Does the national portal provide the possibility for users to submit their own use cases?</t>
  </si>
  <si>
    <t xml:space="preserve">Does the national portal reference the data sets that the showcased use cases are based on? </t>
  </si>
  <si>
    <t>Does the national portal offer a preview function for tabular data?</t>
  </si>
  <si>
    <t>Does the national portal offer a preview function for geospatial data?</t>
  </si>
  <si>
    <t xml:space="preserve">Does the national portal provide guidelines and tools for data publishers to improve the quality of their data publication? </t>
  </si>
  <si>
    <t>This function can be useful towards reducing the amount of Freedom of Information requests for data that is transparently justified why is cannot be opened. The national portal might also publish the reasons for preventing publication, e.g. national security.</t>
  </si>
  <si>
    <t>Such mechanism could be a star rating system or similar voting/rating mechanism.</t>
  </si>
  <si>
    <t>An example of such supporting material could be relevant studies or reports associated with the data set e.g. documenting how the data was produced, the methodology etc.</t>
  </si>
  <si>
    <t>Does the national portal include a discussion forum for users (whether data providers or re-users)?</t>
  </si>
  <si>
    <t>Guidelines (check-lists) can enable publishers provide their data in open and machine-readable formats (.csv or .xml instead of proprietary non-machine-readable formats). Other tools can assist publishers to clean up the actual data (e.g. OpenRefine, programming languages such as R).</t>
  </si>
  <si>
    <t>Meaning the portal renders well on both mobile and desktop.</t>
  </si>
  <si>
    <t>o If yes, which tool(s) do you use?</t>
  </si>
  <si>
    <t xml:space="preserve">o If yes, what insights did you gain last year from the reviews of these analytics? </t>
  </si>
  <si>
    <t>Mostly businesses</t>
  </si>
  <si>
    <t>Mostly public sector</t>
  </si>
  <si>
    <t>Mostly citizens</t>
  </si>
  <si>
    <t>A bit of everything, no clear dominant group</t>
  </si>
  <si>
    <t>o If only partially, please specify which audience groups are missing.
o If no, please briefly explain why.</t>
  </si>
  <si>
    <t>o Please fill the percentage below and select 'see answer box'.</t>
  </si>
  <si>
    <t>o Please indicate 1 = name dateset X, 2 = name dataset Y etc. and select 'see answer box'</t>
  </si>
  <si>
    <t>o If no, please briefly explain why.</t>
  </si>
  <si>
    <t>Here we are interested in distinguishing the volume of traffic generated by human users vs the traffic generated programmatically by API usage. We ask for outgoing traffic as it is more relevant than incoming traffic: the former is generated by the enquiries, but the latter by the responses.</t>
  </si>
  <si>
    <t>Unique visitors refer to the number of distinct individuals accessing pages on the website during a given period, regardless of how often they visit that website. Visits refer to the number of times a website is visited, no matter how many visitors make up those visits.</t>
  </si>
  <si>
    <t>Is the national portal mobile responsive?</t>
  </si>
  <si>
    <t>If yes, are these insights (e.g., traffic and usage statistics) used to improve the portal?</t>
  </si>
  <si>
    <t>How many unique visitors visit the national portal on average per month?</t>
  </si>
  <si>
    <t>Does this profile match the type of audience your national portal wants to cater to?</t>
  </si>
  <si>
    <t>What percentage of the visitors to the national portal is foreign?</t>
  </si>
  <si>
    <t>Do you monitor what keywords are used to search for data and content on the portal?</t>
  </si>
  <si>
    <t xml:space="preserve">Do you take measures to optimise the search and discoverability of content (data and editorial)? </t>
  </si>
  <si>
    <t>Do you monitor the most and least consulted pages?</t>
  </si>
  <si>
    <t xml:space="preserve">What are the top five data categories on the portal, with 1 being the most popular one? </t>
  </si>
  <si>
    <t xml:space="preserve">What data sets are most frequently consulted on the portal, with 1 being the most popular one? </t>
  </si>
  <si>
    <t xml:space="preserve">Is the metadata on your portal available in clear plain language as well to enable both humans and machines to read and understand it? </t>
  </si>
  <si>
    <t>If yes, what percentage of outgoing portal traffic is generated by API usage only?</t>
  </si>
  <si>
    <t>o If yes, could you provide some examples of the actions taken in this regard.</t>
  </si>
  <si>
    <t xml:space="preserve">o If yes, please provide URLs to real-time and/or dynamic data featured via the national portal. </t>
  </si>
  <si>
    <t>o If yes, please provide the URL to this section. 
o If not applicable, please briefly explain why.</t>
  </si>
  <si>
    <t xml:space="preserve">Providers at federal, regional or local level, directly or indirectly, via direct uploading or harvesting of metadata. </t>
  </si>
  <si>
    <t>Were there concrete actions taken to assist these data providers with their publication process?</t>
  </si>
  <si>
    <t xml:space="preserve">If yes, what percentage of metadata links to such data? </t>
  </si>
  <si>
    <t xml:space="preserve">o If yes, please provide the URL to this document. </t>
  </si>
  <si>
    <t>o If yes, please provide at least one example of such activities.</t>
  </si>
  <si>
    <t>A strategy could be a brief document and/or action plan listing the activities planned to ensure the portal’s sustainability over time.</t>
  </si>
  <si>
    <t>Actions could be regular promotion of the portal’s data and activities at events, an active social media presence, organising webinars to present the available data sets, use cases, the portal’s features to the broader public etc.</t>
  </si>
  <si>
    <t xml:space="preserve">o If yes, please provide the URL(s) to your social media accounts. </t>
  </si>
  <si>
    <t xml:space="preserve">o If yes, please provide platform name and the URL to the portal’s account on this platform.  </t>
  </si>
  <si>
    <t xml:space="preserve">o If yes, please briefly describe the key findings gained through this survey. </t>
  </si>
  <si>
    <t>o If yes, please briefly describe this process.</t>
  </si>
  <si>
    <t>Such mechanism could refer to statistics that show publishers statistics concerning their data: the volume of published datasets / metadata records, information on quality of publication (formats, DCAT-AP compliance, licensing information), usage statistics such as downloads, visits, or use cases uploaded to the national portal referencing their data.</t>
  </si>
  <si>
    <t xml:space="preserve">By active we refer to an account that publishes new materials at least once a week. A social media presence may include a Facebook, Twitter, LinkedIn account that regularly published open data related content. Ideally a social media account would help promote the open data and more specific portal activities and increase visibility of the open data published on the national portal. </t>
  </si>
  <si>
    <t>On platforms such as GitHub or GitLab.</t>
  </si>
  <si>
    <t>Does the national portal have a strategy to ensure its sustainability?</t>
  </si>
  <si>
    <t>Does this strategy include a description of the portal’s target audience and measures to reach this audience?</t>
  </si>
  <si>
    <t xml:space="preserve">Do you take actions to promote the national portal’s activities and the available open data? </t>
  </si>
  <si>
    <t xml:space="preserve">Is your national portal active on social media ? </t>
  </si>
  <si>
    <t>Are the portal’s source code as well as relevant documentation and artifacts made available to the public?</t>
  </si>
  <si>
    <t>Was there a user satisfaction survey concerning the national portal conducted in the past year?</t>
  </si>
  <si>
    <t xml:space="preserve">Is there a process by which the portal is reviewed and improved regularly? </t>
  </si>
  <si>
    <t xml:space="preserve">If yes, what is the frequency of these reviews? </t>
  </si>
  <si>
    <t xml:space="preserve">Does the national open data policy incentivise and support open data initiatives at local or regional level? </t>
  </si>
  <si>
    <t>Dimension 4: Open Data Quality</t>
  </si>
  <si>
    <t>o If yes, please briefly describe your approach.</t>
  </si>
  <si>
    <t>o What type of data does this mainly concern?</t>
  </si>
  <si>
    <t>Please note that a regular updating of metadata refers here to an updating that is in line with the characteristics of the data set in question. Different data sets have different requirements of currency. For example, a gazetteer of city streets only changes when new buildings and roads are built, or street names are changed, whereas the data on current weather conditions may be updated in quasi-real time.</t>
  </si>
  <si>
    <t>o If yes, please briefly explain how this monitoring takes place. If applicable, please provide the URL to this monitoring mechanism.</t>
  </si>
  <si>
    <t>o If yes, please provide the URL to this section. If the information is published e.g. as .csv file, please provide the link to this source.</t>
  </si>
  <si>
    <t>This applies both to individual data sets that change in time and to archives of the same data set, e.g. one every year, every month etc. Administrative geography is an example of data that changes regularly. When new houses are built, new postcodes may be created, and the areas referred by pre-existing postcodes may change. Making available previous versions of a postcode reference file enables the re-user to correctly interpret the meaning of a postcode vs the relevant time context.</t>
  </si>
  <si>
    <t>Such information can be made available as visualisations (e.g. the MQA tool of the EDP), or as downloadable file (ideally in .csv format) on the national portal.</t>
  </si>
  <si>
    <t>o If yes, please provide the URLs to these materials and/or tools.</t>
  </si>
  <si>
    <t>o If yes, is this mandatory (e.g. prescribed by law) or recommended?
o If not applicable, please briefly explain why.</t>
  </si>
  <si>
    <t xml:space="preserve">By ‘regularly’ we mean a bi-annual or at least annual frequency for activities such as e-learning modules and materials, webinars, meetings. Incentivisation can include the promotion of good quality data sets, e.g. featuring them on the portal homepage, showcasing the publishers as best practices at data providers’ events. Assistance can be provided through formal processes (e.g. data audits), training sessions with data providers, other training and/ or awareness raising activities (‘roadshows’) etc. </t>
  </si>
  <si>
    <t>By ‘high-quality metadata’ we refer to metadata that provides information in plain language – accurate, current and complete, on all DCAT-AP mandatory fields as well as relevant recommended and optional DCAT-AP fields.</t>
  </si>
  <si>
    <t>Such guidelines can take the form of a document or tools (a licensing assistant) available on the national portal. An example of such tool is the EDP Licensing Assistant: https://www.europeandataportal.eu/en/content/show-license</t>
  </si>
  <si>
    <t>Please also select the answer option ‘Not applicable’ if the CC licencing suite is explicitly recommended for the licencing of open data in your country. Please provide the explanation for this answer choice in the text box.</t>
  </si>
  <si>
    <t>4.3 DCAT-AP Compliance</t>
  </si>
  <si>
    <t>See https://joinup.ec.europa.eu/ .</t>
  </si>
  <si>
    <t>o If yes, please provide examples of this documentation and the respective URLs.</t>
  </si>
  <si>
    <t>o If DCAT-AP is not a priority for the portal, please explain why.</t>
  </si>
  <si>
    <t>o If the use of recommended classes is not a priority for the portal, please explain why.</t>
  </si>
  <si>
    <t>o If the use of optional classes is not a priority for the portal, please explain why.</t>
  </si>
  <si>
    <t xml:space="preserve">For more information, please see https://joinup.ec.europa.eu/catalogue/distribution/dcat-ap-version-11 </t>
  </si>
  <si>
    <t xml:space="preserve">According to the DCAT-AP definition, the ‘access URL’ property contains a URL that gives access to a distribution of the data set. </t>
  </si>
  <si>
    <t xml:space="preserve">According to the DCAT-AP definition, the ‘download URL’ property contains a URL that is a direct link to a downloadable file in a given format. </t>
  </si>
  <si>
    <t>o Please list the most common causes below and select 'see answer box'.</t>
  </si>
  <si>
    <t>o If yes, please briefly outline the reasons for this decision, and what the main differences between the national variation and the EU standard are.
o If applicable, please provide the URL to the documentation of the national DCAT-AP extension.</t>
  </si>
  <si>
    <t>For more information, please visit: http://5stardata.info/en/ or https://joinup.ec.europa.eu/sites/default/files/inline-files/W3C04.pdf.</t>
  </si>
  <si>
    <t>Refers to open data that is available on the web under an open licence, in a structured format (=machine-readable format that is proprietary, such as .xls; .xlsx). Please note that formats such as .pdf; .jpeg; .png, .doc(x) are not considered machine-readable formats and should hence not be counted towards this answer.</t>
  </si>
  <si>
    <t>Refers to open data that is published in an open (=non-proprietary) machine-readable format. A non-proprietary format is a format for which a user does not require a proprietary software package (such as Microsoft Office Excel) to explore. An example of an open format is the comma-separated values (CSV) format for tabular data.</t>
  </si>
  <si>
    <t>Refers to open data whose comprising objects are accompanied by unique identifiers. An identifier may be the object’s name (e.g. city name ‘Luxembourg’, or ‘10717’ -- a Berlin postcode), or a word describing the object (‘population’; ‘gender’), or another arbitrary identifier such as ‘XYZ0’, an identifier that makes sense only in the context of that data set. Choosing identifiers based on known standards should be the common practice though, to facilitate data integration and linked data.</t>
  </si>
  <si>
    <t>Refers to open data that is linked to other data on the web and contextually enrich both data sets.</t>
  </si>
  <si>
    <t>Is there a pre-defined approach to ensure that metadata is kept up-to-date?</t>
  </si>
  <si>
    <t xml:space="preserve">What percentage of the metadata is obtained from the source automatically, rather than edited manually? </t>
  </si>
  <si>
    <t>Do you monitor the quality of the metadata available on your portal?</t>
  </si>
  <si>
    <t>Do you publish information on the quality of the metadata available on the portal?</t>
  </si>
  <si>
    <t xml:space="preserve">Do you publish guidelines (e.g. written materials) and have tools in place, to assist publishers in choosing an appropriate licence for their data? </t>
  </si>
  <si>
    <t>Did you develop your own open licence / licencing suite to foster the publication of open data in your country?</t>
  </si>
  <si>
    <t>Do your open data publication/licensing guidelines provide recommendations for the use of Creative Commons (CC) licences or of your own licensing suite?</t>
  </si>
  <si>
    <t xml:space="preserve">What percentage of the open data available on the national portal is accompanied by licensing information? </t>
  </si>
  <si>
    <t xml:space="preserve">How has the percentage of data sets accompanied by licencing information changed compared to the same period last year ? </t>
  </si>
  <si>
    <t>Across all data sets you distribute, how many different licences are used on your portal?</t>
  </si>
  <si>
    <t xml:space="preserve">Are there regular activities conducted , or mechanisms in place, to incentivise and / or assist data providers in the publication of data in machine-readable formats? </t>
  </si>
  <si>
    <t>Are there regular activities conducted , or mechanisms in place, to incentivise and / or assist data providers in the publication of high-quality metadata?</t>
  </si>
  <si>
    <t xml:space="preserve">Do you supply data providers with documentation on DCAT-AP (e.g. EDP factsheets, materials published on the EC websites such as the JoinUp platform , your own documentation)? </t>
  </si>
  <si>
    <t>What is the percentage of metadata on your portal that is DCAT-AP compliant, in terms of mandatory classes? (agent, catalogue, data set, literal, resource)</t>
  </si>
  <si>
    <t>What is the percentage of metadata on your portal that uses DCAT-AP recommended classes? (category, category scheme, distribution, licence document)</t>
  </si>
  <si>
    <t>What is the percentage of metadata on your portal that uses DCAT-AP optional classes? (catalogue record, checksum, document, frequency)</t>
  </si>
  <si>
    <t>Do you investigate the most common causes for the lack of DCAT-AP compliance?</t>
  </si>
  <si>
    <t>If yes, what are the main causes for the lack of DCAT-AP compliance?</t>
  </si>
  <si>
    <t>What is the percentage of data sets whose metadata provides a reference to where the data can be downloaded, or its API accessed (“download-URL” in the DCAT-AP specification)?</t>
  </si>
  <si>
    <t>What is the percentage of data sets whose metadata provides a reference to a web page from where the data can be accessed (“access-URL in the DCAT-AP specification)?</t>
  </si>
  <si>
    <t xml:space="preserve">Is there a national extension of the DCAT-AP standard developed for your country? </t>
  </si>
  <si>
    <t>Do you use a model (such as the 5-Star Open Data or FAIR) to assess the quality of deployment of data in your country?</t>
  </si>
  <si>
    <t>Do you conduct activities to promote and familiarise data providers with ways to ensure higher quality data (such as promoting the model referenced in the previous question)?</t>
  </si>
  <si>
    <t xml:space="preserve">What percentage of datasets is made available under a standard open licence or an explicit custom open licence, in any data format including text documents? </t>
  </si>
  <si>
    <t>Size national open data team (core team members):</t>
  </si>
  <si>
    <t>FTE(s) national open data team:</t>
  </si>
  <si>
    <t>Annual budget of the national portal:</t>
  </si>
  <si>
    <t>&lt;200.000 EUR</t>
  </si>
  <si>
    <t>200-400.000 EUR</t>
  </si>
  <si>
    <t>400-600.000 EUR</t>
  </si>
  <si>
    <t>600-800.000 EUR</t>
  </si>
  <si>
    <t>800-1.000.000 EUR</t>
  </si>
  <si>
    <t>&gt;1.000.000 EUR</t>
  </si>
  <si>
    <t>The annual budget allocated for all portal activities (portal development and maintenance, promotion and awareness raising activities) of the national portal. This should include the budget for the national open data team, whether internal team or external contractors.</t>
  </si>
  <si>
    <t>1 answer only</t>
  </si>
  <si>
    <t>15</t>
  </si>
  <si>
    <t>10</t>
  </si>
  <si>
    <t>5</t>
  </si>
  <si>
    <t>0</t>
  </si>
  <si>
    <t>Dimension 1: Policy contains missing answers</t>
  </si>
  <si>
    <t>Dimension 1: Policy is completed</t>
  </si>
  <si>
    <t>Dimension 2: Impact contains missing answers</t>
  </si>
  <si>
    <t>Dimension 2: Impact is completed</t>
  </si>
  <si>
    <t>Dimension 3: Portal contains missing answers</t>
  </si>
  <si>
    <t>Dimension 3: Portal is completed</t>
  </si>
  <si>
    <t>Dimension 4: Quality contains missing answers</t>
  </si>
  <si>
    <t>Dimension 4: Quality is completed</t>
  </si>
  <si>
    <t>yes, all initiatives</t>
  </si>
  <si>
    <t>yes, most initiatives</t>
  </si>
  <si>
    <t>yes, some initiatives</t>
  </si>
  <si>
    <t>Are open data initiatives (local/ regional/ national) facilitated and supported at the national level?</t>
  </si>
  <si>
    <t>o If yes, please give an example of what this kind of support.
o If not applicable, please explain why.</t>
  </si>
  <si>
    <t>Who organises most open data related events?</t>
  </si>
  <si>
    <t xml:space="preserve">Is there a document/tool (e.g., a guidebook) at national level to assist data providers in their publication process? </t>
  </si>
  <si>
    <t>At the national level, do you see interest in understanding the level of re-use of your country's open data?</t>
  </si>
  <si>
    <t xml:space="preserve">With "national level" we refer to either central government, federal government, or top ministries.
Examples of such activities could be regular information sessions and/or promotion of published data at conferences and other events. </t>
  </si>
  <si>
    <t>At the national level, are there any processes running to estimate the level of re-use of your country's open data (such as monitoring, surveys, web analytics or catalogues of apps that use the data)?</t>
  </si>
  <si>
    <t xml:space="preserve">With "national level" we refer to either central government, federal government, or top ministries.
</t>
  </si>
  <si>
    <t>Are there incentives or obligations in place for public bodies or civil servants at all levels of government to estimate the level of re-use of their own open data?</t>
  </si>
  <si>
    <t>Incentives could for example be training, financial incentives, or awards.</t>
  </si>
  <si>
    <t>Has your government specified what "impact of open data" means (e.g., in a strategy document)?</t>
  </si>
  <si>
    <t>Do you have a methodology in place to estimate the impact of open data in your country?</t>
  </si>
  <si>
    <t>Have there been any studies conducted in the past year that focus on assessing the impact of open data (whether political, social, environmental or economic)?</t>
  </si>
  <si>
    <t>Are there civil society initiatives that are open data driven and aim to create impact (whether political, social, environmental or economic)?</t>
  </si>
  <si>
    <t>o If yes, please provide an example and URL of a project that included such a collaboration.</t>
  </si>
  <si>
    <t>Is there collaboration between government and civil society or academia to create open data impact (whether political, social, environmental, or economic)?</t>
  </si>
  <si>
    <t>Have you or other public bodies launched or performed any activities in the past year to assess the political impact of open data (such as systematic monitoring, commissioning studies, surveys)?</t>
  </si>
  <si>
    <t>Has open data had a low/medium/high impact on increasing government efficiency, e.g. reducing operational costs? Please provide examples of how open data that has been used in research or to develop applications on the topic (whether developed by government or by civil society).</t>
  </si>
  <si>
    <t>Has open data had a low/medium/high impact on increasing government effectiveness, e.g. improving quality of service delivery? Please provide examples of how open data that has been used in research or to develop applications on the topic (whether developed by government or by civil society).</t>
  </si>
  <si>
    <t>Has open data had a low/medium/high impact on increasing transparency and accountability in your country? Please provide examples of how open data that has been used in research or to develop applications on the topic (whether developed by government or by civil society).</t>
  </si>
  <si>
    <t>Have you or other public sector stakeholders active in this field launched or performed any activities in the past year to monitor the social impact of open data (such as systematic monitoring, commissioning studies, surveys)?</t>
  </si>
  <si>
    <t>Has open data had a low/medium/high impact on increasing the inclusion of marginalised groups in society? Please provide examples of how open data that has been used in research or to develop applications on the topic (whether developed by government or by civil society).</t>
  </si>
  <si>
    <t>Has open data had a low/medium/high impact on raising awareness concerning housing in the city? Please provide examples of how open data has been used in research or to develop applications on the topic (whether developed by government or by civil society).</t>
  </si>
  <si>
    <t>Have you or other public sector stakeholders active in this field launched or performed any activities in the past year to monitor the environmental impact of open data (such as systematic monitoring, commissioning studies, surveys)?</t>
  </si>
  <si>
    <t>Has open data had a low/medium/high impact on raising awareness on the water and/or air quality in your country? Please provide examples of how open data that has been used in research or to develop applications on the topic (whether developed by government or by civil society).</t>
  </si>
  <si>
    <t>Has open data had a low/medium/high impact on raising awareness on the noise level in cities? Please provide examples of how open data that has been used in research or to develop applications on the topic (whether developed by government or by civil society).</t>
  </si>
  <si>
    <t>Has open data had a low/medium/high impact on dealing with waste management aspects? Please provide examples of how open data that has been used in research or to develop applications on the topic (whether developed by government or by civil society).</t>
  </si>
  <si>
    <t>Has open data had a low/medium/high impact on enabling more environmental-friendly transport systems in cities? Please provide examples of how open data that has been used in research or to develop applications on the topic (whether developed by government or by civil society).</t>
  </si>
  <si>
    <t>Have you or other public sector stakeholders active in this field launched or performed any activities in the past year to monitor the economic impact of open data (such as systematic monitoring, commissioning studies, surveys)?</t>
  </si>
  <si>
    <t>Has open data had a low/medium/high impact at macro-economic level in your country? Please provide examples of how open data that has been used in research or to develop applications on the topic (whether developed by government or by civil society).</t>
  </si>
  <si>
    <t>Has open data had a low/medium/high impact at micro-economic level in your country? Please provide examples of how open data that has been used in research or to develop applications on the topic (whether developed by government or by civil society).</t>
  </si>
  <si>
    <t>Has open data had a low/medium/high impact on economic benefits for public administrations in your country? Please provide examples of how open data that has been used in research or to develop applications on the topic (whether developed by government or by civil society).</t>
  </si>
  <si>
    <t>Is the national portal planning to promote (or already is promoting) high-value datasets (e.g., by adding filtering features, editorial features, changes to navigation)?</t>
  </si>
  <si>
    <t xml:space="preserve">o If yes, please describe these plans or if applicable provide the direct-URL to this feature. </t>
  </si>
  <si>
    <t>Does the national portal offer to its users a way to programmatically query the metadata, e.g., via an API or a SPARQL access point?</t>
  </si>
  <si>
    <t>Does the team monitor the extent to which requests (either via the portal or otherwise) result in the publication of the requested data?</t>
  </si>
  <si>
    <t>Do you perform any activities to ain insight into the portal's usage (e.g., web analytics, surveys, or analysis of social media feeds)</t>
  </si>
  <si>
    <t>What is the typical profile of the portal visitor, as learned from activities such as web analytics, surveys, or social media analyses?</t>
  </si>
  <si>
    <t>Do you run analytics on API usage, if metadata describing the datasets is accessible via an API?</t>
  </si>
  <si>
    <t>All public sector data providers</t>
  </si>
  <si>
    <t>The majority of public sector data providers</t>
  </si>
  <si>
    <t>Approximately half of the public sector data providers</t>
  </si>
  <si>
    <t>Few public sector data providers</t>
  </si>
  <si>
    <t xml:space="preserve">To what degree do public sector data providers contribute data to the portal? </t>
  </si>
  <si>
    <t>o Please describe what is the agreed approach.
o If less than the majority of data providers, please briefly explain why (e.g. technical incompatibilities, governance aspects, low awareness etc).</t>
  </si>
  <si>
    <t>Do you identify the data providers that are not yet publishing data on the national portal?</t>
  </si>
  <si>
    <t>yes, or all public sector data providers already publish data</t>
  </si>
  <si>
    <t>Does the national portal include datasets that are real-time or dynamic?</t>
  </si>
  <si>
    <t xml:space="preserve">Does the national portal provide the possibility to publish non-official data (not stemming from official sources, such as crowd-/ community-contributed data)? </t>
  </si>
  <si>
    <t>Do you monitor the characteristics of the data published on the portal, such as the distribution across categories, static vs. real-time data and how these change over time?</t>
  </si>
  <si>
    <t>Does this monitoring enable the portal team and/or data providers to take action to improve their performance on the national portal?</t>
  </si>
  <si>
    <t xml:space="preserve">o If yes, please explain how and if applicable provide the direct-URL to this feature. </t>
  </si>
  <si>
    <t>Please fill out all the questions by selecting the answer option by marking it with an "x" in the boxes. If applicable, please provide additional information in the grey text box containing "Please fill your answer here".
In section 4.3 DCAT-AP Compliance, the focus is on DCAT-AP exclusively. We are aware that many of the respondents may be compliant with other EU standards, such as INSPIRE. For the purpose of this assessment, only DCAT-AP and its country-specific profiles are relevant.</t>
  </si>
  <si>
    <t>Where applicable, to what degree does the published data cover the full period from when it was first published until today? (for example, complete time series whether available for download or through an API)</t>
  </si>
  <si>
    <t>What is the average delay from the moment the metadata describing a dataset is updated at your source, and the moment the change is visible on the portal (whether the process is automated or not)?</t>
  </si>
  <si>
    <t>within one day</t>
  </si>
  <si>
    <t>within one week</t>
  </si>
  <si>
    <t>within one month</t>
  </si>
  <si>
    <t>longer than one month or I don't know</t>
  </si>
  <si>
    <t>Seventh edition, 2021</t>
  </si>
  <si>
    <t>Data.europa.eu</t>
  </si>
  <si>
    <t xml:space="preserve">Filling out the questionnaire:
The questionnaire consists of 3 sheets. This front page, the respondent information, and the questionnaire sheet that includes all open data maturity dimensions. To fill out the questionnaire, make sure that all sheets are filled out. The final row of each section shows if any questions are missing in each of the open data maturity dimensions. Please select the answer option by marking it with an "x" in the boxes. If applicable, please provide additional information in the grey text box containing "Please fill your answer here.".
The sheets are partially protected to enable you to fill the questionnaire easily. You can use the zoom-function to enlarge text of the sheets. Additional information is provided when necessary in column G.
</t>
  </si>
  <si>
    <t>8a</t>
  </si>
  <si>
    <t>8b</t>
  </si>
  <si>
    <t>25a</t>
  </si>
  <si>
    <t>25b</t>
  </si>
  <si>
    <t>26a</t>
  </si>
  <si>
    <t>26b</t>
  </si>
  <si>
    <t>26c</t>
  </si>
  <si>
    <t>27a</t>
  </si>
  <si>
    <t>27b</t>
  </si>
  <si>
    <t>29b</t>
  </si>
  <si>
    <t>29a</t>
  </si>
  <si>
    <t>66a</t>
  </si>
  <si>
    <t>66b</t>
  </si>
  <si>
    <t>68a</t>
  </si>
  <si>
    <t>68b</t>
  </si>
  <si>
    <t>81a</t>
  </si>
  <si>
    <t>81b</t>
  </si>
  <si>
    <t>o If yes, which are these domains / data sets?
Please mark the domains below.
If the list refers to data sets, please map the data sets to their respective domains below.</t>
  </si>
  <si>
    <t>o Please indicate 1 = category X, 2 = category Y etc. using the categories from question 9 of this questionnaire and select 'see answer box'</t>
  </si>
  <si>
    <t>97a</t>
  </si>
  <si>
    <t>97b</t>
  </si>
  <si>
    <t>105a</t>
  </si>
  <si>
    <t>105b</t>
  </si>
  <si>
    <t>106a</t>
  </si>
  <si>
    <t>106b</t>
  </si>
  <si>
    <t>111a</t>
  </si>
  <si>
    <t>111b</t>
  </si>
  <si>
    <t>124a</t>
  </si>
  <si>
    <t>124b</t>
  </si>
  <si>
    <t>130a</t>
  </si>
  <si>
    <t>130b</t>
  </si>
  <si>
    <t>130c</t>
  </si>
  <si>
    <t>130d</t>
  </si>
  <si>
    <t>130e</t>
  </si>
  <si>
    <t>Has open data had a low/medium/high impact on raising awareness on health and wellbeing related issues (e.g. on the COVID-19 pandemic)? Please provide examples of how open data has been used in research or to develop applications on the topic (whether developed by government or by civil society).</t>
  </si>
  <si>
    <r>
      <t xml:space="preserve">The questionnaire should be returned to laura.van.knippenberg@capgemini.com, daphne.van.hesteren@capgemini.com, and cnect-g1@ec.europa.eu no later than </t>
    </r>
    <r>
      <rPr>
        <b/>
        <sz val="11"/>
        <color theme="1"/>
        <rFont val="Calibri"/>
        <family val="2"/>
        <scheme val="minor"/>
      </rPr>
      <t>31 May 2021</t>
    </r>
    <r>
      <rPr>
        <sz val="11"/>
        <color theme="1"/>
        <rFont val="Calibri"/>
        <family val="2"/>
        <scheme val="minor"/>
      </rPr>
      <t>. 
Should you have any questions, please contact:	 
Daniele Rizzi: Daniele.Rizzi@ec.europa.eu   	
Data.europa.eu team: laura.van.knippenberg@capgemini.com, daphne.van.hesteren@capgemini.com
Please note that all responses and personal details provided will be dealt with confidentially by the contractor of the European Commission responsible for the landscaping exercise. The detailed factsheets and scoring will be published on data.europa.eu, once validated by the Member States.</t>
    </r>
  </si>
  <si>
    <t>o Please check the boxes that apply and describe below the main challenges to open data re-use.</t>
  </si>
  <si>
    <t>o Please fill the average number per month in 2020 and select 'see answer box'</t>
  </si>
  <si>
    <t>Of the percentage indicated in the previous question (Question 130a), what percentage of datasets is made available under a standard open licence or an explicit custom open licence, in a structured data format?</t>
  </si>
  <si>
    <t>Of the percentage indicated in the previous question (Question 130b), which part is also in an open and machine-readable format?</t>
  </si>
  <si>
    <t>Of the percentage indicated in the previous question (Question 130c), what percentage of datasets also consistely use Uniform Resource Identifiers?</t>
  </si>
  <si>
    <t>Of the percentage indicated in the previous question (Question 130e), what percentage of datasets also links to other renowned sources to provide additional context for the users, e.g. in a linked data fashion?</t>
  </si>
  <si>
    <t>x</t>
  </si>
  <si>
    <t>General framework
The open data policy in France is called “Politique d’ouverture et de partage des données publiques”. The French government and the local authorities are strongly committed to opening government data.
This essential public policy is altogether: 1) A driver of democratic vitality, 2) A strategy to support economic and social innovation, and 3) A catalyst for the modernisation of public action.
The right to transparency of public information has been inscribed in the French Declaration of Human Rights of 1789, in which Article 15 states that "society has the right to ask a public official for an accounting of his administration". Subsequently, the code of relations between the public and the administration was approved in 1978, providing a strong legal background to the right of access to public documents. But the cornerstone of the French open data policy is the 2016’s [Digital Republic Bill](https://www.legifrance.gouv.fr/eli/loi/2016/10/7/ECFI1524250L/jo/texte), containing provisions transposed in the code of relations between the public and the administration.
The Digital Republic Bill led to significant progress in terms of open data and national data policy:
- The “Open Data by default” principle is the rule for every administration, leading to large opening of data of economic, social, sanitary or environmental interest.
- These Open data obligations were extended to cities and local governments of more than 3 500 inhabitants, as well as legal persons governed by private law with a public service mission and employing more than 50 full-time staff.
- The number of public entities which have to open their data are extended to Industrial and Commercial Public Services and operators of Public Service Delegations.
- Licences: Open licences that can be used by the administration are listed in a [decree](https://www.legifrance.gouv.fr/eli/decret/2017/4/27/2017-638/jo/texte).
- The “Public Service Data” which introduces the notion of “reference data”, which are critical to the economy and society has shown its relevance. These “reference data” are provided and distributed with guaranteed “service level agreement” commitments. Data producers respect legal obligations in terms of data availability, updates and quality. The list of the 9 databases part of this public service can be found [here](https://www.data.gouv.fr/fr/reference).
- Data circulation: any administration can access the data of other administrations (freely) if it is relevant to its public mission.
- A lot of progress has been made in opening the source codes of the software produced by administrations, and for algorithms accountability and transparency. For example, Etalab developed Code.etalab.gouv.fr, a site allowing to browse over 3800 source codes published by public organizations and published an educational [guide](https://guides.etalab.gouv.fr/algorithmes/guide) to support administrations in the implementation of their legal obligations in terms of algorithms transparency.
- The right balance between the need to inform the public and the protection of individuals’ privacy with the last implementing decree of the Republic Digital Bill. [The decree No. 2018-1117 of 10 December 2018](https://www.legifrance.gouv.fr/eli/decret/2018/12/10/ECOJ1817657D/jo/texte) identifies the administrative documents that can be published without obscuring the personal data contained therein. These documents contain certain personal data that are not relating to the private life of individuals and are essential information for the public. For example, the following data sets can now be widely distributed in their entirety: the organisation charts and directories of the administrations; the national directory of associations and the directory of companies and their establishments in their entirety; the directories of regulated professions; the results obtained by candidates in administrative examinations and competitions or leading to the award of national diplomas; the conditions for organising and carrying out sporting activities; the national directory of elected officials; the registers of guest rooms and cottages; the database of building permits.
In April 2021, Prime Minister Jean Castex, through a circular on the national data, algorithms and source code policy, reiterated the need for an ambitious open data policy, and called on the Government to make data policy a strategic priority: "I would like the Government to have a renewed ambition in terms of the use, openness and circulation of public data, algorithms and source codes for the benefit of users, researchers, innovators and all our fellow citizens." [https://www.legifrance.gouv.fr/circulaire/id/45162](https://www.legifrance.gouv.fr/circulaire/id/45162)
Specific sectoral policies
On top of the general framework France open data policy is also characterized by specific sectoral legislation. Here are few recents examples :
- The [Code de l’environnement](https://www.legifrance.gouv.fr/affichCode.do;jsessionid=D3B7AC7463B4727D0CD9793C3BCA22A6.tplgfr29s_2?cidTexte=LEGITEXT000006074220&amp;dateTexte=20200710) lays down the principle of providing information relating to environmental data both from public and private entities. See for example [here](https://www.legifrance.gouv.fr/affichCodeArticle.do?idArticle=LEGIARTI000038845984&amp;cidTexte=LEGITEXT000006074220&amp;dateTexte=20200101), [here](https://www.legifrance.gouv.fr/affichCodeArticle.do?cidTexte=LEGITEXT000006074220&amp;idArticle=LEGIARTI000006832923&amp;dateTexte=&amp;categorieLien=cid) or [here](https://www.legifrance.gouv.fr/affichCodeArticle.do?idArticle=LEGIARTI000006835040&amp;cidTexte=LEGITEXT000006074220&amp;dateTexte=vig) ;
- The [anti waste and circular economy act](https://www.legifrance.gouv.fr/affichTexte.do?cidTexte=JORFTEXT000041553759&amp;amp;categorieLien=id) establishes a clear legal framework regarding the publication of data relative to waste;
- The ministerial decree enabling decisions of judicial and administrative courts available to the public [https://www.legifrance.gouv.fr/jorf/id/JORFTEXT000043426865](https://www.legifrance.gouv.fr/jorf/id/JORFTEXT000043426865), and the related publication calendar http://www.justice.gouv.fr/le-ministere-de-la-justice-10017/parution-du-calendrier-de-lopen-data-des-decisions-de-justice-33896.html;
- The [legal framework](https://www.legifrance.gouv.fr/affichTexte.do?cidTexte=JORFTEXT000037282994&amp;dateTexte=&amp;categorieLien=id) concerning essential data of public procurement.
Open Government
France has also committed internationally, by signing the G8 Open Data Charter and the International Open Data Charter, by joining and chairing the Open Government Partnership. The new action plan of the Open Government Partnership will be published next September, and France is leading its elaboration [https://www.modernisation.gouv.fr/nos-actions/gouvernement-ouvert/partenariat-pour-un-gouvernement-ouvert](https://www.modernisation.gouv.fr/nos-actions/gouvernement-ouvert/partenariat-pour-un-gouvernement-ouvert)
Former texts also frame how France pursue open data and open source policy objectives:
- [https://www.modernisation.gouv.fr/sites/default/files/fichiers-attaches/vademecum-ouverture.pdf](https://www.modernisation.gouv.fr/sites/default/files/fichiers-attaches/vademecum-ouverture.pdf)
- [http://www.gouvernement.fr/action/l-ouverture-des-donnees-publique](http://www.gouvernement.fr/action/l-ouverture-des-donnees-publiques)
- [https://disic.github.io/politique-de-contribution-open-source/](https://disic.github.io/politique-de-contribution-open-source/)
- [http://www.gouvernement.fr/partage/4492-strategie-numerique-du-gouvernement](http://www.gouvernement.fr/partage/4492-strategie-numerique-du-gouvernement)</t>
  </si>
  <si>
    <t>1. Towards a new strategy
Etalab's new roadmap
French administrations have reached a high level of maturity with respect to open data, and our efforts are now directed more towards ensuring a high quality of data, interoperability of data for re-users, and discoverability of data on the national platform data.gouv.fr, rather than a mere focus on the quantity of open datasets available.
Until 2021, we relied on the strategic plan of 2018 redacted by the Chief Data Officer [https://www.etalab.gouv.fr/wp-content/uploads/2018/04/RapportAGD_2016-2017_web.pdf](https://www.etalab.gouv.fr/wp-content/uploads/2018/04/RapportAGD_2016-2017_web.pdf). Nonetheless, today's new challenges called for a new reflection on the French open data strategy. The national portal and its features are at the core of this reflection.
Thus, Etalab has launched a [survey](https://www.etalab.gouv.fr/participez-a-lelaboration-de-la-nouvelle-feuille-de-route-open-data-detalab) coordinated by [Datactivist](https://datactivist.coop/fr/) in order to strengthen its understanding of the stakeholders' needs and their usage of data.gouv.fr.
The main aim is to build a new roadmap based on the feedback of both the producers and the reusers community. This reflexion rely on three principal pillars:
- The current situation based on an analysis of the metrics of the data.gouv.fr platform and on the organization of user interviews;
- A benchmark of data and open data solutions;
- An organization of thematic webinars with the participation of our team and open data stakeholders.
The roadmap will be presented at the end of June 2021.
The Open Data parliamentary mission
In 2019, the Cour des Comptes, the supreme body for auditing the use of public funds in France, issued a judgment [https://www.ccomptes.fr/system/files/2019-03/20190311-refere-S2018-3287-valorisation-donnees-IGN-Meteo-France-Cerema.pdf](https://www.ccomptes.fr/system/files/2019-03/20190311-refere-S2018-3287-valorisation-donnees-IGN-Meteo-France-Cerema.pdf) on the national open data policy and its application, especially concerning the data created by three national providers (IGN, Météo France, and the Cerema). In this report, the Court recommended to the Government to clarify the doctrine and conditions of application of the rules relating to the opening of data. Following this judgment, then Prime Minister Édouard Philippe first issued a response [https://www.ccomptes.fr/sites/default/files/2019-03/20190311-refere-S2018-3287-valorisation-donnees-IGN-Meteo-France-Cerema-rep-PM.pdf](https://www.ccomptes.fr/sites/default/files/2019-03/20190311-refere-S2018-3287-valorisation-donnees-IGN-Meteo-France-Cerema-rep-PM.pdf), and subsequently, in June 2020, entrusted MP Eric Bothorel with a parliamentary mission on data and source code policy, aimed at :
- analyzing strategic and financial opportunities;
- strategic autonomy in digital, influence strategy, contribution to essential infrastructure and digital common goods, reversibility and the obstacles to be lifted to favor the opening by default of data and public source code;
- determining the conditions for accelerating the policy of opening or sharing data of general interest produced or collected in the private sector.
The mission has consulted more than three hundred actors from the public sector, the private sector, NGOs, and civil societies. The mission also set un an online contribution platform [https://www.mission-open-data.fr](https://www.mission-open-data.fr/) where more than four hundred people freely commented on the key findings and provided free contributions.
The [final report](https://www.mission-open-data.fr/uploads/decidim/attachment/file/36/Mission_Bothorel_Rapport.pdf) has been delivered to the Prime Minister in December 2020.
The 5th interministerial committee for public transformation and the following Prime Ministerial circular on the public policy on data, algorithms and source code 
Following the publication of the final report by the Open Data Mission, the Government met for the bi-annual [interministerial committee for public transformation in February 2021](https://www.modernisation.gouv.fr/transformation-publique/comites-interministeriels-de-la-transformation-publique/article-citp). In this committee, the Government made a strong commitment towards an improved long-term policy, and an ambitious data policy.
In April 2021, the Prime Minister, in a circular, underlined that the national data policy must be a strategic priority for the State and its relations with local authorities and private actors. The circular mandates that:
- All ministries, as well as all regional State authorities (préfets) have to nominate a CDO in order to ensure a data opening governance at the highest hierarchical level;
- The Interministerial Director for Digital Affairs, acting as General Data Administrator , will coordinate the network of CDOs
- An "ombudsman for general interest data" will be nominated to negotiate with private actors that have data that is deemed to be of general interest;
- The Ministry of research will set up a charter to speed up the processing of requests from researchers wishing to access data;
- Each Ministry will need to animate the ecosystems of data and source code reusers, in order to identify high value-added datasets, define possible standards and encourage sharing, with a focus on the Open Government Partnership forum as an arena for such exchanges;
- Each ministry will have to set up a roadmap for data, algorithms and source code strategy, with actions and deadlines. The roadmap will also list the skills in those fields within the personnel of the ministries.
- Open data will be referenced in the national portal data.gouv.fr
Moreover, the Government made a commitment to open more high-impact key datasets, APIs and source codes in the near future. The list of such datasets and their publication schedule is available here [https://www.data.gouv.fr/fr/datasets/tableau-de-suivi-des-ouvertures-de-donnees-codes-sources-et-api-publics-avril-2021/](https://www.data.gouv.fr/fr/datasets/tableau-de-suivi-des-ouvertures-de-donnees-codes-sources-et-api-publics-avril-2021/) 
2. The cornerstone of France data strategy
Several documents are defining France’s strategy in terms of data opening and reuses:
Regarding open data and data reuse:
France's open data strategy is established by the legal framework of the [Digital Republic Bill](https://www.legifrance.gouv.fr/eli/loi/2016/10/7/ECFI1524250L/jo/texte). More details on our strategy are given at question 3.
Regarding data circulation:
The [strategy to accelerate the digital transformation of the public service Tech.gouv](https://www.numerique.gouv.fr/publications/tech-gouv-strategie-et-feuille-de-route-2019-2021/) has recently precised the government strategy with an emphasis on the usage of data to foster efficient public service in a citizen-centered approach and a consistency between open data and data sharing strategies.
Beyond opening up data, France is aware of the opportunities arising from data sharing in general, whether between administrations or with the private sector. This concern both the circulation of open data (for example [Sirene - api.gouv.fr](https://api.gouv.fr/les-api/sirene_v3)  or [Base Adresse Nationale - api.gouv.fr](https://api.gouv.fr/les-api/base-adresse-nationale)) and closed data (for example [API Particulier - api.gouv.fr](https://api.gouv.fr/les-api/api-particulier) or [API Entreprise - api.gouv.fr](https://api.gouv.fr/les-api/api-entreprise)).
Lately, a lot of effort has gone into the application of the Tell it once (“Dites le nous une fois”) principle, which consists of avoiding the need for citizens to supply, during their online procedures, information or supporting documents already held by other administrations , thanks to automatic data sharing via APIs.
To speed up its application, the interdepartmental digital department (DINUM) offers [tailor-made support services to administrations](https://numerique.gouv.fr/services/guichet-dites-le-nous-une-fois/) including legal advice, support for the circulation of data and provision of tools for circulation and data processing such as Api.gouv.fr: the single point of access to the administration's APIs.
The [Chief Data Officer report](http://www.modernisation.gouv.fr/sites/default/files/fichiers-attaches/rapportagd_2016-2017_web.pdf) is another cornerstone of France’s data strategy. Key points include:
- Producing crucial data and helping its circulation (by using tools like API, and ensuring the ecosystem’s adhesion)
- Exploiting data to improve public services (including: employment policies, businesses aids, security, and transport);
- Considering data as a crucial infrastructure (to reach a level of availability and quality comparable to other public services).
Regarding open government
France is a member, as well as a former chair, of the Open Government Partnership. The Interministerial Directorate for Public Transformation (DITP) is responsible for leading the dialogue with French civil society, OGP correspondents in the Ministries, and the international partners. Etalab is an active partner of the DITP in the area of open data policy, including data circulation, and source codes. [https://www.modernisation.gouv.fr/nos-actions/gouvernement-ouvert/partenariat-pour-un-gouvernement-ouvert](https://www.modernisation.gouv.fr/nos-actions/gouvernement-ouvert/partenariat-pour-un-gouvernement-ouvert)
The French national strategy in terms of Open Data and Open Government has been detailed in two documents: [National Action Plan OGP 2015-2017](http://opengovpartnership.org/countries/france/action-plan) and the [National Action Plan 2018-2020](https://www.etalab.gouv.fr/wp-content/uploads/2018/04/PlanOGP-FR-2018-2020-VF-FR.pdf), which was collectively written (by administrations, companies and citizens). The new action plan for 2021-2023 will be published in September 2021, following the identification of the future commitments.
Main commitments in the 2018-2020 plan include:
- Transparency, integrity, and accountability of political and economic life, pp 8-14
- Opening digital resources and innovation, pp 17-38
- Citizen participation, pp 41-47
- Open government for global services, development, environment and science, pp 51-57
- Opening high jurisdictions and independent administrative authorities’ data, pp 61-66.
We can also highlight the [National Assembly’s National Action Plan for Open government](http://www2.assemblee-nationale.fr/static/reforme-an/Plan%20daction%20Assembl%C3%A9e%20nationale%20PGO%202018-2020.pdf).
Regarding digital policies:
The digital national strategy, which concerns Open Data but also the digitalisation of public services, privacy by design, digital consumer rights etc. can be found [here](https://www.numerique.gouv.fr/publications/tech-gouv-strategie-et-feuille-de-route-2019-2021/).
Regarding reform of the French state:
The governmental strategy Public Action 2022 ([Action Publique 2022](https://www.gouvernement.fr/action/action-publique-2022-pour-une-transformation-du-service-public)) defines main goals to promote Transformation of Public Action, especially on a digital matter.</t>
  </si>
  <si>
    <t>As mentioned in the previous question, Etalab and the French government in general are rethinking the open data strategy via four main channels :
- Etalab’s [survey](https://www.etalab.gouv.fr/participez-a-lelaboration-de-la-nouvelle-feuille-de-route-open-data-detalab);
- MP Eric Bothorel’s [mission](https://www.legifrance.gouv.fr/affichTexte.do?cidTexte=JORFTEXT000042025804&amp;categorieLien=id);
- The 5th interministerial committee for public transformation [https://www.modernisation.gouv.fr/transformation-publique/comites-interministeriels-de-la-transformation-publique/article-citp](https://www.modernisation.gouv.fr/transformation-publique/comites-interministeriels-de-la-transformation-publique/article-citp) and the following Prime Ministerial circular on the public policy on data, algorithms and source code [https://www.legifrance.gouv.fr/circulaire/id/45162](https://www.legifrance.gouv.fr/circulaire/id/45162);
- The [Tech.gouv strategy](https://www.numerique.gouv.fr/publications/tech-gouv-strategie-et-feuille-de-route-2019-2021/).
Nevertheless, the main challenges are already identified. They include :
1. **Open data literacy:**
In order to improve data literacy, Etalab is making special efforts to better support data producers in their publication procedures. This notably involves the publication of guides with the objective of supporting administrations in their data policy.
The guides cover legal, technical or organizational themes and are conceived in an iterative and open manner.
As of now Etalab published the following guides :
- A guide on how to [publish data](https://guides.etalab.gouv.fr/data.gouv.fr/) ;
- A [legal guide](https://guides.etalab.gouv.fr/juridique/) ;
- A [quality guide](https://guides.etalab.gouv.fr/qualite/) ;
- A guide on [data schema](https://guides.etalab.gouv.fr/producteurs-schemas/) ;
- A guide on [pseudonymisation](https://guides.etalab.gouv.fr/pseudonymisation/) ;
- A guide on [algorithms transparency](https://guides.etalab.gouv.fr/algorithmes/) ;
- A guide on [opening software source codes](https://guides.etalab.gouv.fr/logiciels/).
The Commission d'accès aux documents administratifs (CADA) and the Commission nationale de l'informatique et des libertés (CNIL) have also developed a [practical guide](https://www.cnil.fr/sites/default/files/atoms/files/guide_open_data.pdf), more focused on legal issues, on online publication and the reuse of public data.
2. **Open data quality and interoperability**
We developed a strategy on dataset quality inspired from the 5-star model (Please see dimension 4 for more detailed information)
- Licence : We developed our [own licence](https://www.etalab.gouv.fr/wp-content/uploads/2017/04/ETALAB-Licence-Ouverte-v2.0.pdf) and provided [guidelines](https://www.data.gouv.fr/fr/licences) and guides on how to choose a licence and why.
- Reusability : With our focus on data literacy and the organisation of events, we foster the reusability of data by insisting notably on [quality of documentation](https://guides.etalab.gouv.fr/qualite/documenter-les-donnees/) of data, [description of metadata](https://guides.etalab.gouv.fr/qualite/documenter-les-donnees/#description-des-metadonnees) and how [reuses are important](https://guides.etalab.gouv.fr/juridique/reutilisation/#qu-est-ce-qu-une-reutilisation) for example (see dimension 1 for more insight).
- Machine readability and openness : A documentation is available to support producers on how to publish data sets in machine readable format: [here](https://guides.etalab.gouv.fr/data.gouv.fr/) and [here](https://doc.data.gouv.fr/a-propos/que-publier-et-comment-le-publier/). On top of advocacy programs and [editorial content](https://www.data.gouv.fr/fr/posts/) we develop tools to help producers to provide high quality data. For instance, [schema.data.gouv.fr](http://www.schema.data.gouv.fr/) or [publier.etalab.studio](http://publier.etalab.studio).
- Open identifier : Discoverability of data.gouv.fr catalogue is one of our top priorities. With this in mind a lot of effort are put in the improvement of the search engine, for example: the tag system of the datasets makes it possible to optimize the search, the "highlight" button for the platform administrator allows to bring up a data set in the ranking
- Linked-data : We wrote a [quality guide](https://guides.etalab.gouv.fr/qualite/preparer-le-jeu-de-donnees/#la-structure-du-jeu-de-donnees) to help administration in the open data strategy that underlines the necessity to include “linked data” (données pivot) that facilitates the crossover between datasets. We are also working on a tool enabling the enrichment of resources with additional third party data available on the portal
3. **Open data discoverability**
Date discoverability is a cornerstone of our strategy this includes :
- Editorial content (presented further on)
- Curation of data.gouv.fr catalogue and data engineering investment
- Technical developments based on the portal usage metrics
Please see dimension 3 for more information on the matter.
**Legal changes**
On top of the general framework France open data policy is also characterized by specific sectoral legislation. Here are few recents examples :
- The [“Fourmi Santé” decree](https://www.legifrance.gouv.fr/affichTexte.do?cidTexte=JORFTEXT000037797147&amp;categorieLien=id) finds the right balance between the need to inform the public and the protection of individuals’ privacy. It identifies the administrative documents that can be published without obscuring the personal data contained therein.
- [“Demande de valeurs foncières” decree](https://www.legifrance.gouv.fr/affichTexte.do?cidTexte=JORFTEXT000037884472&amp;categorieLien=id) on the publication of information on property values declared on the occasion of property transfers .
- The [Code de l’environnement](https://www.legifrance.gouv.fr/affichCode.do;jsessionid=D3B7AC7463B4727D0CD9793C3BCA22A6.tplgfr29s_2?cidTexte=LEGITEXT000006074220&amp;dateTexte=20200710) lays down the principle of providing information relating to environmental data both from public and private entities. See for example [here](https://www.legifrance.gouv.fr/affichCodeArticle.do?idArticle=LEGIARTI000038845984&amp;cidTexte=LEGITEXT000006074220&amp;dateTexte=20200101), [here](https://www.legifrance.gouv.fr/affichCodeArticle.do?cidTexte=LEGITEXT000006074220&amp;idArticle=LEGIARTI000006832923&amp;dateTexte=&amp;categorieLien=cid) and [here](https://www.legifrance.gouv.fr/affichCodeArticle.do?idArticle=LEGIARTI000006835040&amp;cidTexte=LEGITEXT000006074220&amp;dateTexte=vig); The [anti waste and circular economy act](https://www.legifrance.gouv.fr/affichTexte.do?cidTexte=JORFTEXT000041553759&amp;amp;categorieLien=id) establishes a clear legal framework regarding the publication of data relative to waste;
- The [decree](https://www.legifrance.gouv.fr/affichTexte.do?cidTexte=JORFTEXT000042055251&amp;categorieLien=id) enabling decisions of judicial and administrative courts available to the public;
- The [legal framework](https://www.legifrance.gouv.fr/affichTexte.do?cidTexte=JORFTEXT000037282994&amp;dateTexte=&amp;categorieLien=id) concerning essential data of public procurement.</t>
  </si>
  <si>
    <t>**The new open data and data.gouv.fr roadmap**
Etalab's [survey](https://www.etalab.gouv.fr/participez-a-lelaboration-de-la-nouvelle-feuille-de-route-open-data-detalab) is very much focused on the identification of major concrete and actionable priorities whose implementation can easily be assessed. Substantial actions that are being determined as a result of the survey will be presented in the next months, setting the course of the new roadmap.
**The 5th interministerial committee for public transformation and the following Prime Ministerial circular on the public policy on data, algorithms and source code** 
Following the publication of the final report by the Open Data Mission, the Government met for the bi-annual [interministerial committee for public transformation in February 2021](https://www.modernisation.gouv.fr/transformation-publique/comites-interministeriels-de-la-transformation-publique/article-citp). In this committee, the Government made a strong commitment towards an improved long-term policy, and an ambitious data policy.
In April 2021, the Prime Minister, in a circular, underlined that the national data policy must be a strategic priority for the State and its relations with local authorities and private actors. The circular mandates that:
- All ministries, as well as all regional State authorities (préfets) have to nominate a CDO in order to ensure a data opening governance at the highest hierarchical level;
- The Interministerial Director for Digital Affairs, acting as General Data Administrator , will coordinate the network of CDOs
- An "ombudsman for general interest data" will be nominated to negotiate with private actors that have data that is deemed to be of general interest;
- The Ministry of research will set up a charter to speed up the processing of requests from researchers wishing to access data;
- Each Ministry will need to animate the ecosystems of data and source code reusers, in order to identify high value-added datasets, define possible standards and encourage sharing, with a focus on the Open Government Partnership forum as an arena for such exchanges;
- Each ministry will have to set up a roadmap for data, algorithms and source code strategy, with actions and deadlines. The roadmap will also list the skills in those fields within the personnel of the ministries.
- Open data will be referenced in the national portal data.gouv.fr
Moreover, the Government made a commitment to open more high-impact key datasets, APIs and source codes in the near future. The list of such datasets and their publication schedule is available here [https://www.data.gouv.fr/fr/datasets/tableau-de-suivi-des-ouvertures-de-donnees-codes-sources-et-api-publics-avril-2021/](https://www.data.gouv.fr/fr/datasets/tableau-de-suivi-des-ouvertures-de-donnees-codes-sources-et-api-publics-avril-2021/) 
**The Tech.gouv strategy**
This new digital national strategy, which concerns open data, but also a lot other matters,  focuses on data to foster efficient public service in a citizen-center approach and a consistency between open data and data sharing strategies.
It announces very concrete measures with a strong attention on impact assessment.
For example, the [observatory for the quality of digital services](https://observatoire.numerique.gouv.fr/observatoire/), that reports the quality of the 250 most used administratives procedures, take into account a criterion crucial for the simplification of user-side procedures: the pre-filling of procedures, according to the "Tell us once" principle. Concretely, this is to avoid asking the user to re-enter information or provide supporting documents that other administrations have, thanks to open data and automatic sharing (via APIs).
**Action plan in the Chief data officer report**:
The [Chief data officer report](http://www.modernisation.gouv.fr/sites/default/files/fichiers-attaches/rapportagd_2016-2017_web.pdf) has identified measures to be implemented in the open data field:
- Through the **“service public de la donnée**”, a first corpus of 9 databases considered "referential" are made available with minimum quality criteria. The production with a high level of quality of these databases ensure their better circulation ;
- More generally, published data must be up-to-date, available and easily reusable. The report highlights the need to develop a **data infrastructure** to ensure these criteria ;
- Through the notion **of "data of general interest",** the report underlines the need to open up the field of open data to data that is not systematically public but whose opening is of general social benefit (public service delegations, transport data, energy data, etc.) ;
- The definition of **new data standards** (format, interoperability, etc.) facilitates the circulation of datasets designed for open data ;
- With the effective implementation of **open data by default** principle, organisations with more than 50 employees entrusted with a public service mission (with the exception of local authorities with less than 3500 inhabitants) must publish in open data any administrative document or database that is of social, economic or environmental interest ;
- The report points out the need to **design and deploy tools and devices that facilitate data circulation** (open data platform data.gouv.fr, creation of thematic verticals, creation of APIs to facilitate data integration, etc.) ;
- The administration must promote **data reuse** through data literacy and events (hackathons, etc.).
**Action plan in the governmental strategy Public Action 2022**:
[Several measures](https://www.gouvernement.fr/action/action-publique-2022-pour-une-transformation-du-service-public) have been identified to promote open data:
- To improve transparency on the quality of public services, all administrations in contact with users will publish, by 2020, indicators of results and service quality, including user satisfaction, updated at least annually
More precise commitments:
- Improve the transparency of the composition of hygiene and beauty products
- Establish the transparency of the criteria for allocating places in nurseries
**Concrete actions within the Ministry of Economy, Finance and Recovery**
The Ministry of Economy, Finance and Recovery has established a roadmap for their data policy, which includes a list of 25 concrete actions. [https://www.economie.gouv.fr/administration-ministerielle-donnees](https://www.economie.gouv.fr/administration-ministerielle-donnees) and an English language summary is available here [https://www.economie.gouv.fr/files/files/LE-MINISTERE/CD/20201020_FDR_Synthese_EN.pdf](https://www.economie.gouv.fr/files/files/LE-MINISTERE/CD/20201020_FDR_Synthese_EN.pdf)</t>
  </si>
  <si>
    <t>The issue of offering real-time or dynamic data has been identified as a priority for Etalab for a long time. In 2016, Etalab conducted a [public consultation](https://www.etalab.gouv.fr/consultation-spd) with the potential users of the reference data. This consultation, to which 160 respondents (public and private actors, associations) contributed, made it possible to precisely identify expectations, in particular on the quality criteria of the reference data.
Freshness very clearly appeared as the main dimension expected (data update, delay between the occurrence of a fact, for example the registration of an association, and its appearance in the broadcast base).
This preoccupation is highlighted in the [Chief data officer report](http://www.modernisation.gouv.fr/sites/default/files/fichiers-attaches/rapportagd_2016-2017_web.pdf) (page 45 for example) and partly explains the investment on the API strategy. APIs that provide real-time data are available on the national portal [api.gouv.fr](http://api.gouv.fr).
The 2015 law on growth, activity and equal economic opportunities (Loi Macron) had set obligations to publish data on real time transport schedules [https://www.legifrance.gouv.fr/loda/id/JORFTEXT000030978561/](https://www.legifrance.gouv.fr/loda/id/JORFTEXT000030978561/). The 2019 law on the orientation of mobilities [https://www.legifrance.gouv.fr/jorf/id/JORFTEXT000039666574/](https://www.legifrance.gouv.fr/jorf/id/JORFTEXT000039666574/) made a step further by not only transposing into national law the European Delegated Regulation 2017/1926 of 31 May 2017 [https://eur-lex.europa.eu/legal-content/EN/TXT/?uri=CELEX%3A32017R1926](https://eur-lex.europa.eu/legal-content/EN/TXT/?uri=CELEX%3A32017R1926), but also by including dynamic data. 
The Open Data parliamentary mission led by MP Éric Bothorel also points out the key role of real-time data, especially within the transport domain.
The transport.data.gouv.fr task force deploys special efforts to promote real-time data. This includes [documentation](https://doc.transport.data.gouv.fr/producteurs/operateurs-de-transport-regulier-de-personnes/temps-reel-des-transports-en-commun) on standardisation, an [inventory of real time](https://transport.data.gouv.fr/real_time) data yet to be standardized, and [discussion with stakeholders](https://doc.transport.data.gouv.fr/documentation/liste-des-rencontres-publiques/20-09-2018-transport-regulier-temps-reel).</t>
  </si>
  <si>
    <t>**Plan de relance**
Within the framework of the Next Generation EU recovery plan (France Relance), the Government set up [a grant for public administrations that want to develop the use of data in public decision-making and performance](https://france-relance.transformation.gouv.fr/96c0-developper-lutilisation-de-la-donnee-dans-vot). Such grants will fund projects focused on data-driven government (data visualisation and decision-making support tools), opening and circulation of data, improving data quality. Project leaders are encouraged to support the opening of data and the reuse of open data within the project.
**Prime Ministerial circular on data policy**
In his april 2021 circular [https://www.legifrance.gouv.fr/circulaire/id/45162](https://www.legifrance.gouv.fr/circulaire/id/45162), Prime Minister Jean Castex reiterated the need for public administrations to strive for open data circulation and re-use. One of the roles of the ministerial CDOs will be to monitor such measures.
**Tech.gouv**
The [Tech.gouv roadmap](https://www.numerique.gouv.fr/publications/tech-gouv-strategie-et-feuille-de-route-2019-2021/) and the [CDO report](http://www.modernisation.gouv.fr/sites/default/files/fichiers-attaches/rapportagd_2016-2017_web.pdf) highlights the value of the reuse of public data by administrations to improve their activities.
Several measures are being taken to promote the reuse of public data within the administration, note that this measure are complementary with one another:
1. **Facilitate reuse (see question 3)**
- Improving data literacy
- Improving data quality
- Improving data discoverability
2. **Autonomisation of producers**
- Directly assist administration in the publication and reuses process
- Foster good practices such as the use of APIs
- Coordinating network such as the CDO network
- Demonstrate the potential of open-data through exploitation
- Engaging a strategy of assistance to administration in the use of data to steer public policy ([Covid dashboard](https://dashboard.covid19.data.gouv.fr/) for example)
A bit more on certains aspects :
**Data sharing**
On the other hand, France has also long grasped the importance of the circulation of data between administrations. This is based on the one-only (DLNUF) principle, which consists of avoiding the need for citizens to supply, during their online procedures, information or supporting documents already held by other administrations, in relying on automatic data sharing via APIs.
To speed up its application, the interdepartmental digital department (DINUM) offers tailor-made support services to administrations.
This support takes the form of three components:
- legal advice
- Support for the circulation of data
- Provision of tools for circulation and data processing
In addition to raising awareness among public officials, the Interministerial Directorate for digital service offers to administrations programmes based on the reuse of data to improve public action.
- The ["Entrepreneur d’intérêt général"](https://entrepreneur-interet-general.etalab.gouv.fr/) programme integrates high level digital skills public servants (data scientist, designer, developers, etc.) for 10 months in different administrations to meet the challenges of improving public service using digital and data. To meet their challenges, the entrepreneurs rely on internal but also on open data. They also participate in the opening data that they use during their challenge.
- The [“Start-up d’Etat”](https://beta.gouv.fr/startups/) program identifies problems encountered by the citizens and public officials and proposes a solution through data reuse (among them data published in open data). [See example](https://beta.gouv.fr/startups/ban.html).
- The “[Appel à manifestation d’intérêt d’intelligence artificielle”](https://www.etalab.gouv.fr/intelligence-artificielle-decouvrez-les-6-projets-laureats-de-lappel-a-manifestation-dinteret-ia) is intended for administrations wishing to use artificial intelligence (AI) to improve their action. The use of data published in open data will be integrated for each project.
**Raising awareness among public officials on the issue of data exploitation**
Chiefs Data Officers and Open Data Officers have been appointed in different ministries and operators. For these two categories of public servants, workshops are organised regularly (once or twice a quarter) to raise their awareness and train them on the question of data reuse (case studies, presentations of tools etc.). For example, a "data driven policy" workshop was organised during a seminar organised for the chief data officers. The objective of this workshop was to think collaboratively on how the chief data officer of each ministry could influence the development and implementation of public policies by reusing data. Examples are also given in the chief data officer report.
**Events organized by Etalab to promote data reuse**
Occasional events are organized to promote the reuse of open data published in open data. Public officials are invited and sometimes collaborate to these events:
- Hackathons:
- [Hackathon on non-profit data](https://www.data.gouv.fr/fr/posts/les-jeux-de-donnees-des-associations/);
- [DataFin hackathon](https://www.etalab.gouv.fr/hackathon-datafin-participez-a-lexploitation-des-donnees-financieres-des-collectivites-locales) on local government financial data;
- [RenovAction hackathon](https://www.hackathon-renovaction.fr/program/hackathon) dedicated to energy renovation of housing;
- [HackRisques hackathon](https://www.etalab.gouv.fr/retour-sur-le-hackathon-hackrisques) on natural risk prevention
- Open Data for local territories [https://www.data.gouv.fr/fr/posts/retour-sur-levenement-open-data-des-territoires/](https://www.data.gouv.fr/fr/posts/retour-sur-levenement-open-data-des-territoires/), a webinar with several local actors to evaluate, improve, and facilitate the opening of data at the local level;
- Hackathon on COVID-19 data [https://hackathon-covid.fr/](https://hackathon-covid.fr/)
**Editorial content**
In order to highlight the key datasets published on the platform, we offer editorial content:
- We publish an [article every month](https://www.data.gouv.fr/fr/posts/suivi-des-sorties-mai-2020/) to showcase the most important publications (datasets or reuses) during the last month
- We offer the subscription to a [newsletter](https://infolettres.etalab.gouv.fr/subscribe/r1aq92xnj).
- We publish articles on [Etalab's blog](https://www.etalab.gouv.fr/) in order to make some popular publications visible.
- Other articles about new data sets are posted [here](https://www.data.gouv.fr/fr/posts/)
- We highlight specific content on our [social network](https://twitter.com/datagouvfr)
- Users receive notifications when new data sets are available on the national portal (RSS, ATOM feeds, email notifications etc)</t>
  </si>
  <si>
    <t>France follows a “Government as a platform” strategy in order to make its services more accessible to public and private actors. Thus, the strategy described in the previous questions (on data literacy and quality for example) applies also here.
This strategy contains commitments to develop API, (for example, the website [api.gouv.fr](https://api.gouv.fr/) presents all the API availables for both the public and the private sector) and to enable harvesters to automatically download datasets from the national portal.
The exploitation and re-use of public data is of paramount importance for the French administration. Workshops and hackathons are regularly organised to promote the use of open data. Stakeholders from the private sector are invited on a regular basis to events related to public data reuse. For example during the [RenovAction hackathon](https://www.hackathon-renovaction.fr/program/hackathon) dedicated to energy renovation of housing, utilities private companies such as Total or GRDF made data available and participated in their exploitation. During the COVID-19 crisis, private companies collaborated to the vaccination roll-out, and the open data on vaccine deliveries, stocks and appointments (available on [data.gouv.fr](https://www.data.gouv.fr/fr/pages/donnees-coronavirus)) has been made possible also thanks to the partnerships with the private companies that are managing appointments, vaccination centres, vaccine deliveries. 
Besides, the French government exchanges and collaborates very often with the private sector on open data, in particular in the [transport sector](https://transport.data.gouv.fr/). The portal [data.gouv.fr](http://data.gouv.fr) also allows private actors, citizens and companies, to publish open data and reuses, one example being the consulting firm Spallian [https://www.data.gouv.fr/fr/organizations/spallian/](https://www.data.gouv.fr/fr/organizations/spallian/). Allowing the private sector to benefit from the national open data portal is one of the key points in the strategy of data.gouv.fr.</t>
  </si>
  <si>
    <t>**Legal framework**
According to the code on relations between the public and the administration (Article L312-1-1 [https://www.legifrance.gouv.fr/codes/article_lc/LEGIARTI000033205512/](https://www.legifrance.gouv.fr/codes/article_lc/LEGIARTI000033205512/)), public actors (and private actors who carry out a public service mission) have to publish in open data the inventory of administrative documents that they produce as part of their public service missions.
**Prime Ministerial circular on data policy**
In his april 2021 circular [https://www.legifrance.gouv.fr/circulaire/id/45162](https://www.legifrance.gouv.fr/circulaire/id/45162), Prime Minister Jean Castex ordered to each Ministry to develop a data strategy roadmap. Such roadmaps will list the objectives related to steering, opening, circulation, and sharing of data. The Prime Minister also asked ministries to reference open data on the national portal data.gouv.fr. Within this framework, Ministries are drafting data inventories in order to comply with the Government objectives.
**Tech.gouv strategy on inventories :**
[Tech.gouv](https://www.numerique.gouv.fr/publications/tech-gouv-strategie-et-feuille-de-route-2019-2021/), the new French digital strategy has created a new mission called “Data”. One of the objectives of this mission is to create a platform for data exchange between administrations. The first step of this project is to mandate ministries to conduct an inventory of the data produced. Data circulation cannot take place without a clear knowledge of the available datasets. An interdepartmental inventory is being developed to give administrations greater visibility on the data produced at a national level. This work is carried out in collaboration with the relevant contacts of each administration.
**Etalab work for inventories :**
- **Producers assistance:**
Etalab collaborates with chief data officers and open data officers of each ministry to help them carry out the inventory of the data within their scope. Workshops are organized to identify the key variables of the different inventories. Several ministries, such as the Ministry of Economy, Ministry of Culture, Ministry of Agriculture, Ministry of the Army, are starting to work on their respective data inventories. Ministerial staff from the Ministry of Ecological Transition and the Ministry of the Sea directly asked Etalab to assist them with the collaboration of other stakeholders in the technical development of the inventory.
- **Inventory pages**
For some subjects we gather all relevant datasets on a single page on the national portal : [see exemple on elections data](https://www.data.gouv.fr/fr/posts/les-donnees-des-elections/). We found that it fosters data discoverability and reuse since it is possible to give more context on the datasets and link between them.
- **The data.gouv.fr catalog**
In 2019, more than 39,000 datasets were referenced on data.gouv.fr. This figure may seem dizzying for re-users who wish to discover the public data offer of data.gouv.fr. In order to provide better visibility of the published data sets, the team has been offering the [data catalog of data.gouv.fr](https://www.data.gouv.fr/en/datasets/catalogue-des-donnees-de-data-gouv-fr/) since June 2019. This dataset provides information on the list of datasets, resources, reuse, organizations, tags and discussions published on data.gouv.fr.
- **Specific inventories**
In order to focus our efforts to make more data available in an open format, we are currently realising some inventories for specific themes: health, employment, and housing. These inventories, which will be published in open data, will list all open and closed data sources for the specific themes, for all actors involved in the field. The aim is to help us prioritise which data should be available as open data.</t>
  </si>
  <si>
    <t>As pointed out in the previous answer, Ministries are working on data inventories in order to list all data within their perimeter. These inventories are based on metadata, and will include data that cannot be published as open data. Inventories themselves will be published as open data.
The French strategy for data belonging to public bodies that cannot be published as open data is to make them available via API to authorized organizations (“droit d’en connaître”). The catalog [api.gouv.fr](https://api.gouv.fr/) showcase both open and closed APIs. The roadmap of the API portal is totally transparent [https://api.gouv.fr/feuille-de-route](https://api.gouv.fr/feuille-de-route). In order to facilitate the management of data access authorizations, Etalab developed a tool called DataPass [https://datapass.api.gouv.fr/](https://datapass.api.gouv.fr/).
On the other hand, data that can be published as open data will be listed in the ministerial inventories, and a tool will provide more visibility on the publication process of data that is not yet openly available. A proof of concept is available at [https://economiecirculaire.etalab.studio/](https://economiecirculaire.etalab.studio/) (please note that this tool is still under development).
Etalab is also realising some inventories for specific themes: health, employment, and housing. Such inventories will also list the data that is not currently available as open data.</t>
  </si>
  <si>
    <t>Data on organic farming at the communal level (scheduled to be open in T2 2021 https://www.data.gouv.fr/fr/datasets/tableau-de-suivi-des-ouvertures-de-donnees-codes-sources-et-api-publics-avril-2021/), Pesticide sales https://www.data.gouv.fr/fr/datasets/ventes-de-pesticides-par-departement/, Percentage of land under organic farming https://www.data.gouv.fr/fr/datasets/barometre-des-resultats-de-laction-publique/, Number of farmers involved in a certified agro-ecological transition process https://www.data.gouv.fr/fr/datasets/barometre-des-resultats-de-laction-publique/</t>
  </si>
  <si>
    <t>Scheduled to be open (https://www.data.gouv.fr/fr/datasets/tableau-de-suivi-des-ouvertures-de-donnees-codes-sources-et-api-publics-avril-2021/):
Inserjeune: integration rate of young graduates of technical and vocational education
Data on schools (number of pupils by level, number of pupils by modern language, courses, main speciality courses, etc.)
Statistical data on the results of competitive examinations
Data on vocational diplomas awarded
Data from the survey on guidance assessments (end of 3ème and end of 2nde)
Data on the number of grant holders by academy and department
Data from the MENJS social balance sheet
Ministry's litigation database (number and nature of disputes)
List of speciality courses by lycée
API Professional diplomas
School map of secondary schools decided by the departments and communicated to the academies
API Education directory: public and private establishments in France (primary, secondary, administrative)
Already available:
- Inventory of sports facilities, spaces and practice sites [https://www.data.gouv.fr/fr/datasets/recensement-des-equipements-sportifs-espaces-et-sites-de-pratiques/](https://www.data.gouv.fr/fr/datasets/recensement-des-equipements-sportifs-espaces-et-sites-de-pratiques/) and [https://equipements.sports.gouv.fr/pages/accueil/](https://equipements.sports.gouv.fr/pages/accueil/)
- Share of classes that are split into two classes [https://www.data.gouv.fr/fr/datasets/barometre-des-resultats-de-laction-publique/](https://www.data.gouv.fr/fr/datasets/barometre-des-resultats-de-laction-publique/)
- Share of classes with 24 pupils or less [https://www.data.gouv.fr/fr/datasets/barometre-des-resultats-de-laction-publique/](https://www.data.gouv.fr/fr/datasets/barometre-des-resultats-de-laction-publique/)
- Number of local school inclusion units for pupils with disabilities [https://www.data.gouv.fr/fr/datasets/barometre-des-resultats-de-laction-publique/](https://www.data.gouv.fr/fr/datasets/barometre-des-resultats-de-laction-publique/)
- Number of classes adapted to the education of children with autism [https://www.data.gouv.fr/fr/datasets/barometre-des-resultats-de-laction-publique/](https://www.data.gouv.fr/fr/datasets/barometre-des-resultats-de-laction-publique/)
- Exam success rate for the first year of Bachelor's [https://www.data.gouv.fr/fr/datasets/barometre-des-resultats-de-laction-publique/](https://www.data.gouv.fr/fr/datasets/barometre-des-resultats-de-laction-publique/)
- Collections of French museums [https://www.data.gouv.fr/fr/datasets/collections-des-musees-de-france-extrait-de-la-base-joconde/](https://www.data.gouv.fr/fr/datasets/collections-des-musees-de-france-extrait-de-la-base-joconde/) and [https://www.pop.culture.gouv.fr/search/list?base=["Collections des musées de France (Joconde)"]](https://www.pop.culture.gouv.fr/search/list?base=%5B%22Collections%20des%20mus%C3%A9es%20de%20France%20%28Joconde%29%22%5D)</t>
  </si>
  <si>
    <t>Scheduled to be open (https://www.data.gouv.fr/fr/datasets/tableau-de-suivi-des-ouvertures-de-donnees-codes-sources-et-api-publics-avril-2021/):
Quadrige: data on coastal water quality 
Limite terre-mer: high-resolution reference system for the coastline 
Cartofriche: national inventory of wastelands
BASOL: list of polluted sites and soils requiring action by public authorities and BASIAS: historical inventory of industrial and service activities and SIS: soil information sector
Air quality data from regional measurement networks
Data from numerical weather prediction models (ensemble forecasts from the regional model AROME, ensemble forecasts from the global model ARPEGE)
Marine chemical contaminant and drinking water monitoring data available from API via Hub'eau
Atlas of marine monitoring locations: points and polygons of different data collection devices
Impacts: database of the environmental display programme for consumer products. Redesign under consideration to publish data not linked to third party rights
Start of the production of national coverage data with 3-dimensional point density by HD Lidar
Already available:
Circular economy data https://economiecirculaire.etalab.studio/ including data on waste facilities</t>
  </si>
  <si>
    <t>Already available:Number of approved financing applications for energy-efficient renovation work [https://www.data.gouv.fr/fr/datasets/barometre-des-resultats-de-laction-publique/](https://www.data.gouv.fr/fr/datasets/barometre-des-resultats-de-laction-publique/)
- Data on electricity production, purchasing, transport, distribution and marketing in the overseas territories [https://www.data.gouv.fr/fr/organizations/edf-systemes-energetiques-insulaires/](https://www.data.gouv.fr/fr/organizations/edf-systemes-energetiques-insulaires/)
- Data from energy companies [https://opendata.edf.fr](https://opendata.edf.fr/) and  [https://www.data.gouv.fr/fr/organizations/open-data-reseaux-energies-1/](https://www.data.gouv.fr/fr/organizations/open-data-reseaux-energies-1/)
- Data of the electricity distribution system operator [https://www.data.gouv.fr/fr/organizations/electricite-reseau-distribution-france/](https://www.data.gouv.fr/fr/organizations/electricite-reseau-distribution-france/)</t>
  </si>
  <si>
    <t>Scheduled to be open (https://www.data.gouv.fr/fr/datasets/tableau-de-suivi-des-ouvertures-de-donnees-codes-sources-et-api-publics-avril-2021/):
- Bison futé: real time road information data provided by public actors
Already available:
- Data from the National Transport Data Access Point [https://transport.data.gouv.fr/](https://transport.data.gouv.fr/)
- Kilometres of safe cycling facilities [https://www.data.gouv.fr/fr/datasets/barometre-des-resultats-de-laction-publique/](https://www.data.gouv.fr/fr/datasets/barometre-des-resultats-de-laction-publique/)
- Consolidated list of Electric Vehicle Charging Stations [https://www.data.gouv.fr/fr/datasets/fichier-consolide-des-bornes-de-recharge-pour-vehicules-electriques/](https://www.data.gouv.fr/fr/datasets/fichier-consolide-des-bornes-de-recharge-pour-vehicules-electriques/)</t>
  </si>
  <si>
    <t>Data on the call for projects National Open Science Fund https://www.data.gouv.fr/fr/datasets/appels-a-projets-fonds-national-pour-la-science-ouverte-porteurs-jury-et-experts/ and https://www.data.gouv.fr/fr/datasets/appels-a-projets-fonds-national-de-la-science-ouverte-projets-retenus-et-participants-identifies/</t>
  </si>
  <si>
    <t>Already available: Data regarding the Next Generation EU recovery plan (France Relance) https://www.data.gouv.fr/fr/organizations/france-relance/ and https://www.data.gouv.fr/fr/datasets/?sort=-created&amp;organization=534fff8ea3a7292c64a77f02&amp;q=Relance 
Scheduled to be open (https://www.data.gouv.fr/fr/datasets/tableau-de-suivi-des-ouvertures-de-donnees-codes-sources-et-api-publics-avril-2021/):
- Technical inspection price data
- MAJIC land registry database for legal entities 
- Usage indicators for the Signal Conso and Rappel Conso websites
- Request for property values (real estate transactions) for Alsace-Moselle</t>
  </si>
  <si>
    <t>Scheduled to be open (https://www.data.gouv.fr/fr/datasets/tableau-de-suivi-des-ouvertures-de-donnees-codes-sources-et-api-publics-avril-2021/):
- Lists of apprenticeship training centres  (address, number of students, insertion rate, break-off rate by speciality)
- Data on posted work made available to researchers via the CASD
- Data on partial activity at departmental level and by sector of activity, with more detailed data available via the CASD
- Data on aid for the recruitment of young people
- Monthly departmental data on personal training accounts
- Qualiopi information by training organisation (name of the organisation, registration number, categories of actions concerned by certification)
- Data on beneficiaries of the Allocation personnalisée d'autonomie and the Aide sociale à l'hébergement</t>
  </si>
  <si>
    <t>Scheduled to be open (https://www.data.gouv.fr/fr/datasets/tableau-de-suivi-des-ouvertures-de-donnees-codes-sources-et-api-publics-avril-2021/):
- BODACC - API of the data of the official bulletin of civil and commercial announcements
- BOAMP - API of data from the official bulletin of public procurement announcements
- JOAFE - API of the official journal of associations, foundations and endowments
- Annual accounts of associations, endowment funds, corporate foundations, partnership foundations, national military professional associations, sustainability funds
- BALO - API of data from the Bulletin des annonces légales obligatoires
Already available: data from the barometer of the results of public action https://www.data.gouv.fr/fr/datasets/barometre-des-resultats-de-laction-publique/</t>
  </si>
  <si>
    <t xml:space="preserve">Scheduled to be open (https://www.data.gouv.fr/fr/datasets/tableau-de-suivi-des-ouvertures-de-donnees-codes-sources-et-api-publics-avril-2021/):
- Livia model (projection model of dependent elderly people)
- Livia database (projection model of dependent elderly people)
- Autonomix model (microsimulation to study the distribution and amount of expenditure linked to the care of the loss of autonomy)
- Projection of the number of doctors, pharmacists, midwives and dental surgeons
- Freely accessible data from the operational directory of resources 
- API on the shared directory of health professionals
Already available: COVID-19 data, including vaccination campaign data https://www.data.gouv.fr/fr/pages/donnees-coronavirus </t>
  </si>
  <si>
    <t>Scheduled to be open (https://www.data.gouv.fr/fr/datasets/tableau-de-suivi-des-ouvertures-de-donnees-codes-sources-et-api-publics-avril-2021/):
- Limite terre-mer: high-resolution reference system for the coastline 
- Start of the production of national coverage data with 3-dimensional point density by HD Lidar
- MAJIC land registry database for legal entities 
- Request for property values (real estate transactions) for Alsace-Moselle</t>
  </si>
  <si>
    <t>Scheduled to be open (https://www.data.gouv.fr/fr/datasets/tableau-de-suivi-des-ouvertures-de-donnees-codes-sources-et-api-publics-avril-2021/):
Judicial decisions of the Council of State
Judgments of the Court of Cassation (Jurinet)
Judgments of the Administrative Courts of Appeal
Judgments of the Courts of Appeal in civil, social and commercial matters (JuriCA)
Judgments of the administrative courts
Judgments of the Labour Courts (Conseils de prud'hommes)
Judgments of the commercial courts
Court decisions of 1st instance in criminal matters - contraventional and delictual proceedings
Court decisions of 1st instance in civil matters - judicial courts including JAF
Court decisions in criminal proceedings
Court decisions of the CA in criminal matters - contraventions and delictual proceedings</t>
  </si>
  <si>
    <t>**The Open Data Mission:**
The Open Data Mission led by MP Éric Bothorel consulted with more than three hundred actors from the public sector, the private sector, NGOs, and civil societies. The mission also set un an online contribution platform [https://www.mission-open-data.fr](https://www.mission-open-data.fr/) where more than four hundred people freely commented on the key findings and provided free contributions. The final document of the mission strongly emphasises the need to involve civil society, as the reccomendation number 2 states : "Involve civil society, through citizen consultations and the Open Government Partnership Forum, in identifying datasets and source codes to be opened". Following the publication of the mission's final report, several meetings took place between Etalab and each ministry, to identify the key datasets that should be opened.
**The new open data roadmap:**
Etalab's recent [survey](https://www.etalab.gouv.fr/participez-a-lelaboration-de-la-nouvelle-feuille-de-route-open-data-detalab), aimed towards strengthening the understanding of the stakeholders' needs and their usage of data.gouv.fr to build a new roadmap is designed according to a bottom-up user-centered approach.
Feedback of both the producers and the reusers community are at the center if the reflection. The latter rely on three principal pillars:
- The current situation based on an analysis of the metrics of the data.gouv.fr platform and on the organization of user interviews;
- A benchmark of data and open data solutions;
- An organization of thematic webinars with the participation of our team and open data stakeholders.
This choice is very much oriented from previous experience :
**Data Public Service :**
Data re-users and publishers were publicly consulted on the extension of the data public service. The first version of this new public service identified 6 databases of reference. Thanks to the consultation, two new databases were added: the repository of the administrative organisation of the State, and the official geographical code.
For more information see :
- [Synthèse de la consultation sur la mise en oeuvre du Service public de la donnée](http://www.etalab.gouv.fr/consultation-spd)
- [Comment nous co-construisons le service public des données de référence avec ses utilisateurs](https://www.etalab.gouv.fr/comment-nous-co-construisons-le-service-public-des-donnees-de-reference-avec-ses-utilisateurs)
- [République Numériq](https://www.republique-numerique.fr/)ue
**Co-conceived licence :**
The [Licence Ouverte Version 2.0](https://www.etalab.gouv.fr/wp-content/uploads/2017/04/ETALAB-Licence-Ouverte-v2.0.pdf) has been [co-conceived](https://www.etalab.gouv.fr/appel-a-commentaires-sur-un-nouveau-projet-de-licence) with many different stakeholders including citizens, actors or the private sector and administrations. See the consultation here. The same approach of consultation has been adopted for [France’s policy on free software](https://www.etalab.gouv.fr/ouverture-des-codes-sources-appel-a-commentaires-sur-la-politique-de-contribution-aux-logiciels-libres-de-letat).
**France’s 2018-2020 Open Government National Action Plan**
This plan was also written after a large public consultation. This consultation helped to identify important data domains that should be the focus of new data opening:
- Environment: hydrographic data; local data on energy, building permit…
- International affairs: photos taken by the Ministry of Foreign Affairs, data on foreign policy declaration, statistics of consulate applications…
- Culture: data of public cultural operators.
- Interior: data on public aids.
- Agriculture: data on controlled origins appellations…
- Research: data on secondary education, data on the financial situation of faculties…
More information [here](https://www.etalab.gouv.fr/wp-content/uploads/2018/04/PlanOGP-FR-2018-2020-VF-FR.pdf) (p 22)
**Event organisations:**
Etalab organises or co-organises many events that aim to gather different stakeholders. Each event allowed Etalab to learn about the various needs and demands of stakeholders.
Hackathons :
- [Hackathon on non-profit data](https://www.data.gouv.fr/fr/posts/les-jeux-de-donnees-des-associations/);
- [DataFin hackathon](https://www.etalab.gouv.fr/hackathon-datafin-participez-a-lexploitation-des-donnees-financieres-des-collectivites-locales) on local government financial data;
- [RenovAction hackathon](https://www.hackathon-renovaction.fr/program/hackathon) dedicated to energy renovation of housing;*
- [Hackathon Covid](https://hackathon-covid.fr)
Open data sprint: In 2018, Etalab has organised “[Open Data Sprint](https://www.nextinpact.com/news/106996-des-ateliers-organises-dans-ministeres-pour-accompagner-lopen-data-par-defaut.htm)” events with different ministries (around 50 participants from each ministry). These events were organised in order to involve public servants in the prioritisation process. We have collaboratively identified the datasets eligible for open data whose opening would have the greatest impact. A follow-up between Etalab and the open data officers is carried out to monitor the opening of the datasets identified.
Other events: During each event organized around the subject of data (its opening or exploitation), participants (from the public and the private sector) are asked to report the datasets eligible for open data whose opening would have the greatest impact. For example, at the last [Data viz challenge](https://www.education.gouv.fr/110bislab/cid139098/participez-au-dataviz-challenge-education-territoires.html) organised by the Ministry of National Education, a database list requested by participants was produced. This list was then studied by the taskforce Etalab and the open data officer of the Ministry of National Education to trigger appropriate actions. This approach is replicated during every hackathon and the “Forum Open D’Etat”.
**The CDO network**
Etalab has created a network of CDOs and open data officers in each ministry. The latter have themselves developed a network of correspondents within the operators of the ministry concerned. This network makes it possible to include all central government stakeholders in the open data awareness and training process. It also makes it possible to track needs (data needs, formation needs etc.) from the different ministries’ division to Etalab to trigger appropriate actions.
**Constant support**
Etalab assists every user on data.gouv.fr thanks to the discussion module. See [example](https://www.data.gouv.fr/fr/datasets/cadastre/). Moreover, a support platform has been created [support.data.gouv.fr](http://support.data.gouv.fr) to help users find the answer to the most common question, or redirect them towards the appropriate contact form. All of Etalab's teams use a ticket management tool that enables them to respond more efficiently to different requests.</t>
  </si>
  <si>
    <t>The governance structure in place allows many actors to participate in the implementation of the open data strategy at national and local level.
**At the state level**
Etalab, which is part of the State's Digital Department, coordinates different inclusive actions:
- **Internal to the administration:** The Prime Minister, in his circular of April 2021, asked each ministry to appoint a CDO, Etalab is in charge of animating this network of ministerial CDOs and open data officers. The latter have themselves developed a network of correspondents within the operators of the ministry concerned. This network makes it possible to include all central government stakeholders in the open data awareness and training process. It also makes it possible to track needs (data needs, formation needs etc.) from the different ministries’ divisions in order for Etalab to trigger appropriate actions. A data policy roadmap per ministry must be published by July. An interministerial roadmap will follow, including a reflection on data governance and hte inclusion of different stakeholders.
- **External to the administration:** Etalab regularly organizes (every 1 to 2 months) events that bring together civil society, associations, NGOs, and companies to work on the subject of open data. These events can take many forms such as hackathons that engage actors to discover and exploit databases published in open data. Ministries are involving various external stakeholders in the drafting of the ministerial roadmaps, for example the green tech actors for the Ministry of Ecological Transition, the Health Data Hub for the Ministry of Health and Welfare. The figure of "ombudsman for general interest data" planned in the Prime Minister circular of April 2021 will be focused on working together with private actors that make data that is deemed to be of general interest. The PM circular also mentions how the Open Government Partnership will be the priviledged forum for exchanges between public actors and civil society.
On top of that, data.gouv.fr is conceived as an exchange platform with and between stakeholder (see previous question).
**At the local level**
The State and Etalab subsidize and coordinate Open Data France's actions on the territory. Open Data France is an association that has the mission to gather and support local authorities actively engaged in an approach to open public data and to promote all the steps taken by these authorities to promote open data. This is reflected in the implementation of a service offer adapted to each territory (awareness, training, accommodation, stimulation). This anchoring at the territorial level makes it possible to include a large number of stakeholders willing to commit themselves to the implementation of the open data policy.</t>
  </si>
  <si>
    <t>Main documents: Prime Minister circular of April 2021](https://www.legifrance.gouv.fr/circulaire/id/45162)
- [Strategy to accelerate the digital transformation of the public service Tech.gouv](https://www.numerique.gouv.fr/publications/tech-gouv-strategie-et-feuille-de-route-2019-2021/)
- [Organisational note on the DINUM](https://www.numerique.gouv.fr/uploads/note_organisation_DINUM_20200301.pdf)
- [DINUM organizational chart](https://www.numerique.gouv.fr/uploads/organigramme_DINUM.pdf)
- [Etalab team](https://www.etalab.gouv.fr/equipe)
- [http://www.opendatafrance.net](http://www.opendatafrance.net/)
- [OpenDataLocale](https://opendatalocale.net/)
- [The final report of the Open Data Mission](https://www.mission-open-data.fr/uploads/decidim/attachment/file/36/Mission_Bothorel_Rapport.pdf)
Moreover, Ministries will have to submit their data governance roadmap by July 15, and the roadmaps will be published on September 15.</t>
  </si>
  <si>
    <t>**At the national level:**
Etalab assist data providers with their open data publication process in several way:
1. In order to improve data quality, Etalab is making special efforts to better support data producers in their publication procedures. This notably involves the publication of [guides](https://guides.etalab.studio/) with the objective of supporting administrations in their data policy. The guides cover legal, technical or organizational themes. Etalab also provides literacy to publishers to help them prepare their dataset for publication and publish them on data.gouv.fr. We also publish extensive specific [documentation](https://doc.data.gouv.fr/) concerning the usage of the data.gouv.fr portal.
2. Etalab offers personalized support to all producers wishing to publish their data in open data. To this end, Etalab provides its expertise in the identification of databases eligible for open data, in the quality improvement of these databases and in the publication process on [data.gouv.fr](http://data.gouv.fr). For example, Etalab has supported the Ministry of Health, the public health authority Santé publique France, and other national health bodies during the entire COVID-19 pandemic. Etalab helped these actors to develop and implement an open data strategy over several stages concerning COVID-19 data, providing legal and technical support, hosting the data on data.gouv.fr and organising exchanges with reusers.
3. Etalab assists every user on data.gouv.fr thanks to the discussion section. See [example](https://www.data.gouv.fr/fr/datasets/cadastre/). Moreover, a support tool has been put in place at [https://support.data.gouv.fr/](https://support.data.gouv.fr/) with guided paths for users to find the answer to frequently asked questions and to contact the appropriate support channels through an online form. All of Etalab's teams use a ticket management tool that enables them to respond more efficiently to different requests.
**At the local level**
At the local level, the Open Data France association (subsidize and coordinated by the federal state) supports local authorities and other stakeholders in publishing their data in open data. The association provides resources to help stakeholders implement an open data strategy:
- [Documents Opendata France](http://www.opendatafrance.net/ressources/documents-opendata-france/) :
- [OpenDataLocale – Accompagnement des collectivités à l'ouverture des données publiques](http://opendatalocale.net/)
Open Data France also provides a [platform](https://validata.fr/doku.php) for the validation of open datasets produced by territorial actors. It offers its users the possibility to check the conformity of these data with the models defined within the framework of the Common Local Data Base.
However, Etalab assists local public authorities when they ask for it and coordinate actions to foster collaboration and interoperability between them. Here is two interesting example :
- The organisation of the [DataFin hackathon](https://www.etalab.gouv.fr/hackathon-datafin-participez-a-lexploitation-des-donnees-financieres-des-collectivites-locales) on local government financial data;
- The [Covid Hackathon](https://hackathon-covid.fr/);
- The tool [schema.data.gouv.fr](http://www.schema.data.gouv.fr/), a referencing and support service for the creation of public data schemas that was designed notably for local collectivities. This tool enables data providers to produce high-quality data.</t>
  </si>
  <si>
    <t>Two types of actors are appointed within ministerial organizations:
- **Chief data officers** are proactively appointed by ministries, as asked by the Prime Minister in his April 2021 circular. They are in charge of the data policy within their ministries. The CDO is under the responsibility of the "General Data Administrator", the state CDO. Etalab leads this network and supports each CDO in the implementation of its missions, including the opening and circulation of its data. The list of CDOs is available in open data [https://www.data.gouv.fr/fr/datasets/liste-des-administrateurs-ministeriels-des-donnees/](https://www.data.gouv.fr/fr/datasets/liste-des-administrateurs-ministeriels-des-donnees/)
- **Open data officers:** although the role is not mandatory, since open data is a prerogative of the CDO, some ministries and inter-ministerial services choose to appoint open data officers alongside the CDOs, with the specific role of instilling the open data policy within their structure. The open data officer's missions are to identify the databases whose opening would have the greatest impact, to act as an intermediary between Etalab and the divisions of his ministry and to report needs and feedback to the CDO.
The DINUM also coordinates a network of API managers in different public bodies.
At the local level, the Prime Minister circular of April 2021 asks every regional representative of the national government (Préfet) to nominate a referent for data, algorithms and source codes, in order to support local state services.</t>
  </si>
  <si>
    <t>At the local level, the Prime Minister circular of April 2021 asks every regional representative of the national government (Préfet) to nominate a referent for data, algorithms and source codes, in order to support local state services.
**Etalab positioning**
Etalab is the Prime Minister’s task force in charge to conceive, pilot and promote public open data. If our action is more focused on central administration, Etalab assists every public body in their publication process and often [highlights](https://www.data.gouv.fr/fr/posts/suivi-des-sorties-avril-2020/) the good practices of local actors.
Furthermore, the national data portal is conceived as a single point of entry for open data and it aims to gather all data open at the local level, in particular through the harvesting mechanism. (see question 31)
However, local initiatives promoting open data among cities and local government emerge every day and are not necessarily coordinated at the national level.
**Open Data France**
Etalab collaborate with a French civil society organization, Open Data France, which was mandated by the State Secretary on Digital to prepare the opening of cities and local governments’ data (by organizing consultation on how to open data for local governments, which data to open first, which standards to follow etc.).
**Legal framework**
There is a national legal framework, which is the same for all the territorial collectivities and public collectivities ([The Digital Republic Law](https://www.legifrance.gouv.fr/eli/loi/2016/10/7/ECFI1524250L/jo/texte)). In this sense, all open data initiatives are coordinated at a national level and data can be published on the national platform. Therefore, the rules are the same for every actor.
**Other programmes**
Furthermore, another program, namely the [DcANT](http://www.modernisation.gouv.fr/salle-de-presse/communiques-de-presse/programme-dcant-2018-2020-letat-et-les-collectivites-territoriales-transforment-ensemble-le-service-public) (Concerted Development of Digital Public Services) is coordinating with local governments to digitize local public services and to open data. The National Agency for the Cohesion of Territories [https://agence-cohesion-territoires.gouv.fr/](https://agence-cohesion-territoires.gouv.fr/) also supports local open data initiatives.</t>
  </si>
  <si>
    <t>Etalab is piloting the open data strategy and is positioning itself as a facilitator for every stakeholder. Ministerial Chief Data Officers, as established in the Prime Minister Circular, are in charge of elaborating the data strategy in each ministry, of coordinating with the various stakeholders and to act as the main point of contact for data reusers. Such model is also replicated at local level with the data referents for each regional préfet.
This model is coherent with the French centralised administrative structure, and has proven to be the most effective. Nonetheless, there is a high degree of coordination with various stakeholders, including civil society.</t>
  </si>
  <si>
    <t>By law, cities and local governments of more than 3 500 inhabitants and 50 public servants are obliged to publish their data under an open licence. Etalab and OpenDataFrance assist them in this process. For example, Etalab developed the tool [schema.data.gouv.fr](http://www.schema.data.gouv.fr/), a referencing and support service for the creation of public data schemas that was designed notably for local collectivities (see question 14).
The association OpenDataFrance [https://www.opendatafrance.net/](https://www.opendatafrance.net/) is partially financed by Etalab.
Moreover, the recovery plan France Relance allows local authorities to apply for open data projects [https://france-relance.transformation.gouv.fr/96c0-developper-lutilisation-de-la-donnee-dans-vot](https://france-relance.transformation.gouv.fr/96c0-developper-lutilisation-de-la-donnee-dans-vot).</t>
  </si>
  <si>
    <t>**The CDO network**
**Chief data officers** are proactively appointed by ministries, as asked by the Prime Minister in his April 2021 circular. They are in charge of the data policy within their ministries. The CDO is under the responsibility of the "General Data Administrator", the state CDO. Etalab leads this network and supports each CDO in the implementation of its missions, including the opening and circulation of its data. The list of CDOs is available in open data [https://www.data.gouv.fr/fr/datasets/liste-des-administrateurs-ministeriels-des-donnees/](https://www.data.gouv.fr/fr/datasets/liste-des-administrateurs-ministeriels-des-donnees/)
This network makes it possible to include all central government stakeholders in the open data awareness and training process. It also makes it possible to track needs (data needs, formation needs etc.) from the different ministries’ division to Etalab to trigger appropriate actions. The CDO network gathers at regular occasions (every trimester) in order to share about their progress, difficulties and good practices over data strategy in general. The issue of open data is of  course at the center of the discussions.
**Forum Open d'État**
The Interministerial Department of Public Transformation (DITP) regularly organizes the « Forum Open d’Etat » within the framework of the Open Government Partnership. These events gather civil servants and the civil society to discuss open government, transparency of public action, and open government data reuse [https://www.modernisation.gouv.fr/nos-actions/gouvernement-ouvert/gouvernement-ouvert-tenue-du-1er-forum-open-detat-transparence-de-la-vie-publique-transparence-des-services-publics-le-27-mai-a-14h30](https://www.modernisation.gouv.fr/nos-actions/gouvernement-ouvert/gouvernement-ouvert-tenue-du-1er-forum-open-detat-transparence-de-la-vie-publique-transparence-des-services-publics-le-27-mai-a-14h30)****
**Open Data France**
The association Open Data France aims at bringin together and supporting local authorities actively engaged in a process of opening up public data, and encouraging all the steps taken by these authorities with a view to promoting open data. Open Data France regularly organises meetings to exchange knowledge and experience with local actors in the field of open data, one example is the recent even on "open data in the territories" [https://www.data.gouv.fr/fr/posts/retour-sur-levenement-open-data-des-territoires/](https://www.data.gouv.fr/fr/posts/retour-sur-levenement-open-data-des-territoires/) a webinar dedicated to the opening of territorial data. Different local administrations presented their projects and the existing tools to help communities to produce and publish data.
**schema.data.gouv.fr**
Etalab's project on data schemas, [schema.data.gouv.fr](http://schema.data.gouv.fr), provides many opportunities of exchange with external actors. Workshop are often organised during the investigation phase of a schema. For example, before publishing the schema for the high wages in the public sector [https://schema.data.gouv.fr/etalab/schema-hautes-remunerations/latest.html](https://schema.data.gouv.fr/etalab/schema-hautes-remunerations/latest.html), a workshop with some administrations at national and local level, as well as journalists has been organised, and a discussion took place in the github repo of the schema.data.gouv.fr project [https://github.com/etalab/schema.data.gouv.fr/issues/130](https://github.com/etalab/schema.data.gouv.fr/issues/130) 
**Discussion groups**
The state messaging app "Tchap" https://www.tchap.gouv.fr/ allows any public official to participate in discussion groups related to a topic. Some discussion groups are dedicated to data policy. These discussions welcome public servants from both central and territorial administrations.
**Event dedicated to information et knowledge sharing** 
Occasional events are organized to promote exchanges between the different administrations. Throughout the year, workshops on data schemas creation are also organized. They include different administrations to facilitate the exchange between the different actors. Workshops are also organized to understand the needs and constraints of public agents when they have to publish data (quality of data, discoverability, thematics, reuses and impact).</t>
  </si>
  <si>
    <t>Both the technical roadmap of the portal and the general strategy rely on user feedback. We attach as much importance to reusers as to producers. We found that the organisation of events such as hackathons are a very good means to bring together public sector bodies and open data re-users and enable both parties to better understand the needs and difficulties of one another. However our positioning is more global. **Please see question 11 for more information.**
Throughout 2020, numerous event were held to share experiences and best practices between public sector bodies (in particular data producers) and open data re-users (mainly comming from the civil society but not only). 
Some examples : 
**schema.data.gouv.fr**
Before publishing the schema for the high wages in the public sector [https://schema.data.gouv.fr/etalab/schema-hautes-remunerations/latest.html](https://schema.data.gouv.fr/etalab/schema-hautes-remunerations/latest.html), a workshop with some administrations at national and local level, as well as journalists has been organised, and a discussion took place in the github repo of the schema.data.gouv.fr project [https://github.com/etalab/schema.data.gouv.fr/issues/130](https://github.com/etalab/schema.data.gouv.fr/issues/130) 
**Discussions groups on Covid-19 data**
Several reunions were organised between Covid-19 data producers and proeminent reusers to share informations on how data is gathered and to explain the methodology of the indicators. Those meetings were also meant to give the opportunity to reusers to give feedback on data quality and their needs and expectations. 
**[data.gouv.fr](http://data.gouv.fr) new roadmap**
When establishing the new roadmap of the national platform, meetings took place with reusers on specific issues such as measuring impact and the way we feature reuses on the plateform. For example, it has been very useful to learn what can incentive reusers to referenciate their work. A more comprehensive study was also held in this context.</t>
  </si>
  <si>
    <t>Etalab organises or co-organises many events that aims to gather different stakeholders and promote open data. Here are some examples:
- [Forum open d'Etat](https://www.modernisation.gouv.fr/nos-actions/gouvernement-ouvert/gouvernement-ouvert-tenue-du-1er-forum-open-detat-transparence-de-la-vie-publique-transparence-des-services-publics-le-27-mai-a-14h30)
- [Covid hackathon](https://hackathon-covid.fr/)
- [Hackathon on non-profit data](https://www.data.gouv.fr/fr/posts/les-jeux-de-donnees-des-associations/);
- [DataFin hackathon](https://www.etalab.gouv.fr/hackathon-datafin-participez-a-lexploitation-des-donnees-financieres-des-collectivites-locales)
- [RenovAction hackathon](https://www.hackathon-renovaction.fr/program/hackathon)
- [Forum open d’Etat](https://www.etalab.gouv.fr/wp-content/uploads/2018/04/le_manifeste_V2.pdf)
- [Open Data Sprint](https://www.nextinpact.com/news/106996-des-ateliers-organises-dans-ministeres-pour-accompagner-lopen-data-par-defaut.htm)
- [Data viz challenge](https://www.education.gouv.fr/110bislab/cid139098/participez-au-dataviz-challenge-education-territoires.html)
- [Open Data lab on Public procurement](https://www.etalab.gouv.fr/transparence-de-la-commande-publique-des-donnees-aux-politiques-dachat-quels-usages)
- [Open Data lab on official development assistance (ODA)](https://www.etalab.gouv.fr/forum-open-detat-6-renforcer-la-transparence-de-laide-publique-au-developpement-par-louverture-des-donnees)
- [Conference and hackathon on open data](https://parispeaceforum.org/fr/hackathon/)
- [Open data workshop (open to everyone) on open data by default](https://www.etalab.gouv.fr/ce-que-nous-avons-appris-lors-des-journees-de-lopen-data-par-defaut)
- [Open data days](https://www.etalab.gouv.fr/journees-open-data-par-principe)
- [Open data lab on open science](https://www.etalab.gouv.fr/comment-generaliser-lacces-ouvert-a-la-recherche-retour-sur-le-forum-open-detat-3-ouvrons-la-science)
- [Hackathon on educational data](https://openagenda.com/110bis/events/dataviz-challenge-110-bis?lang=)
- [Hackathons on financial data co-organised with Etalab](https://www.etalab.gouv.fr/?s=datafin)
- [Hackathon on data from French National Library](https://forum.etalab.gouv.fr/t/hackathon-bnf-roulez-jeunesse-24-et-25-novembre-2018/4272)
- Workshops organized by Etalab as part of the elaboration of the open data roadmap: data discoverability, data quality, thematics, reuse and impact. These workshops brought together data producers and reusers (in particular from outside the administration)
- [Workshop on the publication of local data](https://www.etalab.gouv.fr/rdv-etalab-mip-2020)
- [Workshop on schemas](https://www.data.gouv.fr/fr/posts/nos-reflexions-sur-la-qualite-des-donnees/)
We also present Etalab's activity and promote open data at international conferences organised by the OECD or the European Commission for example.</t>
  </si>
  <si>
    <t>In order to improve data quality, Etalab is making special efforts to better support data producers in their publication procedures. This notably involves the publication of guides with the objective of supporting administrations in their data policy.
The guides cover legal, technical or organizational themes and are conceived in an iterative and open manner.
As of now Etalab published the following guides (see [https://guides.etalab.gouv.fr/](https://guides.etalab.gouv.fr/)) :
- A guide on how to [publish data](https://guides.etalab.gouv.fr/data.gouv.fr/)
- A [legal guide](https://guides.etalab.gouv.fr/juridique/)
- A [quality guide](https://guides.etalab.gouv.fr/qualite/)
- A guide on [data schema](https://guides.etalab.gouv.fr/producteurs-schemas/)
- A guide on [pseudonymisation](https://guides.etalab.gouv.fr/pseudonymisation/)
- A guide on [algorithms transparency](https://guides.etalab.gouv.fr/algorithmes/)
- [Opening software source codes](https://guides.etalab.gouv.fr/logiciels/)
Other relevant resources on publication are made available :
- Extensive specific [documentation](https://doc.data.gouv.fr/) concerning the usage of the data.gouv.fr portal
- Documentation supplied by [Open Data France](https://opendatafrance.gitbook.io/odl-ressources)
- Practical [legal guide](https://www.cnil.fr/sites/default/files/atoms/files/guide_open_data.pdf) provided by the CADA/CNIL
In order to help administrations publish good quality data, Etalab is developing a tool to help with the production, validation and publication of structured data: [https://publier.etalab.studio/](https://publier.etalab.studio/)</t>
  </si>
  <si>
    <t>**Publication of critical data**
Within the framework of the interministerial committee for public transformation, a list of datasets, APIs and source codes to be opened has been established with a publication schedule. These datasets considered as critical will have to be published by the administration at the identified date
**Political strategy**
As part of the implementation of the Prime Minister's data policy circular, each ministry has been asked to establish a strategy for the opening of data by July 15. This strategy is intended to be operational and set out in a timetable.
**General strategy** 
As mentioned, previously, the new open data and data.gouv.fr roadmap is under construction. The latter will be published by the end of June 2021.
Etalab collaborates with chief data officers and open data officers of each ministry to help them carry out the inventory of the data within their scope. Workshops are organized to identify the key variables of the different inventories.
However, when we want to establish a publication plan we rather work on specific themes (for example circular economy, local financial data etc.) rather than by ministries or agencies. We believe this strategy is more relevant for three main reasons :
- The technical expertise over the data production context is different on every theme,
- It enables us to associate many differents stakeholders (ministries, agencies, private sector, civil society etc.) to the identification of the relevant datasets;
- It fosters the classification and discoverability of data afterwards.
This is also why we are currently focusing our efforts on realising some specific inventories of data that is available within the public administration, by theme (health, employment, housing)
Regarding, data-sharing the [roadmap](https://api.gouv.fr/feuille-de-route) of the provision of API is public and transparent.</t>
  </si>
  <si>
    <t>**Political process for the opening of critical data**
As part of the follow-up of the implementation of the plan agreed upon at the 5th interministerial committee for public transformation [https://www.modernisation.gouv.fr/transformation-publique/comites-interministeriels-de-la-transformation-publique/article-citp](https://www.modernisation.gouv.fr/transformation-publique/comites-interministeriels-de-la-transformation-publique/article-citp), the DINUM has the mission to follow the implementation of the commitments in terms of open data. High-level interministerial meetings are organized to ensure that data is published by the different actors. This high-level political follow-up reinforces the implementation of data publication
Once the data roadmaps (see questions above) are developed for each department, a follow-up of the commitments for each actor will be done. The implementation of the open data strategy will thus be monitored
**Portal usage monitoring :**
Two dashboards allow to monitor the portal usage and performance:
- [Tableau de bord - data.gouv.fr](https://www.data.gouv.fr/fr/dashboard/): number of datasets published, number or resources, number of reuse, number of users, number of organisations, number of discussion, last datasets published, last reuses published. It is also possible to filter the dataset published by categories.
- [Statistiques de Data.gouv.fr](https://stats.data.gouv.fr/) : among the information you can find the number of visitors and how these changed over time. See the stats.
On top of that we :
- Run statistics on the uses of the APIs ;
- Publish the [catalog of data.gouv.fr](https://www.data.gouv.fr/fr/datasets/catalogue-des-donnees-de-data-gouv-fr/) as a dataset. The latter provides information on the list of datasets, resources, reuses, organizations, tags and discussions published on the portal.
**Collaboration on specific thematics**
As explained in the previous question we establish and monitor implementation plans on specific thematics. (see question 25)
**Regular exchange with the open data community :**
Etalab is always in close contact with the open data community, relying in particular :
- The CDO network;
- The discussion platform positioning of the national portal;
- Events organisation.
**CADA request tracking**
As mentioned earlier, the team pays a lot of attention to the recommendations given by the Commission for access to administrative documents (CADA). The legal task force is particularly on the lookout to its legal doctrine.
**Baromètre des résultats de l'action publique de l'État**
In a broader perspective, the DINUM in general, and Etalab in particular, participate in the monitoring of the Baromètre des résultats de l'action publique de l'État (Barometer of the results of the State' s public action): a set of concrete measures identified as priority areas for the government action since they have a direct impact on the daily life of citizens. The barometer is available on the [Government website](https://www.gouvernement.fr/les-actions-du-gouvernement/resultats) and [the open data is available on data.gouv.fr.](https://www.data.gouv.fr/fr/datasets/barometre-des-resultats-de-laction-publique/)
**At the local level**
[OpenDataFrance](http://www.opendatafrance.net/) is in charge to keep track of the strategy of implementation in particular through [observatoire-opendata.fr](http://www.observatoire-opendata.fr/)</t>
  </si>
  <si>
    <t>French administrations have reached a certain level of maturity on open data issues. In particular, a lot of progress has been done in the legal framework understanding and we witness more and more proactivity within administration both at the central and local level. The statistics of data.gouv.fr (see dimension 3) are constantly increasing at a very rate both on datasets and reuses
In April 2021, the national open data portal [data.gouv.fr](http://data.gouv.fr) recorded a 200% increase in the amount of visits, compared to the same period of the previous year. The increase is also due to the COVID-19 crisis, that raised the salience of open data not only as a tool to provide detailed information to citizens but also to help decision-makers to make informed decisions and collaborate with one another and a civil society.
Based on the results of the open data observatory, we can consider that the results are satisfactory: all ministries publish their data as well as all regions. 67 departments publish data, while 167 EPCIs and 351 municipalities are engaged in an open data process. The progression is stable over time: [https://www.observatoire-opendata.fr/resultats/](https://www.observatoire-opendata.fr/resultats/)</t>
  </si>
  <si>
    <t>In France it is not a binding obligation to publish on the national portal and many local or regional authorities choose, for various reasons, to manage their own portal. Local and regional data source are nonetheless discoverable via the national portal :
- Because some local public bodies decide to publish directly on data.gouv.fr;
- Thanks to our harvesting strategy that enables the portal to be a single point of entry for public data.
Indeed, the harvesting mechanism allows [data.gouv.fr](http://www.data.gouv.fr/) to automatically retrieve metadata from numerous remote open data platforms, including those of local authorities. Today, 133 harvesters are active and 60 of them were created in 2019. The harvested datasets represent around 35% of the datasets of [data.gouv.fr](http://www.data.gouv.fr/).
In the aforementioned April 2021 circular on data policy, the Prime Minister asked the central public administration to make sure open data is referenced on [data.gouv.fr](http://data.gouv.fr) in order to increase discoverability.</t>
  </si>
  <si>
    <t>The issue of offering real-time or dynamic data has been identified as a priority for Etalab for a long time. In 2016, Etalab conducted a [public consultation](https://www.etalab.gouv.fr/consultation-spd) with the potential users of the reference data. This consultation, to which 160 respondents (public and private actors, associations) contributed, made it possible to precisely identify expectations, in particular on the quality criteria of the reference data.
Freshness very clearly appeared as the main dimension expected (data update, delay between the occurrence of a fact, for example the registration of an association, and its appearance in the broadcast base).
This preoccupation is highlighted in the [Chief data officer report](http://www.modernisation.gouv.fr/sites/default/files/fichiers-attaches/rapportagd_2016-2017_web.pdf) (page 45 for example) and partly explains the investment on the API strategy. APIs that provide real-time data are available on the national portal [api.gouv.fr](http://api.gouv.fr) and the team behind api.gouv.fr helps data holders to reference their APIs.
The 2015 law on growth, activity and equal economic opportunities (Loi Macron) had set obligations to publish data on real time transport schedules [https://www.legifrance.gouv.fr/loda/id/JORFTEXT000030978561/](https://www.legifrance.gouv.fr/loda/id/JORFTEXT000030978561/). The 2019 law on the orientation of mobilities [https://www.legifrance.gouv.fr/jorf/id/JORFTEXT000039666574/](https://www.legifrance.gouv.fr/jorf/id/JORFTEXT000039666574/) made a step further by not only transposing into national law the European Delegated Regulation 2017/1926 of 31 May 2017 [https://eur-lex.europa.eu/legal-content/EN/TXT/?uri=CELEX%3A32017R1926](https://eur-lex.europa.eu/legal-content/EN/TXT/?uri=CELEX%3A32017R1926), but also by including dynamic data. 
The Open Data parliamentary mission led by MP Éric Bothorel also points out the key role of real-time data, especially within the transport domain.
As of today : 
- Real-time data on"Hydrometry" are available in open data through an API : [https://api.gouv.fr/les-api/api_hubeau_hydrometrie](https://api.gouv.fr/les-api/api_hubeau_hydrometrie)
- The transport.data.gouv.fr task force deploys special efforts to promote real-time data. This includes [documentation](https://doc.transport.data.gouv.fr/producteurs/operateurs-de-transport-regulier-de-personnes/temps-reel-des-transports-en-commun) on standardisation, an [inventory of real time](https://transport.data.gouv.fr/real_time) data yet to be standardized, and [discussion with stakeholders](https://doc.transport.data.gouv.fr/documentation/liste-des-rencontres-publiques/20-09-2018-transport-regulier-temps-reel).</t>
  </si>
  <si>
    <t>**2019 Action Plan**
In May 2019, a [circular](https://www.legifrance.gouv.fr/download/pdf/circ?id=44638) by the Director General of Administration and the Civil Service and the Interministerial Director of Digital Affairs presented an action plan aiming to attract, recruit and retain skills in the digital sector. The action plan also mentions the need to strengthen training and implement a plan to develop the digital skills of civil servants.
**Open Data Mission**
The final report of the Open Data Mission led by MP Éric Bothorel praises the interministerial directorate for digital affairs (DINUM) for the actions that are in place to help senior managers to integrate the impact of digital technology on the public sphere. The mission also stresses the need for improved digital skills within the public administration, advocating for a branch of civil servants with tech skills
**[Guides.etalab.gouv.fr](https://guides.etalab.gouv.fr/)**
[Etalab’s guides](https://guides.etalab.gouv.fr/), previously mentioned, are intended for different audiences in public or private structures: chief data officer, lawyers, business experts, project managers etc. We consider them as a first entry into the subject for training public officials on data issues. See the guides : https://guides.etalab.gouv.fr/
We are currently considering to develop thoses guides even further and to add self learning material oriented to civil servants but also more technical material oriented to reusers. 
**Tech.gouv “Talent mission”:**
[Tech.gouv](https://www.numerique.gouv.fr/publications/tech-gouv-strategie-et-feuille-de-route-2019-2021/), the new French digital strategy has created a new mission called “Talent”.This mission aims to professionalize the digital sector of the State and support managers for a better consideration of digital levers (mainly focus on data scientist, developers and UX designer).
The observation is that improving the digital work environment of public agents will facilitate the recruitment of good profiles and foster their motivation. This attractiveness will be strengthened by developing working and management methods enabling to take full advantage of the digital potential.
Beyond the recruitment and retention of specialized profiles, it is also essential to distribute among all public managers digital culture and its use for the transformation of the state.
In these perspectives, through the Tech.gouv program, the DINUM will carry out targeted actions
- A punctual sharing of expertise within the administration will be set up to allow a digital talent to put his skills in the service of digital projects related to other public employers, and a pool of internal and external skills will be created (TA2 action).
- A normative HR framework will help to frame and make attractive the public digital sector, particularly in connection with training initials and reconversion (TA3 action).
- Public managers to them will be accompanied to digital in different forms (training, coaching, communication, etc.) (TA 4 action).
**The Entrepreneurs of General Interest (EIG) program**
In parallel, the DINUM perpetuates [Etalab’s program Entrepreneurs of General Interest](https://entrepreneur-interet-general.etalab.gouv.fr/) (EIG) which allows, via promotions to attract experts from all over the administration horizons, anxious to take up challenges at the heart of the transformation digital service (action TA1).
**Program « Eclairer la décision publique par la donnée »**
Within the framework of the program "Eclairer la décision publique par la donnée" (Inform public decision-making through data) led by Etalab as part of the program TECH.GOUV ([https://numerique.gouv.fr/actualites/tech-gouv-strategie-et-feuille-de-route-2019-2022-edition-actualisee-mi-2020/](https://numerique.gouv.fr/actualites/tech-gouv-strategie-et-feuille-de-route-2019-2022-edition-actualisee-mi-2020/)), training sessions have been given to the heads of administrations to make them aware of the issue of opening up data. For example, the executives of the agency for ecological transition benefited from training sessions in March.</t>
  </si>
  <si>
    <t>In the context of the [Talents mission](https://www.numerique.gouv.fr/uploads/TECH-GOUV_2019-2021.pdf) (see page 29 for exemple) the issue of certification of training activity  is precisely identified.
Indeed, one of the objective is to act on the normative framework and implement actions aimed at developing an attractive public digital sector:
- Certify the digital training of the State;
- Develop partnerships with formation center labeled Grande École du Numérique;
- Supporting female digital talents within the State to promote diversity;
- Establish a state employer brand strategy in the digital field;
- Experiment as an interdepartmental career mobility advisor dedicated to digital.</t>
  </si>
  <si>
    <t>There is a strong trend within the administration to increase the reuse of data. Both data producers and data re-users from the administration are increasingly inclined to increase the measure of re-used public data. It is clear that the publication of data is no longer made with a view to respecting the legal framework, but with the aim of improving public action, transparency and the creation of new innovative services.
From this perspective, administrations want to understand which data is most reused, for which uses and by which actors. There is also a strong desire to create a community of reusers in order to monitor the reuse of data over time and to collect the needs in terms of data or quality.
Administrations also want to know about the reuse of data from other organizations. These reuses can inspire their own services (whether to reuse the data or to inspire other publications). Administrations also want to learn from the impact measurement methods used by other public bodies.</t>
  </si>
  <si>
    <t>At the national level, several processes are in place to help public bodies to measure the data re-used.
The first processes in place are technical monitoring :
- it is possible to consult the metrics of visits and download for each dataset published on data.gouv.fr. This makes it possible to understand which datasets are the most popular and to follow the popularity dynamics.
- the data.gouv.fr portal also offers the possibility for any reuser to publish a reuse linked to a dataset. This allows the data producer to have visibility on the reuses linked to a particular dataset.
- In addition, the editorialization and curation work on the data.gouv.fr portal (made by the data editor of the platform) allows publishers to easily observe the reused data through monthly articles that highlight the most impactful reuses. In addition, the platform's data editor highlights the most impactful reuses on the home page and on the themes pages.
The measurement of reused data is also done through the animation of communities. This animation can be done at the level of an administration or with an interdepartmental scope. Animation activities are generally carried out around a data theme. The reusers of such data regularly exchange with the data producers in order to present their reuse or to communicate their needs. For example, following the Hackathon Covid on the reuse of Covid-related data, the administrations organizing the event chose to keep in touch with the participants in order to follow the subsequent reuse of the data and collect their needs regarding data that was already available, and data that was yet to be released.</t>
  </si>
  <si>
    <t>Several activities are in place to incentivise public bodies in measuring the reuses :
1. Metrics on data.gouv.fr
Every organisation can check the reuses and the metrics on their datasets to see what their data are used for. 
On top of that, a guide is proposed by Etalab to appropriate the data.gouv.fr platform and draw information from the metrics relating to the published datasets: [Animer la communauté de réutilisateurs](https://guides.etalab.gouv.fr/data.gouv.fr/animer-communaute-reutilisateurs/)
2. Open labs / data sessions / hackathon with re-users
Open Labs are organised in order to bring together data producers and reusers to exchange on open data and its reuse. These events make it possible, to identify the reuses of data published in open data and highlighted :
- [Hackathon Covid](https://hackathon-covid.fr/) (April 2021)
- [Non Conférence des Données Ouvertes du Ministère de l’Economie, des Finances et de la Relance](https://teamopendata.org/c/non-conference-mefr/73) (November 2020)
- [Hackathon on energy renovation of buildings](https://www.hackathon-renovaction.fr/program/hackathon) (june 2020) / data session on the same subject (decembre 2020)
- [Hackathon on local financial data](https://www.etalab.gouv.fr/hackathon-datafin-participez-a-lexploitation-des-donnees-financieres-des-collectivites-locales) (january 2020)
- [Hackathon / Data session on data related to association](https://www.etalab.gouv.fr/comment-nous-avons-aide-a-organiser-le-hackathon-a-lasso-des-donnees) (novembre 2020)
- [Data session on Open Lab on procurement data](https://www.etalab.gouv.fr/event/open-lab-donnees-essentielles-de-la-commande-publique) – March 12 2018 -
- [Open contracting event](https://www.etalab.gouv.fr/event/evenement-open-contracting-5), 28 November,
3. Accompanying administrations and launching programs that promote the measurement of reused data
Etalab supports administrations in measuring data that is reused on a daily basis. In addition, specific programs for transforming public administration through data enable the importance of open data to be introduced and the need to measure reuse :
- The program “[Entrepreneur d’intérêt général](https://entrepreneur-interet-general.etalab.gouv.fr/)” creates new opportunities to hire civil servants with high level digital skills within the administration, to improve public service mission and to transmit new skills in public organisation. The proposed challenges are often based on the use of data to better implement public policies. Many challenges have an open data component. In this perspective, the EIG programme emphasises the need to monitor the reuse of open data.
- The "*Lab Ia"* program assists administrations in the use of their data thanks to data sciences and Artificial Intelligence. Some of the projects have an open data component. In this perspective, the programme emphasises the need to monitor the reuse of open data. In this perspective, the lab IA programme emphasises the need to monitor the reuse of open data.
4. Editorial work to promote the measurement of reuse
An important work of curation and editorialization of reuses is carried out by the data editor of the platform data.gouv.fr to put in visibility the reuse of the most relevant data: [https://www.data.gouv.fr/fr/posts/](https://www.data.gouv.fr/fr/posts/). In addition, reuse statistics are regularly presented to incentivise public bodies in measuring the reuses : [Suivi des sorties - avril 2020](https://www.data.gouv.fr/fr/posts/suivi-des-sorties-avril-2020/).</t>
  </si>
  <si>
    <t>The final report of the Open Data Mission led by MP Éric Bothorel includes a recommendation to evaluate the economical, social, and scientifical impact of the opening and sharing of data and source codes. The mission also stresses four impact areas of open data: scientifical as a vector of knowledge, economical as a driver of innovation, democratic to improve public service, and political to restore people's confidence in public action. This view is coherent with the ministerial strategy on open data, which is focused on openness, i.e. more public open data to foster innovation, and transparency, to enhance the external evaluation of governmental policy and the democratic debate.
This vision is applied within Etalab, as we consider that the impact of open data is manifold and can be measured in different ways.
The four impact areas can be translated to three kinds of audiences:
- Administrations that improve the delivery of public services.
- Citizens who benefit from greater transparency.
- Companies, NGOs, researchers, etc. who use the data to gain knowledge and create new innovative products or services.
Finally, the impact of open data can be measured qualitatively or quantitatively. These types of measurement are complementary to each other. This is why we carry out both an analysis of quantitative metrics of our portal and quantitative impact through meetings with users of the portal, data producers and reusers.</t>
  </si>
  <si>
    <t>Etalab use a systematic impact assessment methodology that differentiate different level of impact: 
1. **First level :** raw data itself: number of datasets published, downloaded etc.
The first level of impact can be estimated through the analysis of [data.gouv.fr](http://data.gouv.fr) metrics. 
    - From www.stats.data.gouv.fr, we measure the platform's audiences. In particular, we measure visits to datasets pages, data sets downloads and submitted reuses. From this audience information, we identify the data sets with the highest impact and high demand (For 2020, we can clearly observe the high demand on health data). We are also engaging in a dialogue with some reusers to learn more about the impact of their reuses.
    - The [data.gouv.fr dataset catalogue](https://www.data.gouv.fr/fr/datasets/catalogue-des-donnees-de-data-gouv-fr/) also provides visibility into published datasets with their associated metadata and metrics. This provides a more global knowledge of user behavior on data.gouv.fr.
2. **Second level :** direct uses of the data: number of reuses
- How many reuses are known on each datasets and what are they ?
3. **Third level :** Indirect uses of the raw data: usages of the reuses
- How used are the reuses themselves ? (This is sometime impossible to know).
4. **Fourth level:** Externalities: societal impacts of open data
For the data sets for which we have detected a high impact, we document the impacts in a structured assessment report: general description, data used, administration involved, result of reuse, next steps. This year, we would like to propose a special focus on data related to covid-19, as the number of reuses were significant and the number of downloads remarquable.</t>
  </si>
  <si>
    <t>In its final report, the aforementioned Open Data Mission, made several recommendations to the government regarding impact studies : to conduct an assessment of the economic, social, and scientific impact of the opening and sharing of data, and to structure the steering and monitoring of the open data policy at the interministerial level, by including impact studies and performance indicators in any draft law.
The final report itself includes several use cases of open data that assess the impact (some examples are available at the pages 48, 98, 100, 119 of the document [https://www.mission-open-data.fr/uploads/decidim/attachment/file/36/Mission_Bothorel_Rapport.pdf](https://www.mission-open-data.fr/uploads/decidim/attachment/file/36/Mission_Bothorel_Rapport.pdf))</t>
  </si>
  <si>
    <t>Many reuses of open data aim to create impact in several areas.
Numerous examples of civil initiatives can be identified :
- https://grandeannotation.fr/: the aim of the initiative is to make it possible to draw knowledge from all the responses submitted by citizens during the “grand débat”. The annotation tool made it possible to qualify the answers and thus allow the training of algorithmic models.
- Madada.fr : this civil initiative support citizens to request data from all public authorities and to receive answers. among other features the platform enables to easily [browse demands and see their status](https://madada.fr/demandes/toutes?#results). The challenge here is to facilitate access to data by helping citizens to better interact with the political and administrative system.
- Based on open data, the [Monterritoire](https://monterritoire.cyrilcoquilleau.com/) initiative makes it possible to search for and compare communes in France and the overseas departments. It is thus possible to compare the characteristics of communes, elected officials, local taxation, property costs, services and facilities, and much more.
- The votes and amendments of Parliamentary are in an open database that can be found [here](http://data.assemblee-nationale.fr/) and [here](http://data.senat.fr/). Thanks to these open data, “Regards Citoyens” developed websites such as [www.nosdeputes.fr](http://www.nosdeputes.fr/) and [www.nossenateurs.fr](http://www.nossenateurs.fr/), which trace and qualify the work of French members of the Parliament. This provides information to citizens on the global participation of their MPs and therefore impacts their vote.
- [covidtracker.fr](http://covidtracker.fr) was born in 2020 as a reuser of COVID-related data, providing data visualisations and charts to follow the evolution of the epidemic in France. The project has evolved, and several utilities have been created by the developers of the website, including: a dashboard to follow the vaccination programme [https://covidtracker.fr/vaccintracker/](https://covidtracker.fr/vaccintracker/), and a service that helps citizens find available appointments in the vaccination centres [https://vitemadose.covidtracker.fr/](https://vitemadose.covidtracker.fr/). The latter has generated a huge social impact, by helping more people access vaccination.</t>
  </si>
  <si>
    <t>The COVID-19 crisis has been a catalyst for collaboration between government and civil society. Open data made it possible for impactful tools to be built, for example ViteMaDose [https://vitemadose.covidtracker.fr/](https://vitemadose.covidtracker.fr/) that checks for available slots in vaccination centres and is based upon the list of said centres, pharmacies and GPs that administer the vaccines.
The development of the COVID-19 dashboard on the Government website was a coordinated effort among different actors to create impact during the crisis. [https://www.etalab.gouv.fr/comment-les-administrations-ont-collabore-a-louverture-des-donnees-du-coronavirus-le-cas-francais](https://www.etalab.gouv.fr/comment-les-administrations-ont-collabore-a-louverture-des-donnees-du-coronavirus-le-cas-francais)
Moreover, within the framework of the Open Government Partnership [https://www.modernisation.gouv.fr/nos-actions/gouvernement-ouvert/ouvrir-laction-publique-construisons-ensemble-le-plan-daction-gouvernement-ouvert-2021-2023-de-la-france](https://www.modernisation.gouv.fr/nos-actions/gouvernement-ouvert/ouvrir-laction-publique-construisons-ensemble-le-plan-daction-gouvernement-ouvert-2021-2023-de-la-france), the next French Action Plan is being developed together by governmental actors such as the DITP, Etalab, and [cada.fr](http://cada.fr), civil society associations such as [madada.fr](http://madada.fr) and [ouvre-boite.org](http://ouvre-boite.org), and journalists. The aim of the action plan is to create impact on themes that are important to the French people in these times of crisis: transparency of public action results, environmental issues, fight against the pandemic, local public action, users at the heart of public action, citizen participation, digital inclusion, and transparency of the recovery plan.</t>
  </si>
  <si>
    <t>At the national level, several processes are in place to monitor the political impact of open data
**The Open Data Mission**
The Open Data Mission led by MP Éric Bothorel specifically analysed the political impact of open data. For example, the final document of the mission mentions the potential impact that data produced by private actors could have on public administration, with the examle of the Government using cell towers' and payment networks' data to analyse the impact of the first confinement. Another example is of course given by the Covid-19 pandemic: if at the beginning the opening of data was made available thanks to a civil society initiative in March 2020, it was subsequently supported by the Government, including the Director-General for Health, the Prime Minister and the President. Opening Covid-19 data made it possible both to improve the transparency of the State's response to the pandemic, and to develop reuses that allowed government officials at national and local level to follow the developments.
**Technical monitoring :** 
The first processes in place are technical monitoring :
- it is possible to consult the metrics of visits and download for each dataset published on data.gouv.fr. This makes it possible to understand which datasets are the most popular and to follow the popularity dynamics. Exemple of datasets related to politics :
    - [https://www.data.gouv.fr/fr/datasets/municipales-2020-resultats-2nd-tour/](https://www.data.gouv.fr/fr/datasets/municipales-2020-resultats-2nd-tour/)
    - [https://www.data.gouv.fr/fr/datasets/repertoire-national-des-elus-1/](https://www.data.gouv.fr/fr/datasets/repertoire-national-des-elus-1/)
    - [https://www.data.gouv.fr/fr/datasets/avis-et-conseils-de-la-cada/](https://www.data.gouv.fr/fr/datasets/avis-et-conseils-de-la-cada/)
    - [https://www.data.gouv.fr/fr/datasets/repertoire-des-debats-et-consultations-publics-vie-publique-fr/](https://www.data.gouv.fr/fr/datasets/repertoire-des-debats-et-consultations-publics-vie-publique-fr/)
    - [https://www.data.gouv.fr/fr/datasets/donnees-ouvertes-du-grand-debat-national/](https://www.data.gouv.fr/fr/datasets/donnees-ouvertes-du-grand-debat-national/n)
- the data.gouv.fr portal also offers the possibility for any reuser to publish a reuse linked to a dataset. This allows the data producer to have visibility on the reuses linked to a particular dataset.
**Editorial work** 
- In addition, the editorialization and curation work on the data.gouv.fr portal (made by the data editor of the platform) allows publishers to easily observe the reused data through monthly articles that highlight the most impactful reuses. In addition, the platform's data editor highlights the most impactful reuses on the home page and on the themes pages. Exemple of article that showcases reuses that rely on health data: [https://www.data.gouv.fr/fr/posts/suivi-des-sorties-janvier-et-fevrier-2021/](https://www.data.gouv.fr/fr/posts/suivi-des-sorties-janvier-et-fevrier-2021/)
**Animation of communities**
The measurement of reused data is also done through the animation of communities. This animation can be done at the level of an administration or with an interdepartmental scope. This animation is generally done around a data theme. The reusers of these data regularly exchange with the data producers in order to present their reuse or to communicate their needs. For example, following the Datafin hackathon, the administrations organizing the event chose to keep in touch with the participants in order to follow the subsequent reuse of the data and collect their new needs. [https://www.etalab.gouv.fr/hackathon-datafin-participez-a-lexploitation-des-donnees-financieres-des-collectivites-locales](https://www.etalab.gouv.fr/hackathon-datafin-participez-a-lexploitation-des-donnees-financieres-des-collectivites-locales)</t>
  </si>
  <si>
    <t>One of the main rationale and arguments for opening data from the public sector is the efficiency it brings to the government. As stated in the final report of the Open Data Mission, opening data is the best way for public administration to share information in an efficient and fast way, and it leads to improve the efficacy of public action.
As France's administrative organization is complex, many actors have to exchange data between each other. The circulation of data between these actors was timely and costly (before the Digital Republic Bill, administrations could charge the access to data between each other). By publishing the data on one point of access, all the actors can access data without asking the permission to the producer. Moreover, the circulation of data between administrations fosters innovation and improves the efficiency of public services. Processes can be accelerated; evaluation and impact assessment can be more precise and public policies can be inspired and supported by the exploitation of open data.
**Example 1. The Barometer of the results**
In January 2020 the Government, with the technical support of Etalab, developed the "Baromètre des résultats de l'action publique de l'État" (barometer of the results of the state's public action), a tool [available on the government website](https://www.gouvernement.fr/les-actions-du-gouvernement/resultats), to allow citizens and policymakers at any level to monitor the implementation of the main policies. The barometer is powered by open data [available on data.gouv.fr](https://www.data.gouv.fr/fr/datasets/barometre-des-resultats-de-laction-publique/).
Local State officials use the barometer every day to keep track of the evolution of the indicators in a specific territory. Providing a unique tool for 101 departments and 18 regions considerably increased the efficiency of governmental action at the local level.  Civil society can also check the barometer and use the underlying open data to carry out analyses of the government's policies, as it has been done for example by the Terra Nova think tank [https://tnova.fr/notes/barometre-des-resultats-de-l-action-publique-la-france-de-la-fibre-optique](https://tnova.fr/notes/barometre-des-resultats-de-l-action-publique-la-france-de-la-fibre-optique) [https://tnova.fr/notes/barometre-des-resultats-de-l-action-publique-france-services-des-lieux-au-service-du-public-dans-les-territoires](https://tnova.fr/notes/barometre-des-resultats-de-l-action-publique-france-services-des-lieux-au-service-du-public-dans-les-territoires)
**Example 2. Publication of the energy performance diagnostic database**
The Energy Performance Diagnosis database provides information on the energy performance of a dwelling or building by evaluating its energy consumption and its impact in terms of greenhouse gas emissions. The data is collected in the field by diagnosticians and sent to the centralizing body, ADEME. Each year, ADEME had to carry out customised data extractions according to the requests of various local players. All these extractions could take more than ten days per year. With the publication of the databases in open data, ADEME agents no longer need to perform this extraction and can now concentrate on the exploitation of the data.
**Example 3. Publication of data related to covid-19**
In order to provide complete information to citizens on the health situation in the country, [data relating to covid-19 has been published on the portal data.gouv.fr](https://www.data.gouv.fr/fr/pages/donnees-coronavirus).  The publication of the data in open data allowed the Ministry of Health to avoid having to communicate the data to all the partner actors.
**Example 4. Aid to businesses in the context of the covid-19 crisis**
In addition to the overall amounts granted as part of business aid, the Ministry of the Economy and Finance wanted to provide greater visibility on the distribution of sums paid out according to sector of activity (NAF code) and territory. Etalab's teams have worked with [the economic and financial ministries to consolidate and make available data on various types of aid](https://www.etalab.gouv.fr/comment-les-administrations-ont-collabore-a-louverture-des-donnees-du-coronavirus-le-cas-francais) data relating to the solidarity fund set up in the context of the COVID-19, data on state-guaranteed loans in the context of the COVID19, data on tax deferrals granted in the context of the COVID-19. The publication of the data in open data allowed the Ministry of Economics and Finance to avoid having to communicate the data to all the partner actors.
**Example 5. Land ownership data base:**
Before th[e opening of the data base](https://www.etalab.gouv.fr/bercy-libere-15-millions-de-transactions-immobilieres-en-ouvrant-la-base-des-demandes-de-valeurs-foncieres.),  the Directorate of Finance had to communicate the data to all the partners, which represented a high amount of time. Thanks to the publication, this time has been relocated to more high value activities. Moreover, an app was developed by Etalab in order to help central administration and local authorities to adapt their housing public policy and urban development public policy. https://app.dvf.etalab.gouv.fr/
**Example 6. Registry of companies and association**
Many public actors need information on French companies and associations. Thanks to the open dataset and the opened API, administration don't have to pay or ask for access to the Directorate of Finance anymore. It represents a high gain of time and money saving. The dataset is available here [https://www.data.gouv.fr/fr/datasets/base-sirene-des-entreprises-et-de-leurs-etablissements-siren-siret/](https://www.data.gouv.fr/fr/datasets/base-sirene-des-entreprises-et-de-leurs-etablissements-siren-siret/) and Etalab has also developed a website to make it easy to access the information [https://annuaire-entreprises.data.gouv.fr/](https://annuaire-entreprises.data.gouv.fr/)</t>
  </si>
  <si>
    <t>Increasing government effectiveness is one of the ultimate goals of opening public sector data. The availability of data and its reuses often make it possible to benefit from applications that facilitate the implementation of public service missions.
**Example 1. The observatory of the quality of online procedures**
The Interministerial Directorate for Digital Affairs has developed an observatory [https://observatoire.numerique.gouv.fr/](https://observatoire.numerique.gouv.fr/observatoire/) where citizens can check how the 250 top  administrative procedures score over 8 criteria, including satisfaction and accessibility. The data is available in an open format [https://www.data.gouv.fr/fr/datasets/observatoire-de-la-qualite-des-demarches-en-ligne/](https://www.data.gouv.fr/fr/datasets/observatoire-de-la-qualite-des-demarches-en-ligne/). Publishing the evaluation for the main procedures helps improve the delivery of services, in a transparent way for the citizens.
**Example 2. Publication of data related to covid-19**
In order to provide complete information to citizens on the health situation in the country, the data relating to COVID-19 has been published on the portal [data.gouv.fr](http://data.gouv.fr) [https://www.data.gouv.fr/fr/pages/donnees-coronavirus](https://www.data.gouv.fr/fr/pages/donnees-coronavirus)
These publications were also of great help to the various administrations and local actors who needed data relating to their scope of action to carry out their missions. In addition, a [data visualisation dashboard](https://www.gouvernement.fr/info-coronavirus/carte-et-donnees#_blank) was proposed in order to facilitate the understanding of the data and enable the various public actors to use the tool for their own missions.
**Example 3. Aid to businesses in the context of the covid-19 crisis**
In addition to the overall amounts granted as part of business aid, the Ministry of the Economy and Finance wanted to provide greater visibility on the distribution of sums paid out according to sector of activity (NAF code) and territory. Etalab's teams have worked with [the economic and financial ministries to consolidate and make available data on various types of aid](https://www.etalab.gouv.fr/comment-les-administrations-ont-collabore-a-louverture-des-donnees-du-coronavirus-le-cas-francais) : data relating to the solidarity fund set up in the context of the COVID-19, data on state-guaranteed loans in the context of the COVID19, data on tax deferrals granted in the context of the COVID-19. Based on the data made available by the economic and financial ministries, Etalab's teams have [developed a dashboard that makes it possible to consult and visualise](https://aides-entreprises.data.gouv.fr/#_blank) the different types of aid granted by the state to companies. Ministries but also local authorities and operators rely on these data and this dashboard to cross-reference the information with other data and thus improve the implementation of their own public service mission.
**Example 4. The [data set on mobile network](https://www.data.gouv.fr/fr/datasets/mon-reseau-mobile/)) was published by the ARCEP .**
A [cartographic tool](https://www.monreseaumobile.fr/) helps everyone to visualize the mobile network coverage. Thanks to this app, the ARCEP, but also the central administration can monitor the mobile network development in France and adapt public policies and public investment on network infrastructure.
**Example 6. The data set on fibre deployment**
A [cartographic tool](https://cartefibre.arcep.fr/index.html?lng=2.3&amp;lat=46&amp;zoom=5.5&amp;mode=normal&amp;legende=true&amp;filter=true&amp;trimestre=2019T1) helps everyone to visualize the fibre network. Thanks to this app, the ARCEP, but also the central administration can monitor the fibre network development in France and [adapt public policies and public investment](https://www.data.gouv.fr/fr/datasets/le-marche-du-haut-et-tres-haut-debit-fixe-deploiements/) on this infrastructure.
**Example 7. Crime data**
The ministry for interior affairs publishes a dataset of crimes and offences recorded by the police since 2012, at police district level. This allows policymakers to target specific areas for interventions. [https://www.data.gouv.fr/fr/datasets/crimes-et-delits-enregistres-par-les-services-de-gendarmerie-et-de-police-depuis-2012/](https://www.data.gouv.fr/fr/datasets/crimes-et-delits-enregistres-par-les-services-de-gendarmerie-et-de-police-depuis-2012/)</t>
  </si>
  <si>
    <t>**Example 1. Public finance data**
Based on the principle that a better appropriation of financial data by citizens contributes to objectifying the debates on local public policies and their financing, several central administrations have organized in january 2020 the "DataFin" hackathon devoted to local finances. On the occasion of the hackathon, many actors, national or local, [offer data sets in open data](https://airtable.com/shrC4vYoq7F0wnDDu). It is possible to discover the applications proposed by the participants [here](https://datafin.fr/). Following this hackathon, the administrations wished to go further and pursue the challenges relating to the transparency of public funds. Two challenges were thus integrated into the general interest entrepreneur programme in order to continue the policy of open data and maximise the impact for transparency and accountability:
- “[Contribute to the transparency of public funds committed for Olympics games in 2024](https://entrepreneur-interet-general.etalab.gouv.fr/defis/2020/datalympics.html) “
- “[Simplifying access to financial and statistical information for local authorities](https://entrepreneur-interet-general.etalab.gouv.fr/defis/2020/open-collectivites.html)”
**Example 2. Data related to research funding on covid-19**
In order to provide transparency on research funding in the context of the covid-19 epidemic, the Ministry of Research has published a [dataset that references the various research projects.](https://www.data.gouv.fr/fr/datasets/financements-publics-de-projets-de-recherche-en-rapport-avec-la-crise-sanitaire-du-covid-19/)  This data is integrated into the [scanR](https://scanr.enseignementsup-recherche.gouv.fr/) tool, )  which allows exploration of the world of French research and innovation. This tool also provides a high level of transparency on the research projects funded and identifies the actors benefiting from the funding.
**Example 3. Aid to enterprises in the context of the covid-19 crisis**
In addition to the overall amounts granted as part of business aid, the Ministry of the Economy and Finance wanted to provide greater visibility on the distribution of sums paid out according to sector of activity (NAF code) and territory. Etalab's teams have worked with [the economic and financial ministries to consolidate and make available data on various types of aid](https://www.etalab.gouv.fr/comment-les-administrations-ont-collabore-a-louverture-des-donnees-du-coronavirus-le-cas-francais) : data relating to the solidarity fund set up in the context of the COVID-19, data on state-guaranteed loans in the context of the COVID19, data on tax deferrals granted in the context of the COVID-19. Based on the data made available by the economic and financial ministries, Etalab's teams have [developed a dashboard that makes it possible to consult and visualise](https://aides-entreprises.data.gouv.fr/#_blank) the different types of aid granted by the state to companies. This dashboard brings a great transparency on the way the administration manages the economic crisis and in particular supports the French companies.
**Example 4. Transparency of high salaries in the public service**
Pursuant to law No. 2019-828 of 6 August 2019, ministerial departments, local authorities with more than 80 000 inhabitants and hospitals with a budget of more than 200 million euros must publish annually the sum of the 10 highest gross salaries, specifying the number of women and the number of men concerned. In order to make it easier for these administrations to publish such data, following a public consultation with producers and reusers, Etalab developed a data schema that will make it easier to aggregate these documents. [https://schema.data.gouv.fr/etalab/schema-hautes-remunerations/latest.html](https://schema.data.gouv.fr/etalab/schema-hautes-remunerations/latest.html) [https://github.com/etalab/schema-hautes-remunerations](https://github.com/etalab/schema-hautes-remunerations) 
Several sets of data have been published on data.gouv.fr :
- [Ministère de la Culture](https://www.data.gouv.fr/fr/datasets/5ed720621bca55ea7d179ef6/)
- [Ville de Besançon](https://www.data.gouv.fr/fr/datasets/5ed778e37f511ace8ecc755a/)
- [Grand Besançon](https://www.data.gouv.fr/fr/datasets/5ed77a45b10ec70af273f990/)
- [Ville d’Antibes](https://www.data.gouv.fr/fr/datasets/les-10-remunerations-les-plus-elevees-au-sein-de-la-ville-dantibes/)
- [Département du Doubs](https://www.data.gouv.fr/fr/datasets/somme-des-dix-remunerations-les-plus-elevees/)
**Example 5. Publication of data related to public procurement**
According to French law, data on all public procurement contracts above 40 000 € must be published in open data on the buyer's profile. 
The requirement for transparency and openness of public procurement data meets several objectives: it is likely to contribute to the prevention of and fight against corruption, to the good management of public funds, to the steering of purchasing policies and to the economic development of companies, which will be able to use this data either to better meet the needs of public purchasers or to develop new services to improve public procurement policies.
Data producers have to conform to a data schema [https://schema.data.gouv.fr/139bercy/format-commande-publique/latest.html](https://schema.data.gouv.fr/139bercy/format-commande-publique/latest.html) defined by law [https://www.legifrance.gouv.fr/loda/id/JORFTEXT000038318675/](https://www.legifrance.gouv.fr/loda/id/JORFTEXT000038318675/), in order to check the validity and the conformity of the files, and to make it easy to aggregate such data in a single dataset [https://www.data.gouv.fr/fr/datasets/5cd57bf68b4c4179299eb0e9/](https://www.data.gouv.fr/fr/datasets/5cd57bf68b4c4179299eb0e9/) 
Further information is available on the GitHub repo of the aggregation tool [https://github.com/139bercy/decp-rama](https://github.com/139bercy/decp-rama) and in the official documentation [https://139bercy.github.io/decp-docs/](https://139bercy.github.io/decp-docs/), both managed by the Ministry of the Economy.
**Example 6. Parliamentary activity**
The votes and amendments of the two chambers of Parliament are available on their open data portals:  [http://data.assemblee-nationale.fr/](http://data.assemblee-nationale.fr/) et [http://data.senat.fr/](http://data.senat.fr/). Thanks to these data, a civil society initiative, “Regards Citoyens”, developed websites such as [www.nosdeputes.fr](http://www.nosdeputes.fr/) and [www.nossenateurs.fr](http://www.nossenateurs.fr/), which trace and qualify the work of French MPs. This provides information to citizens on the global participation of their MPs and therefore impacts their vote.
**Example 7. Data on the recovery plan**
Within the framework of the European recovery plan, NextGenerationEU, France has launched the "France Relance" recovery plan. Open data on the investments of such plan, and on the projects that will be financed has been made available [https://www.data.gouv.fr/fr/search/?tag=plan-de-relance](https://www.data.gouv.fr/fr/search/?tag=plan-de-relance) together with a dashboard to follow the implementation of the plan [https://www.economie.gouv.fr/plan-de-relance/tableau-de-bord](https://www.economie.gouv.fr/plan-de-relance/tableau-de-bord)</t>
  </si>
  <si>
    <t>Open data has become a key element in the development and implementation of public policies. Following the covid-19 crisis and the awareness of politicians and administrations of the critical importance of data for public policy, the Interministerial Directorate for Digital Affairs launched a new programme entitled "Data-driven policy". The aim of this programme is to help administrations make better use of data for public policy purposes.
Open data has a key role to play in this programme, since it allows each administration, local authority or operator to use data from different sources to better manage its public policies. The programme will thus be based on the identification of open and closed data sets in order to cross-reference them and draw the best knowledge from these data to develop, implement or evaluate public policies.
This program is inspired by existing projects where open data has made it possible to better elaborate and design policy making:
- The publication of [energy performance diagnosis data](https://www.data.gouv.fr/fr/datasets/diagnostics-de-performance-energetique-pour-les-logements-par-habitation/) by the ADEME (French Environment and Energy Management Agency) has enabled all local authorities to access data for their territory and to use the data to detect areas of insalubrious housing or energy sieves in order to adapt their housing renovation policy.
- The objective of the program “Entrepreneur d’intérêt général” is to support administrations in making the best use of their data to elaborate public policies. In this respect, the new projects of the 2020 promotion give a large place to open data and the use of data for improve the policy making process. Exemples :
    - [Supporting the opening of medicine data](https://entrepreneur-interet-general.etalab.gouv.fr/defis/2020/datamed.html) : Accompanying the opening of data on medicines in order to obtain better information on the inspection and surveillance of medicines and then adapt the public policy regarding medicines.[Give better access and visibility to public information concerning local authorities](https://entrepreneur-interet-general.etalab.gouv.fr/defis/2020/open-collectivites.html), so that public policies can be understood in a more direct and transparent way and that local authorities can elaborate more informed public policies.
    - The covid crisis has also highlighted the need to publish crisis data to guide crisis management. Data on aid to businesses were thus published in order to give a good visibility on state support according to regions and type of business activity. A dashboard was produced from these data so that the data could be easily consulted and local authorities and administrations could adapt their public policies. Many local authorities now use the dashboard to [monitor the situation and adapt public policies](https://aides-entreprises.data.gouv.fr/#_blank).
Moreover, another example is provided by the "Baromètre des résultats de l'action publique de l'État" (barometer of the results of the state's public action), a tool developed by Etalab and [available on the government website](https://www.gouvernement.fr/les-actions-du-gouvernement/resultats), to allow citizens and policymakers at any level to monitor the implementation of the main policies. The barometer is powered by open data [available on data.gouv.fr](https://www.data.gouv.fr/fr/datasets/barometre-des-resultats-de-laction-publique/).
Local State officials use the barometer every day to keep track of the evolution of the indicators in a specific territory. Providing a unique tool for 101 departments and 18 regions considerably increased the efficiency of governmental action at the local level.  PDF files with the reports of all the indicators are also generated automatically for every administrative division of the country, in order to allow local public official to follow the implementation of the policies and identify any possible issue.
Other historical examples :
- **The “[Signaux Faible](https://entrepreneur-interet-general.etalab.gouv.fr/defi/2017/09/26/signauxfaibles/)s” project aims to use data to detect hardship facing companies to help them as early as possible:[](https://entrepreneur-interet-general.etalab.gouv.fr/defi/2017/09/26/signauxfaibles/)**
- **The [Open Street Map database](https://www.data.gouv.fr/fr/datasets/decoupage-administratif-communal-francais-issu-d-openstreetmap/) is used by firefighters and postmen for their daily intervention**
- **The project named [Prédi Sauvetage](https://entrepreneur-interet-general.etalab.gouv.fr/defi/2017/09/26/donneesauvetagemaritime/) aims at developing predictive algorithm thanks to Open Data to develop public services and deploy civil servants based on the needs defined by the algorithm.[](https://entrepreneur-interet-general.etalab.gouv.fr/defi/2017/09/26/donneesauvetagemaritime/)**</t>
  </si>
  <si>
    <t>Several examples of decision-making processes based on open data can be mentioned :
- The barometer of the results of public action, powered by open data [https://www.data.gouv.fr/fr/datasets/barometre-des-resultats-de-laction-publique/](https://www.data.gouv.fr/fr/datasets/barometre-des-resultats-de-laction-publique/). The minister of public transformation and the regional Prefects change modify their policies according to the evidence given by the barometer.
- COVID-19 data is used to target appropriate response policies. More recently, data on the incidence rate ([https://www.data.gouv.fr/fr/datasets/taux-dincidence-de-lepidemie-de-covid-19/](https://www.data.gouv.fr/fr/datasets/taux-dincidence-de-lepidemie-de-covid-19/)) and the incidence of variants of the virus ([https://www.data.gouv.fr/fr/datasets/donnees-de-laboratoires-pour-le-depistage-indicateurs-sur-les-variants/](https://www.data.gouv.fr/fr/datasets/donnees-de-laboratoires-pour-le-depistage-indicateurs-sur-les-variants/)) helps policymakers target the vaccination campaign accordingly. For example, in areas where the so-called "South-African" variant is more present, the national health authority decided to allocate vaccines for which there is evidence to support a continued level of efficacy against the variant [https://www.has-sante.fr/jcms/p_3260321/fr/strategie-vaccinale-contre-la-covid-19-impact-potentiel-de-la-circulation-des-variants-du-sars-cov-2-sur-la-strategie](https://www.has-sante.fr/jcms/p_3260321/fr/strategie-vaccinale-contre-la-covid-19-impact-potentiel-de-la-circulation-des-variants-du-sars-cov-2-sur-la-strategie).
- The carpooling evidence registry [https://covoiturage.beta.gouv.fr/](https://covoiturage.beta.gouv.fr/), which aims at gathering carpooling data from the several carpooling services in order to distribute financial incentives to carpoolers. The registry publishes their open data on the national portal [https://www.data.gouv.fr/fr/datasets/trajets-realises-en-covoiturage-registre-de-preuve-de-covoiturage/](https://www.data.gouv.fr/fr/datasets/trajets-realises-en-covoiturage-registre-de-preuve-de-covoiturage/). The project will soon evolve into the national carpooling observatory, which will develop a dashboard to help policy-maker (and private companies) understand the impact of carpooling in specific areas in order to effectively target public policies and better manage their sustainable mobility strategies. The observatory will publish open data and also provide an API.</t>
  </si>
  <si>
    <t>At the national level, several processes are in place to monitor the social impact of open data.
**Statistics monitoring** 
First of all, we monitor the statistics of our opendata portal :
- it is possible to consult the metrics of visits and download for each dataset published on data.gouv.fr. This makes it possible to understand which datasets are the most popular and to follow the popularity dynamics. Example of datasets related to the social field :
    - COVID-19 data [https://www.data.gouv.fr/fr/pages/donnees-coronavirus](https://www.data.gouv.fr/fr/pages/donnees-coronavirus)
    - [Annuaire santé de la Cnam - data.gouv.fr](https://www.data.gouv.fr/fr/datasets/annuaire-sante-de-la-cnam/)
    - [Données concernant la prestation de compensation du handicap (PCH) et de l'allocation compensatrice tierce personne (ACTP)](https://www.data.gouv.fr/fr/datasets/donnees-concernant-la-prestation-de-compensation-du-handicap-pch-et-de-l-allocation-compensatrice-ti/)
    - [15061 - Nombre de demandes d'asile à la frontière - data.gouv.fr](https://www.data.gouv.fr/fr/datasets/15061-nombre-de-demandes-dasile-a-la-frontiere/)
    - [Population couverte par une aide au logement en décembre - par EPCI](https://www.data.gouv.fr/fr/datasets/population-couverte-par-une-aide-au-logement-en-decembre-par-epci/)
- the data.gouv.fr portal also offers the possibility for any reuser to publish a reuse linked to a dataset. This allows the data producer to have visibility on the reuses linked to a particular dataset. Example of reuses :
    - [Discriminating nutritional quality of foods using the 5-Color nutrition label in the French food market: consistency with nutritional recommendations](https://www.data.gouv.fr/fr/reuses/discriminating-nutritional-quality-of-foods-using-the-5-color-nutrition-label-in-the-french-food-market-consistency-with-nutritional-recommendations-1/)
    - [Carte des logements sociaux financés par la Ville de Paris - data.gouv.fr](https://www.data.gouv.fr/fr/reuses/carte-des-logements-sociaux-finances-par-la-ville-de-paris/)
**Community animation**
The measurement of reused data is also done through the animation of communities. This animation can be done at the level of an administration or with an interdepartmental scope. This animation is generally done around a data theme. The reusers of these data regularly exchange with the data producers in order to present their reuse or to communicate their needs. For example, the [hackathon related to associations](https://www.etalab.gouv.fr/comment-nous-avons-aide-a-organiser-le-hackathon-a-lasso-des-donnees) allowed to gather the actors of the associations and to understand how open data could help to understand the associative fabric as well as its financing. In april 2021, an hackathon on COVID-19 took place [https://hackathon-covid.fr/](https://hackathon-covid.fr/), with the partnership of many national and local health authorities, as well as civil society.</t>
  </si>
  <si>
    <t>**Example 1. Acceslibre**
The platform Acceslibre [https://acceslibre.beta.gouv.fr/](https://acceslibre.beta.gouv.fr/), developed within the Ministry for Ecological Transition, aims to enable all users, including people with disabilities, to have access to the information they need to know whether they can access a particular establishment, by capitalising on data from various accessibility stakeholders. The platform also allows users to collaboratively contribute to the database, and the latter is made available via an API [https://acceslibre.beta.gouv.fr/api/docs/](https://acceslibre.beta.gouv.fr/api/docs/) and in open data [https://www.data.gouv.fr/fr/datasets/acceslibre/](https://www.data.gouv.fr/fr/datasets/acceslibre/). The code of the platform is open source [https://github.com/MTES-MCT/acceslibre](https://github.com/MTES-MCT/acceslibre).
**Example 2. [mesdroitssociaux.gouv.fr](http://mesdroitssociaux.gouv.fr/)**
The portal [mesdroitssociaux.gouv.fr](http://mesdroitssociaux.gouv.fr) ("my social rights"), allows citizens to view the welfare entitlements they can access (e.g. housing benefits, back-to-work incentives, etc.), simulate the amount of such benefits, and carry out online administrative procedures to get them. The platform is based on the open source project OpenFisca [https://openfisca.org/](https://fr.openfisca.org/) and gathers data from all main welfare providers. The aim of the portal is to increase the uptake of social benefits for marginalised groups.
**Example 3. [https://mes-aides.1jeune1solution.beta.gouv.fr/](https://mes-aides.1jeune1solution.beta.gouv.fr/)**
In a similar fashion to mesdroitssociaux.gouv.fr, a specific platform targeted towards young people has been put in place in 2021 [https://mes-aides.1jeune1solution.beta.gouv.fr/](https://mes-aides.1jeune1solution.beta.gouv.fr/). The aim of this platform is to accompany, train and facilitate the entry into working life of all young people, in all territories. The platform is open source [https://github.com/betagouv/aides-jeunes](https://github.com/betagouv/aides-jeunes) and also based on openfisca.
**Example 4. Aidants Connect**
The service Aidants Connect [https://aidantsconnect.beta.gouv.fr/](https://aidantsconnect.beta.gouv.fr/) aims at helping people with digital difficulties to complete online procedures, through the help of (previously) authorised professionals. Aidants Connect also provides a map that enables professional carers to direct the public towards structures of digital inclusion, that support users in their empowerment, digital training or access to digital tools. The map is available here [https://carto.aidantsconnect.beta.gouv.fr/](https://carto.aidantsconnect.beta.gouv.fr/) and it's open source [https://github.com/betagouv/Aidants_Connect_Carto](https://github.com/betagouv/Aidants_Connect_Carto). In order to build a national repository of such structures for digital inclusion, a data schema has been proposed [https://schema.data.gouv.fr/etalab/schema-inclusion-numerique/latest.html](https://schema.data.gouv.fr/etalab/schema-inclusion-numerique/latest.html) and is used by local administrations to publish open data on these structures [https://www.data.gouv.fr/fr/datasets/lieux-dinclusion-numerique-de-la-ville-dantibes/](https://www.data.gouv.fr/fr/datasets/lieux-dinclusion-numerique-de-la-ville-dantibes/).
**Example 5. Including all citizens in the social debate through open data**
Following the general strikes of December 2018 and January 2019, a major national debate was organised by the government. The platform [https://granddebat.fr/](https://granddebat.fr/) enabled every citizen to debate essential issues of society. This initiative was an opportunity for all citizens to make their voices heard. As such, rural populations, often excluded from the debate, were given the opportunity to express themselves and bring up their needs.
All the answers submitted by citizens during the great debate have been [published in open data](https://www.data.gouv.fr/fr/datasets/donnees-ouvertes-du-grand-debat-national/). Thanks to the publication of these answers in open data, no matter which citizen, organization or company could use the data to exploit them and draw knowledge from them. The political debate, resolutely inclusive and open, was thus based on the transparency of the contributions. Example of reuses :
- [Hackathon on the subject](http://www2.assemblee-nationale.fr/15/evenements/2019/restitution-d-analyses-des-donnees-du-grand-debat-national/un-hackathon-inedit)
- https://grandeannotation.fr/: the aim of the initiative is to make it possible to draw knowledge from all the responses submitted by citizens during the “grand débat”. The annotation tool made it possible to qualify the answers and thus allow the training of algorithmic models.
- [Contributions au Grand Débat National — Une analyse des participants](https://medium.com/@pauldes/la-data-science-au-service-du-grand-d%C3%A9bat-national-partie-1-les-participants-c886d5bd7e0e)
- [Analyse des contributions du Grand Débat National sur la transition écologique](https://strainel.github.io/granddebatnational-contrib/)
**Example 6. Helping refugees in their efforts with an adapted platform**
The Interministerial Delegation for the Reception and Integration of Refugees (DIAIR) has developed a multilingual platform to disseminate relevant information to help refugees in their efforts. The réfugiés.info platform allows to list and translate in a collaborative way the support systems and administrative procedures dedicated to the integration of refugees in France. The whole project is available in open source: both the whole source code, but also the Design System custom made for this project.
**Example 7. Making labour law readable, accessible and understandable**
Labour law is a complex field and it is often difficult for a citizen, and especially marginalized citizens, to know how to formulate his question in legal terms. Based on a large set of user questions related to labor law as well as legal texts (in open data), and accessible content (such as publicservice.fr record), [Explocode](https://fichiers.eig-forever.org/posters/eig3/explocode.pdf) has developed two main tools to guide an employee in his search: ,
- “Suggesteur” : which proposes similar or related queries when entering the question.
- Semantic search engine, which, thanks to automatic language processing models, finds the CDTN documents most relevant to the intention of the question.
The use of open data makes it possible here to facilitate the approaches of marginalized populations who are far removed from complex legal concepts.
Inclusion of marginalised groups describes the process by which individuals or entire communities of people (e.g. migrants, refugees, socially deprived groups or individuals, physically or mentally impaired) that are prevented from fully interacting with the rest of society, can interact with and integrate in their communities. Social deprivation can be caused by a broad range of correlated factors that contribute to social exclusion: mental illness, physical disability, low socio-economic status etc.
**Other examples**
- **Based on open data and closed data, “[La bonne boite](https://labonneboite.pole-emploi.fr/))” enables unemployed to better target companies that with a high probability of employment.**
- **The “[Signaux Faibles](https://entrepreneur-interet-general.etalab.gouv.fr/defi/2017/09/26/signauxfaibles/)” project aims to use data to detect hardship facing companies to help them as early as possible.**</t>
  </si>
  <si>
    <t>The opening of data related to housing has been identified as a priority. Etalab is currently compiling an inventory of national data related to urbanism and housing, with the aim to identify the key datasets that are not yet available in open data. Nonetheless, several impactful datasets are already available, and we can provide some examples:
**Example 1. Data from the Caisse des dépôts**
The Caisse des Dépôts et Consignations (Deposits and Consignments Fund) is a national financial institution, and among their several missions they are one of the main funders of social housing in France. The institution publishes several datasets related to social housing in open data [https://www.data.gouv.fr/fr/datasets/?organization=5fa985066333fad0e735c985&amp;tag=logement](https://www.data.gouv.fr/fr/datasets/?organization=5fa985066333fad0e735c985&amp;tag=logement) as well as studies that analyse such data [https://www.banquedesterritoires.fr/atlas-du-logement-et-des-territoires-2020](https://www.banquedesterritoires.fr/atlas-du-logement-et-des-territoires-2020) it helps rase awareness for example of local discrepencies. 
**Example 2. Property value data**
In accordance to the law, the Ministry for Economy and Finances publishes open data on property values declared at the time of real estate transactions [https://www.data.gouv.fr/fr/datasets/demandes-de-valeurs-foncieres/](https://www.data.gouv.fr/fr/datasets/demandes-de-valeurs-foncieres/). Etalab has developed a website that visualises such data on a map, to make it easier for citizens to get information about property values [https://app.dvf.etalab.gouv.fr/](https://app.dvf.etalab.gouv.fr/). The publication of the land value database has accelerated awareness about housing, as citizens have now the opportunity to better understand the structure of the real estate market thanks to greater transparency on the subject.
More than 40 other reuses of this dataset are referenced on the national open data portal data.gouv.fr, for example :
- [https://www.meilleursagents.com/prix-immobilier/dvf/](https://www.meilleursagents.com/prix-immobilier/dvf/)
- [https://www.immo-data.fr/](https://www.immo-data.fr/)
- [https://www.data.gouv.fr/fr/reuses/isocarto-fr/](https://www.data.gouv.fr/fr/reuses/isocarto-fr/)
Generally speaking, the publication of data on housing makes it possible to contribute to studies and the popularization of the subject:
- [http://map.datafrance.info/logement?coords.lat=48.857487002645485&amp;coords.lng=2.3194026947021484&amp;d.d1.id=statut-logements&amp;d.d1.gr=iris&amp;d.d1.y=2010&amp;d.d1.gp=part-des-logements-vacants&amp;d.d1.on=1&amp;d.d1.slug=d1&amp;zoom=13](http://map.datafrance.info/logement?coords.lat=48.857487002645485&amp;coords.lng=2.3194026947021484&amp;d.d1.id=statut-logements&amp;d.d1.gr=iris&amp;d.d1.y=2010&amp;d.d1.gp=part-des-logements-vacants&amp;d.d1.on=1&amp;d.d1.slug=d1&amp;zoom=13)
- **[https://www.lemonde.fr/les-decodeurs/article/2018/05/21/1968-2018-logement-consommation-etudes-comment-la-france-a-change-en-cinquante-ans_5302144_4355770.html](https://www.lemonde.fr/les-decodeurs/article/2018/05/21/1968-2018-logement-consommation-etudes-comment-la-france-a-change-en-cinquante-ans_5302144_4355770.html)**
**Example 3. Energetic renovation of buildings**
The publication of data on the energy renovation of buildings has been identified as a priority by the Government, with the aim of promoting awareness concerning the environmental impact of housing, especially with regard to the renovation of the building stock, the identification of substandard housing and substandard housing. A significant amount of data categorization work has been carried out in order to activate the opening of the data. In order to raise awareness concerning the subject two events were organized :
- in December 2019, a data session on the subject was held to present the data to be opened and collect the needs of data reusers.
- in June 2020 at the [RenovAction hackathon](https://www.hackathon-renovaction.fr/program/hackathon) ([https://www.hackathon-renovaction.fr/program/hackathon](https://www.hackathon-renovaction.fr/program/hackathon)) to accelerate the reuse of subject data. [Numerous projects have been developed](https://www.hackathon-renovaction.fr/program/hackathon#projets) ([https://www.hackathon-renovaction.fr/program/hackathon#projets](https://www.hackathon-renovaction.fr/program/hackathon#projets)) using open data, including the following projects in particular:
    - [https://www.hackathon-renovaction.fr/programme/hackathon/projet/357](https://www.hackathon-renovaction.fr/programme/hackathon/projet/357)
    - [https://www.hackathon-renovaction.fr/programme/hackathon/projet/358](https://www.hackathon-renovaction.fr/programme/hackathon/projet/358)
Different reuses are based on those data for example : [https://programmeprofeel.fr/projets/go-renove/](https://programmeprofeel.fr/projets/go-renove/)
**Example 4. Building permits**
Any petitioner planning a new construction or the transformation of a construction must submit a building permit. Data from these permits is aggregated by the statistical service of the Ministry for Territorial Cohesion, which publishes it as open data [https://www.data.gouv.fr/fr/datasets/base-des-permis-de-construire-sitadel/](https://www.data.gouv.fr/fr/datasets/base-des-permis-de-construire-sitadel/). The Ministry also carried out several studies based on these data, for example on housing construction [https://www.statistiques.developpement-durable.gouv.fr/construction-de-logements-resultats-fin-mars-2021-france-entiere](https://www.statistiques.developpement-durable.gouv.fr/construction-de-logements-resultats-fin-mars-2021-france-entiere). Moreover, private actors have developed many reuses, for example these maps and data visualisations [https://opendata.koumoul.com/datasets/sitadel-janvier-sept-metropole-regions](https://opendata.koumoul.com/datasets/sitadel-janvier-sept-metropole-regions).</t>
  </si>
  <si>
    <t>Open data is playing a fundamental role in the ongoing COVID-19 pandemic. The availability of detailed data on all the health indicators makes it possible for citizens to be informed in a transparent way, and raises the awareness on the virus and the many related issues.
An inventory of data related to COVID-19 is available here [https://www.data.gouv.fr/fr/pages/donnees-coronavirus](https://www.data.gouv.fr/fr/pages/donnees-coronavirus). The available datasets include:
- Data on testing and cases
- Hospital data
- Vaccination data, including logistics of vaccines distribution
- Economical data
- Research data
- Data on other related issues such as mental health
We can cite some of the several reuses of COVID-19 data:
- The official dashboard developed by Etalab for the Government website [https://www.gouvernement.fr/info-coronavirus/carte-et-donnees](https://www.gouvernement.fr/info-coronavirus/carte-et-donnees) (more than 42M visits last year)
- CovidTracker [https://covidtracker.fr/](https://covidtracker.fr/) is a website with several data visualisations, including charts and maps, on the epidemic and the deployment of vaccines
- The dashboard developed by the national newspaper Le Monde [https://www.lemonde.fr/les-decodeurs/article/2020/05/05/coronavirus-age-mortalite-departements-pays-suivez-l-evolution-de-l-epidemie-en-cartes-et-graphiques_6038751_4355770.html](https://www.lemonde.fr/les-decodeurs/article/2020/05/05/coronavirus-age-mortalite-departements-pays-suivez-l-evolution-de-l-epidemie-en-cartes-et-graphiques_6038751_4355770.html)
Moreover, the public health authority, Santé publique France, publishes open data from a study that monitors the changes in behaviour and mental health, as well as their key determinants in the face of the COVID-19 epidemic and the government containment measures [https://www.data.gouv.fr/fr/datasets/donnees-denquete-relatives-a-levolution-des-comportements-et-de-la-sante-mentale-pendant-lepidemie-de-covid-19-coviprev/](https://www.data.gouv.fr/fr/datasets/donnees-denquete-relatives-a-levolution-des-comportements-et-de-la-sante-mentale-pendant-lepidemie-de-covid-19-coviprev/). The same authority publishes charts and analyses of this study on their website [https://www.santepubliquefrance.fr/etudes-et-enquetes/coviprev-une-enquete-pour-suivre-l-evolution-des-comportements-et-de-la-sante-mentale-pendant-l-epidemie-de-covid-19](https://www.santepubliquefrance.fr/etudes-et-enquetes/coviprev-une-enquete-pour-suivre-l-evolution-des-comportements-et-de-la-sante-mentale-pendant-l-epidemie-de-covid-19) and data visualisations have been realised by civil society, such as the following one [http://www.naowak.fr/coviprev](http://www.naowak.fr/coviprev).</t>
  </si>
  <si>
    <t>A specific work has been undertaken with the different public actors of the environment to monitor the environmental impact of open data. As part of the implementation of the law relating to the fight against waste and the circular economy, the cabinet of Mrs. Brune Poirson has undertaken a process of opening up data relating to the circular economy. The law includes in particular articles relating to open data of circular economy.
In order to cover the whole process of data opening, the actors have worked together to move forward on data opening, to propose a better visibility on the opening process and to collect in a more efficient way the needs and reuses in order to better measure the impacts. Various works are thus in progress:
- inventory of the data to be opened and support for administrations in opening up data ;
- development of a web page to present the inventory of data to be opened, present the data already opened, propose a specific data request form and give the possibility to advertise a reuse. These elements allow the needs to be raised and the reuses to be collected in order to better measure the impacts ;
- organisation of workshops with data producers and reusers in order to establish a dialogue between stakeholders and measure the impacts of openness.
**Technical monitoring**
- It is possible to consult the metrics of visits and download for each dataset published on data.gouv.fr. This makes it possible to understand which datasets are the most popular and to follow the popularity dynamics. Exemple of datasets related to politics :
    - [https://www.data.gouv.fr/fr/datasets/diagnostics-de-performance-en ergetique-pour-les-logements-par-habitation/](https://www.data.gouv.fr/fr/datasets/diagnostics-de-performance-energetique-pour-les-logements-par-habitation/)
    - [https://www.data.gouv.fr/fr/datasets/base-carbone-r-v18-0/](https://www.data.gouv.fr/fr/datasets/base-carbone-r-v18-0/)
    - [https://www.data.gouv.fr/fr/datasets/sinoe-r-tonnage-decheteries-par-type-de-dechet-et-departement/](https://www.data.gouv.fr/fr/datasets/sinoe-r-tonnage-decheteries-par-type-de-dechet-et-departement/)
    - [https://www.data.gouv.fr/fr/datasets/donnees-temps-reel-de-mesure-des-concentrations-de-polluants-atmospheriques-reglementes-1/](https://www.data.gouv.fr/fr/datasets/donnees-temps-reel-de-mesure-des-concentrations-de-polluants-atmospheriques-reglementes-1/)
- The data.gouv.fr portal also offers the possibility for any reuser to publish a reuse linked to a dataset. This allows the data producer to have visibility on the reuses linked to a particular dataset. Exemple of reuses :
    - [https://www.data.gouv.fr/fr/reuses/en-zo/](https://www.data.gouv.fr/fr/reuses/en-zo/)
    - [https://www.data.gouv.fr/fr/reuses/api-sur-les-donnees-de-mesure-des-concentrations-de-polluants-atmospheriques-reglementes/](https://www.data.gouv.fr/fr/reuses/api-sur-les-donnees-de-mesure-des-concentrations-de-polluants-atmospheriques-reglementes/)</t>
  </si>
  <si>
    <t>Opening data on water and air quality allowed for the creation of many reuses and overall raised awareness on such environmental topics. More in detail:
1. **Water quality**
Eaufrance is a public information service on water and aquatic environments. They publish several data, as well as studies and general information on the topic [https://www.eaufrance.fr](https://www.eaufrance.fr/).
The API portal of Eaufrance, Hub'Eau, provides APIs that allow access to the data of the Water Information System (WIS) in formats suitable for reuse (CSV, JSON, GeoJSON). [https://api.gouv.fr/producteurs/hub-eau](https://api.gouv.fr/producteurs/hub-eau).
Eaufrance published more than 500 datasets related to water [https://www.data.gouv.fr/fr/organizations/systeme-d-information-sur-l-eau/](https://www.data.gouv.fr/fr/organizations/systeme-d-information-sur-l-eau/) 
Moreover, the Ministry of Health publishes a dataset on tap water quality at local level [https://www.data.gouv.fr/fr/datasets/resultats-du-controle-sanitaire-de-leau-distribuee-commune-par-commune/](https://www.data.gouv.fr/fr/datasets/resultats-du-controle-sanitaire-de-leau-distribuee-commune-par-commune/). These data are used for example by civil society to build reuses such as the following app to check water quality [https://play.google.com/store/apps/details?id=fr.lyzo](https://play.google.com/store/apps/details?id=fr.lyzo)
**2. Air quality**
Air quality data is also available as open data. The main database is provided by the LCSQA, the Central Air Quality Monitoring Laboratory, which manages the website [https://www.lcsqa.org](https://www.lcsqa.org/) and publishes hourly data on air quality [https://www.data.gouv.fr/fr/datasets/donnees-temps-reel-de-mesure-des-concentrations-de-polluants-atmospheriques-reglementes-1/#](https://www.data.gouv.fr/fr/datasets/donnees-temps-reel-de-mesure-des-concentrations-de-polluants-atmospheriques-reglementes-1/#). Moreover, regional authorities in charge of air quality monitoring also publish open data, for example:  [https://www.data.gouv.fr/fr/organizations/atmo-grand-est/](https://www.data.gouv.fr/fr/organizations/atmo-grand-est/) and [https://www.data.gouv.fr/fr/organizations/ligair/](https://www.data.gouv.fr/fr/organizations/ligair/).
The agency for ecological transition, ADEME, also publishes several datasets related to pollution and air quality, for example the following one [https://www.data.gouv.fr/fr/datasets/emissions-de-co2-et-de-polluants-des-vehicules-commercialises-en-france/](https://www.data.gouv.fr/fr/datasets/emissions-de-co2-et-de-polluants-des-vehicules-commercialises-en-france/). 
Two of the most impactful reuses of data related to air quality are Recosanté and Nos GEStes Climat.  
The Recosanté programme, created by the ministries of health and ecological transition, aims at using data to reduce exposure to environmental factors that are harmful to health [https://recosante.beta.gouv.fr/](https://recosante.beta.gouv.fr/). The availability of air quality data is the cornerstone of a national policy that aims at reducing the harmful environmental impact on health and raise awareness on air quality in our country [https://solidarites-sante.gouv.fr/sante-et-environnement/les-plans-nationaux-sante-environnement/article/plan-national-sante-environnement-4-pnse-4-un-environnement-une-sante-2021-2025](https://solidarites-sante.gouv.fr/sante-et-environnement/les-plans-nationaux-sante-environnement/article/plan-national-sante-environnement-4-pnse-4-un-environnement-une-sante-2021-2025).
In the same way, Nos GEStes Climat, developed by the agency for ecological transition ADEME and the carbon footprint association. The website provides a simulator to calculate one's carbon footprint impact [https://nosgestesclimat.fr/](https://nosgestesclimat.fr/).</t>
  </si>
  <si>
    <t>Different kinds of open data on noise pollution are available both at national and local level, allowing policymakers to understand the issue and better tackle it.
At the national level, a dataset on the "black noise spots" provides data on sensitive buildings in areas where noise exposure limits for road and rail infrastructures are exceeded, in order to carry out renovation operations combining thermal and acoustic improvements [https://www.data.gouv.fr/fr/datasets/pnb-points-noirs-de-bruit-dans-les-480-quartiers-prioritaires-du-npnru/](https://www.data.gouv.fr/fr/datasets/pnb-points-noirs-de-bruit-dans-les-480-quartiers-prioritaires-du-npnru/). A map of such areas is also made available [https://data.ademe.fr/reuses/pnb_france-entiere-carto-stats](https://data.ademe.fr/reuses/pnb_france-entiere-carto-stats), as well as a more detailed visualisation at building-level for the city of Fort-de-France [https://data.ademe.fr/reuses/pnb_972-geo-shapes](https://data.ademe.fr/reuses/pnb_972-geo-shapes).
The Directorate-General for Civil Aviation provides data on noise pollution caused by airports, and a map of the affected areas [http://cartelie.application.developpement-durable.gouv.fr/cartelie/voir.do?carte=PGS_Metropole_I&amp;service=DGAC](http://cartelie.application.developpement-durable.gouv.fr/cartelie/voir.do?carte=PGS_Metropole_I&amp;service=DGAC)
At a more local level, another great example is BruitParif, the noise monitoring association for the Île-de-France region [https://www.bruitparif.fr/](https://www.bruitparif.fr/), which provides an application to map noise by source [https://rumeur.bruitparif.fr/](https://rumeur.bruitparif.fr/), as well as an application to map noise at neighbourhood level in Paris [https://monquartier.bruitparif.fr/](https://monquartier.bruitparif.fr/)
In addition, the measurement of the impact that covid-relates measures had on noise pollution has been widely reported in the media. These studies were carried out using open data:
- [https://www.francebleu.fr/infos/societe/paris-1591253369](https://www.francebleu.fr/infos/societe/paris-1591253369)
- [https://www.lemonde.fr/les-decodeurs/article/2020/04/01/bruit-circulation-electricite-douze-indicateurs-d-une-france-a-l-arret_6035150_4355770.html](https://www.lemonde.fr/les-decodeurs/article/2020/04/01/bruit-circulation-electricite-douze-indicateurs-d-une-france-a-l-arret_6035150_4355770.html)</t>
  </si>
  <si>
    <t>A specific work has been carried out with the different public actors of the environment to monitor waste management. As part of the implementation of the law relating to the fight against waste and the circular economy, the Ministry of Ecological Transition has undertaken a process of opening up data relating to the circular economy. The law includes in particular articles relating to open data of circular economy.
In order to cover the whole process of data opening, the actors have worked together to move forward on data opening, to propose a better visibility on the opening process and to collect in a more efficient way the needs and reuses in order to better measure the impacts. Various works are thus in progress:
- An inventory of the data to be opened and support for administrations in opening up data ;
- Development of a web page to present the inventory of data to be opened, present the data already opened, propose a specific data request form and give the possibility to advertise a reuse. These elements allow the needs to be raised and the reuses to be collected in order to better measure the impacts. The web page is available at [https://economiecirculaire.etalab.studio/](https://economiecirculaire.etalab.studio/)
- Organisation of workshops with data producers and reusers in order to establish a dialogue between stakeholders and measure the impacts of openness.
In this way, open data is used here as a core resource for implementing waste management policy by facilitating access to data for local authorities, stimulating the creation of goods and services by external actors and enabling the evaluation of public policy over time. We are in the specific example of an open data driven policy.
Among the data that has been opened, the agency for ecological transition ADEME published data from the SINOE waste database [https://www.data.gouv.fr/fr/datasets/?q=SINOE&amp;organization=534fff4ca3a7292c64a77c95](https://www.data.gouv.fr/fr/datasets/?q=SINOE&amp;organization=534fff4ca3a7292c64a77c95), including waste collection and treatment points, data on household waste, on municipal waste management, and waste from extended producer responsibility (REP) schemes.
Another example is the Trackdéchets portal, developed by the Ministry for Ecological Transition [https://trackdechets.beta.gouv.fr](https://trackdechets.beta.gouv.fr/), which is used to simplify the daily management of hazardous waste traceability, while providing transparency and promoting virtuous companies. The platform provides several statistics on their users and the amount of waste that has been traced [https://trackdechets.beta.gouv.fr/stats](https://trackdechets.beta.gouv.fr/stats).</t>
  </si>
  <si>
    <t>Making public transport data available helps to facilitate their integration into mobility applications. Facilitating access to information on environmentally friendly transport supply is a key issue in facilitating the transition to sustainable mobility modes.
In application of the Mobility Orientation law (Loi d'orientation des mobilités), the national transport data access point, transport.data.gouv.fr, has been created in order to provide a centralized point for publishing such data. The different administrations are accompanied to easily publish their transport data.
From this centralized transport data platform, mobility applications can integrate this data into their system and thus propose a complete sustainable mobility service offer.
The platform currently hosts data on:
- Public transport
- Public transport updates in real time
- Long-distance buses
- Free-floating bike sharing schemes
- Carpooling areas
- Vehicle refuelling stations, including natural gas stations and recharging stations for electric vehicles
- Air travel data
- Train data
- Road network
- Maritime and inland waterway transport
- Addresses
- Parkings
- Bike lanes and dedicated bike infrastructure
Furthermore, data on bike parkings, free-floating transport modes (e.g. scooters) and roadworks will be soon made available on the platform. Data on [transport.data.gouv.fr](http://transport.data.gouv.fr) covers 89.7% of the French population, with more than 400 datasets [https://transport.data.gouv.fr/stats](https://transport.data.gouv.fr/stats).
Example of reuses :
- **[https://blog.transport.data.gouv.fr/billets/entretien-avec-fr%C3%A9d%C3%A9ric-pacotte-co-fondateur-et-ceo-de-mybus/](https://blog.transport.data.gouv.fr/billets/entretien-avec-fr%C3%A9d%C3%A9ric-pacotte-co-fondateur-et-ceo-de-mybus/)**
- **[https://www.data.gouv.fr/fr/reuses/retrouvez-les-trains-ter-sur-tictactrip-horaires-trajets-et-prix/](https://www.data.gouv.fr/fr/reuses/retrouvez-les-trains-ter-sur-tictactrip-horaires-trajets-et-prix/)**
- **[https://www.data.gouv.fr/fr/reuses/transit-2/](https://www.data.gouv.fr/fr/reuses/transit-2/)**
- **[https://www.data.gouv.fr/fr/reuses/charging-points/](https://www.data.gouv.fr/fr/reuses/charging-points/)**
- **[https://www.data.gouv.fr/fr/reuses/datafrance-plateforme-de-visualisation-open-data/](https://www.data.gouv.fr/fr/reuses/datafrance-plateforme-de-visualisation-open-data/)**
- **[https://dataforgood.fr/projects/6_travelmyway.html](https://dataforgood.fr/projects/6_travelmyway.html)**
Moreover, the Datagir service, developed by the agency for ecological transition ADEME [https://datagir.ademe.fr/](https://datagir.ademe.fr/), aims to bring environmental information closer to citizens, based on  open data [https://datagir.ademe.fr/jeux-de-donnees](https://datagir.ademe.fr/jeux-de-donnees). In this perspective, they have developed a calculator of the environmental impact of various transport modes [https://monimpacttransport.fr/](https://monimpacttransport.fr/) and a calculator of the environmental impact of working from home [https://teletravail.monimpacttransport.fr/](https://teletravail.monimpacttransport.fr/). These two tools are open source and can be embedded in other websites to raise awareness on the environmental impact of the different transport modes.</t>
  </si>
  <si>
    <t>The National Audit Unit of the Directorate General of Public Finances (DGFiP) is conducting a study on the contribution of open data to the functioning and service offer of the DGFiP's local government department. The purpose of this study is to draw up an inventory of open data in the local public sector and the hospital sector, to determine how the DGFiP uses this data and how it is used by other public and para-public organizations and even private consulting firms.
In this context, they study differents statistics (from the sites [data.economie.gouv.fr](http://data.economie.gouv.fr/) and [data.gouv.fr](http://data.gouv.fr/)) such as : 
- number of datasets published in open data by the Ministry of Economy, Finance and Recovery, the DGFiP and the DGFiP's local authorities department;
- number of views of data published in open data by the Ministry of Economy, Finance and Recovery, the DGFiP and the local authorities department of the DGFiP;
- number of downloads of data published in open data by the Ministry of Economy, Finance and Recovery, the DGFiP and the local authorities department of the DGFiP;
- number of re-use of data published in open data by the Ministry of Economy, Finance and Recovery, the DGFiP and the local authorities department of the DGFiP.
**Technical monitoring :**
- it is possible to consult the metrics of visits and download for each dataset published on data.gouv.fr. This makes it possible to understand which datasets are the most popular and to follow the popularity dynamics. Exemple of datasets related to politics :
    - [https://www.data.gouv.fr/fr/datasets/fichiers-consolides-des-donnees-essentielles-de-la-commande-publique/](https://www.data.gouv.fr/fr/datasets/fichiers-consolides-des-donnees-essentielles-de-la-commande-publique/)
    - [https://www.data.gouv.fr/fr/datasets/base-sirene-des-entreprises-et-de-leurs-etablissements-siren-siret/](https://www.data.gouv.fr/fr/datasets/base-sirene-des-entreprises-et-de-leurs-etablissements-siren-siret/)
    - [https://www.data.gouv.fr/fr/datasets/donnees-relatives-au-fonds-de-solidarite-mis-en-place-dans-le-cadre-de-lepidemie-de-covid-19/](https://www.data.gouv.fr/fr/datasets/donnees-relatives-au-fonds-de-solidarite-mis-en-place-dans-le-cadre-de-lepidemie-de-covid-19/)
    - [https://www.data.gouv.fr/fr/datasets/demandes-de-valeurs-foncieres/](https://www.data.gouv.fr/fr/datasets/demandes-de-valeurs-foncieres/)
- The data.gouv.fr portal also offers the possibility for any reuser to publish a reuse linked to a dataset. This allows the data producer to have visibility on the reuses linked to a particular dataset. Exemple of reuses :
    - [https://www.data.gouv.fr/fr/reuses/prix-m2-immobilier-par-ville/](https://www.data.gouv.fr/fr/reuses/prix-m2-immobilier-par-ville/)
    - [https://www.data.gouv.fr/fr/reuses/sireneld/](https://www.data.gouv.fr/fr/reuses/sireneld/)
    - [https://www.data.gouv.fr/fr/reuses/prospective-economique-en-region-centre-val-de-loire/](https://www.data.gouv.fr/fr/reuses/prospective-economique-en-region-centre-val-de-loire/)
- In addition, the editorialization and curation work on the data.gouv.fr portal (made by the data editor of the platform) allows publishers to easily observe the reused data through monthly articles that highlight the most impactful reuses. In addition, the platform's data editor highlights the most impactful reuses on the home page and on the themes pages. Exemple of article that showcase reuses that rely on political data : https://www.data.gouv.fr/fr/posts/suivi-des-sorties-mars-2020/
**Animation of community :** 
The measurement of reused data is also done through the animation of communities. This animation can be done at the level of an administration or with an interdepartmental scope. This animation is generally done around a data theme. The reusers of these data regularly exchange with the data producers in order to present their reuse or to communicate their needs. For example, following the Datafin hackathon, the administrations organizing the event chose to keep in touch with the participants in order to follow the subsequent reuse of the data and collect their new needs. [https://www.etalab.gouv.fr/hackathon-datafin-participez-a-lexploitation-des-donnees-financieres-des-collectivites-locales](https://www.etalab.gouv.fr/hackathon-datafin-participez-a-lexploitation-des-donnees-financieres-des-collectivites-locales)
Besides, France is currently committed to open public procurement data in the frame of its own national legal dispositions, as well as through an international partnership called Contracting 5 (C5), sponsored by Open Contracting Partnership, Open Government Partnership as well as The World Bank.
Therefore, many opportunities permits to monitor economic impact of Open Data :
- on an international plan, the opportunities offered by Open Contracting are evaluated by international organisations such as OECD (https://www.oecd.org/gov/digital-government/g20-oecd-compendium.pdf) or the UN office against Drugs and Criminality (https://www.unodc.org/documents/corruption/Publications/2013/Guidebook_on_anti-corruption_in_public_procurement_and_the_management_of_public_finances.pdf). Open Public procurement is identified as a tool to struggle against corruption, to increase efficiency and transparency of national institutions as well as economic attractiveness
- on a national plan, public associations such as Open Data France have developed a National observatory for Open Data with high universities as Sciences Po or start-ups as Nam.R, where they assess the impact of Open Data regarding economic, environmental or social impact, thanks for instance, to public procurement data. Those assessments are published to the following link : [http://www.opendatafrance.net/observatoire-open-data-des-territoires/](http://www.opendatafrance.net/observatoire-open-data-des-territoires/)
- finally on a local scale, open public procurement data enriches regional observatories for public procurement, helps small and medium-sized enterprises (SMEs) to compete to public procurement tenders, as well as public buyers to develop data-driven purchasing policy in order to engage their public finance with the highest efficiency.</t>
  </si>
  <si>
    <t>Open data can boost economic growth at the macroeconomic level. With data that is reusable free of charge, companies are able to innovate more easily.
The notion of Public Service Data, defined by law, aims at providing high-quality, key reference open data with a high economic and social impact [https://www.data.gouv.fr/fr/reference](https://www.data.gouv.fr/fr/reference). Among these reference datasets the following have a high macr-economic impact:
- The business register
- The national address database
- The land registry
- The national directory of associations
In addition, new datasets with a strong economic impact have recently been released:
- Energy performance diagnostics for dwellings [https://www.data.gouv.fr/fr/datasets/diagnostics-de-performance-energetique-pour-les-logements-par-habitation/](https://www.data.gouv.fr/fr/datasets/diagnostics-de-performance-energetique-pour-les-logements-par-habitation/) which boosts the renovation sector. Reuse : [https://www.hackathon-renovaction.fr/programme/hackathon/projet/358](https://www.hackathon-renovaction.fr/programme/hackathon/projet/358)
- Land value data [https://www.data.gouv.fr/fr/datasets/demandes-de-valeurs-foncieres/](https://www.data.gouv.fr/fr/datasets/demandes-de-valeurs-foncieres/) which makes the real estate market more fluid and transparent. Reuse : [https://www.meilleursagents.com/prix-immobilier/dvf/](https://www.meilleursagents.com/prix-immobilier/dvf/)
- Public procurement data [https://www.data.gouv.fr/fr/datasets/fichiers-consolides-des-donnees-essentielles-de-la-commande-publique/](https://www.data.gouv.fr/fr/datasets/fichiers-consolides-des-donnees-essentielles-de-la-commande-publique/) that improves access to public procurement for small businesses. Reuse : [https://www.data.gouv.fr/fr/reuses/sireneld/](https://www.data.gouv.fr/fr/reuses/sireneld/)
Moreover, there are two platforms that enhance open data visualisation:
DBnomics [https://db.nomics.world](https://db.nomics.world/) is a free platform to aggregate publicly-available economic data provided by national and international statistical institutions, but also by researchers and private companies. The value-added is a unique economic database with wide, systematic coverage of economic data. DBnomics is maintained by the Agence Française de Développement, Banque de France, Cepremap, and France Stratégie.
DataFrance [https://datafrance.info](https://datafrance.info/) is an open data visualisation platform that provides more than 50 indicators for each French town (commune). DataFrance calculates index scores giving an indication of the quality of life in the commune, using indicators on themes such as real estate, education, infrastructure, environment. DataFrance completely relies upon open data.</t>
  </si>
  <si>
    <t>Open data also has an economic impact on a micro-economic level, thanks to the impact on specific economic sectors. Some examples:
- Signaux Faibles [https://beta.gouv.fr/startups/signaux-faibles.html](https://beta.gouv.fr/startups/signaux-faibles.html) is a tool that aims at recognising which businesses are in difficulty, by using statistical analysis and machine learning to identify the "weak signals" of difficulties and weaknesses. The machine learning model used by Signaux Faibles can provide a statistical prediction of failure at 18 months for companies with establishments with more than 10 employees. Once this prediction has been made, a list of companies in difficulty is sent to the various partner administrations and leads to the activation of adequate aid and guidance.
- Using open data on companies, Etalab has developed the company directory (Annuaire des entreprises) [https://annuaire-entreprises.data.gouv.fr/](https://annuaire-entreprises.data.gouv.fr/). The directory provides an easy way to access public data on any company registered in France.
- Due to the economic crisis caused by the COVID-19 pandemic, the French state provides several aids to support businesses. Open data on such measures is available and listed here [https://www.data.gouv.fr/fr/pages/donnees-coronavirus](https://www.data.gouv.fr/fr/pages/donnees-coronavirus) and Etalab has developed a dashboard [https://aides-entreprises.data.gouv.fr/](https://aides-entreprises.data.gouv.fr/) that offers more visibility on the allocation of these aids.
- The publication of [real estate price data](https://www.data.gouv.fr/fr/datasets/demandes-de-valeurs-foncieres/) over the last five years allows individuals to have a fair knowledge of the state of the real estate market and to make decisions to buy or sell a property.
- The publication of [transport data](https://transport.data.gouv.fr/) allows their integration into mobility applications, providing individuals with better information on their journeys, thus impacting them on a daily basis.
- Thanks to the publication of data set on mobile network the ARCEP (https://www.data.gouv.fr/fr/datasets/mon-reseau-mobile/), a cartographic tool helps everyone to visualize the mobile network coverage (https://www.monreseaumobile.fr/). Thanks to this app, the ARCEP, but also the central administration and local autorithies can monitor the mobile network development in France and adapt public policies and public investment on network infrastructure. In addition, citizens can consult this dashboard when choosing their mobile package. The publication of the data makes it possible to take a individual data-driven decision.</t>
  </si>
  <si>
    <t>Providing open data has a considerable economic impact for public administrations.
1. Time saving
One of the main rationales for opening data from the public sector is the efficiency it brings to the government. As France's administrative organization is complex, many actors have to exchange data between each other. Data circulation between these actors was timely and costly (before the Digital Republic Bill, administrations could charge the access to data between each other). Open data in this case leads to considerable economic savings for public finances.
2. Open data to rationalize public spendings
As mentioned earlier, open data enables data-driven public policy making, allowing informed decisions to be made and thus optimize public spending.
Example:
- Open data on [energy performance diagnostics](https://www.data.gouv.fr/fr/datasets/diagnostics-de-performance-energetique-pour-les-logements-par-habitation/) [https://www.data.gouv.fr/fr/datasets/diagnostics-de-performance-energetique-pour-les-logements-par-habitation/](https://www.data.gouv.fr/fr/datasets/diagnostics-de-performance-energetique-pour-les-logements-par-habitation/) enables all local authorities to use the data to identify areas in their territory where housing is unhealthy or unworthy. This better knowledge of the terrain enables them to make informed public policy choices on renovation and allows for the fair expenditure of public funds.
- The publication of public procurement data [https://www.data.gouv.fr/fr/datasets/donnees-essentielles-de-la-commande-publique-fichiers-consolides/](https://www.data.gouv.fr/fr/datasets/donnees-essentielles-de-la-commande-publique-fichiers-consolides/) allows citizens to better understand the structure of public procurement and facilitates access to public procurement for small businesses. In addition, administrations can obtain general knowledge about public procurement to better guide and develop public procurement policy, allowing better management of funds and savings.
- The barometer of the results of public action is powered by open data [https://www.data.gouv.fr/fr/datasets/barometre-des-resultats-de-laction-publique/](https://www.data.gouv.fr/fr/datasets/barometre-des-resultats-de-laction-publique/). The availability of this data on the main government policies allows local policymakers and public servants to quickly grasp the impact of their job and identify on which indicators territories are lagging behind.</t>
  </si>
  <si>
    <t>The national portal is: https://www.data.gouv.fr/</t>
  </si>
  <si>
    <t>The national portal promote high value datasets (in the sens of high impact datasets) through different ways : 
- Filter on the search engine
- [Editorial page on specific thematics](https://www.data.gouv.fr/fr/pages/donnees-cles-par-sujet)
- [Datasets of the data public service](https://www.data.gouv.fr/fr/reference)
- [Editorial content](https://www.data.gouv.fr/fr/posts/)
Specific tag and pages are planned to be used to showcase high value datasets (in the european interpretation of the term).</t>
  </si>
  <si>
    <t>Through the public API : https://doc.data.gouv.fr/api/intro/</t>
  </si>
  <si>
    <t xml:space="preserve">A commentary section on each dataset is available at the bottom of the webpage. The producers are in charge of the response. An example here. It is also possible to repport an issue on every dataset. </t>
  </si>
  <si>
    <t>The historic contact address ([info@data.gouv.fr](mailto:info@data.gouv.fr)) received around 1,000 messages a year. These were not categorized and difficult to deal with without a specialized tool. Since then, the team has clarify how users can get in touch and to improve the processing of requests:
- The opening of two channels for support around data.gouv.fr: [support@data.gouv.fr](mailto:support@data.gouv.fr) and [ouverture@data.gouv.fr](mailto:ouverture@data.gouv.fr), respectively for technical support and requests related to research or use of open data ;
- A contact form categorized at Etalab: [https://www.etalab.gouv.fr/contact](https://www.etalab.gouv.fr/contact) ;
- The use by all of Etalab's teams of a ticket management tool that enables them to respond more efficiently to different requests.
Furthermore, we developed a new tool to receive demands. The latter stands between an FAQ and a form. The main aim is to give generic answers to frenquently asked questions and get more qualified demands : [https://support.data.gouv.fr/](https://support.data.gouv.fr/)
In addition, it is possible to engage in a discussion with the data.gouv.fr team on [the dedicated github](https://github.com/etalab/data.gouv.fr/). This github page gathers in particular to users' proposals and technical problems encountered. Contributions are opened to all users.</t>
  </si>
  <si>
    <t>Citizens can request data sets through two channels of communication :
- They can send a request at [ouverture@data.gouv.fr](mailto:ouverture@data.gouv.fr). Requests are handled by Etalab's team.
- They can send a request to the [CADA](https://www.cada.fr/) (commission of access to administrative documents). The commission is dedicated to receive open data requests in order to give administrative feedback.
Furthermore, we developed a new tool to receive demands. The latter stands between an FAQ and a form. The main aim is to give generic answers to frenquently asked questions and get more qualified demands : [https://support.data.gouv.fr/](https://support.data.gouv.fr/)</t>
  </si>
  <si>
    <t>Recommendations given by the Commission for access to administrative documents (CADA) as well as its advice to administrations are [published on data.gouv.fr](https://www.data.gouv.fr/fr/datasets/avis-et-conseils-de-la-cada/).
Thanks to this dataset, Etalab developed the site [cada.data.gouv.fr](https://cada.data.gouv.fr/) which allows easy search and exploration of the opinions and advice issued by CADA since 1984.
A [search engine](https://www.cada.fr/rechercher-un-avis) is also made available by the Commission.
Besides, Etalab is currently working on a [tool](https://economiecirculaire.etalab.studio/inventaire.html) enabling every stakeholder to have a transparent vision over the data requests and the process of publication. Please note that this tool is still in construction.</t>
  </si>
  <si>
    <t>Every recommandations of the CADA are [published](https://www.data.gouv.fr/fr/datasets/avis-et-conseils-de-la-cada/) on data.gouv.fr.
Moreover,  by analyzing the [CADA recommendation dataset](https://www.data.gouv.fr/fr/datasets/avis-et-conseils-de-la-cada/) Antoine Augusti, former engineer at Etalab, analysed the response rate of each administration to CADA. During the processing of a request, the CADA seeks to contact the structure receiving the initial request. This exchange allows the Commission to give an informed opinion and to understand the nature of the administrative documents covered by the request. The analysis is available [on the portal](https://www.data.gouv.fr/fr/datasets/taux-de-reponse-a-la-commission-dacces-aux-documents-administratifs/) .
Besides, the association Open Knowledge France developed the request to information platform [madada.fr](https://madada.fr/), among other features the platform enables to easily [browse demands and see their status](https://madada.fr/demandes/toutes?#results).</t>
  </si>
  <si>
    <t>Regarding open data, Etalab is currently working on a tool enabling every stakeholder to have a transparent vision over the data requests and the process of publication. Please note that this tool is still in construction and is tested on a narrow scope for now (circular economy). It might become a feature of the national portal in the near future.
On the other hand, we believe that the national portal is not the best place to showcase data that can be made accessible but cannot be in open licence. For this use case we rather promote the use of closed API for entitled organizations. We built a single point of access to the administration's APIs : [Api.gouv.fr](https://api.gouv.fr/). The latter showcase both open and close API.</t>
  </si>
  <si>
    <t>We offer [RSS feeds for datasets](https://www.data.gouv.fr/fr/datasets/recent.atom) and for [reuses](https://www.data.gouv.fr/fr/reuses/recent.atom).
We also make available a more targeted notification process:  when a user follows an organisation, he receives an email each time the organisation publishes or updates a dataset. This possibility to receive notifications in a targeted way helps to avoid spam from users. The challenge is to provide relevant information for the user according to his needs.
On top of that we promote the publication of new datasets on different canal
- We publish an [article every month](https://www.data.gouv.fr/fr/posts/suivi-des-sorties-mai-2020/) to showcase the most important publications (datasets or reuses) during the last month and also offer the subscription to a [newsletter](https://infolettres.etalab.gouv.fr/subscribe/r1aq92xnj) .
- Articles about open data news are regularly posted [here](https://www.etalab.gouv.fr/).
- Other articles about new data sets are posted [here](https://www.data.gouv.fr/fr/posts/)
- Etalab and data.gouv.fr are also present on social media</t>
  </si>
  <si>
    <t>A discussion module is available for users for each dataset. They can express their opinion on the published dataset, whether it is positive or negative. This discussion module also makes it possible to report anomalies or areas for improvement to the producer.
We believe that this evaluation mechanism provides more qualitative information than a simple five-star mechanism. Indeed, a five-star mechanism does not provide information on the improvement prospects.  [See example](https://www.data.gouv.fr/fr/datasets/base-sirene-des-entreprises-et-de-leurs-etablissements-siren-siret/)**.**
It is also possible to "follow" a dataset, which can be an indicator of popularity.</t>
  </si>
  <si>
    <t>For each dataset, it is possible to offer for download any type of resource. In the "resource" section of the dataset, it is possible to diplay different sections. For example:
- 1. the main files
- 2. documentation
- 3. code
- 4. API
- 5. another file type.
[See example](https://www.data.gouv.fr/fr/datasets/operations-coordonnees-par-les-cross/).</t>
  </si>
  <si>
    <t>All the use cases can be found at [this address](https://www.data.gouv.fr/fr/reuses/).
For each dataset, it is possible to submit a use case that is visible for everyone.
[Example](https://www.data.gouv.fr/fr/datasets/donnees-hospitalieres-relatives-a-lepidemie-de-covid-19/).</t>
  </si>
  <si>
    <t>For each dataset, it is possible to submit a use case that is visible for everyone. More info is available here https://doc.data.gouv.fr/reutilisations-et-discussions/associer-une-reutilisation-a-un-jeu-de-donnees/</t>
  </si>
  <si>
    <t>Every use case is linked to the data sets that it is based on.
[See example](https://www.data.gouv.fr/fr/reuses/scanr/): at the end of the page “Jeux de données utilisés”</t>
  </si>
  <si>
    <t>For each data set, there is a discussion forum for users and producers to discuss the data set : example https://www.data.gouv.fr/fr/datasets/repertoire-national-des-associations/#discussion-60b33dee493f2de69f260a12</t>
  </si>
  <si>
    <t>The national portal offers a preview function for tabular data. Just click on the "preview" button : [see example](https://www.data.gouv.fr/fr/datasets/donnees-hospitalieres-relatives-a-lepidemie-de-covid-19/).
Etalab developed a tool for previewing files in CSV format. The [csvapi](https://github.com/etalab/csvapi) project makes it possible to expose an API for a CSV or Excel type file, hosted anywhere on the internet, thanks to its URL.
We also developed a [prototype](https://explore.etalab.studio/) to further explore datasets. [See article](https://www.data.gouv.fr/fr/posts/qualite-des-donnees-repenser-la-previsualisation-des-donnees/).</t>
  </si>
  <si>
    <t>For some dataset that have geographic data, the national portal offers a preview function. Just click on the "preview" button: see example.</t>
  </si>
  <si>
    <t>Yes. - For each dataset, the producer can observe on his administrator dashboard a quality scoring tool for his dataset. For each quality criterion, the data.gouv.fr platform gives guidelines to improve the quality of their data publication.
- In order to improve data quality, Etalab is making special efforts to better support data producers in their publication procedures. This notably involves the publication of [guides](https://guides.etalab.gouv.fr/data.gouv.fr/) . Advice is also provided by the platform's [documentation](http://doc.data.gouv.fr/), for example at : [Publier un jeu de données](https://doc.data.gouv.fr/jeux-de-donnees/publier-un-jeu-de-donnees/)
- The Etalab team launched in 2019 [schema.data.gouv.fr](http://www.schema.data.gouv.fr/) a referencing and support service for the creation of public data schemas for France. From schema.data.gouv.fr and the tools attached to it, it is possible to consult the referenced data schema, to validate that a data set conforms to a schema, to generate documentation and sample data sets automatically or suggest standardized entry forms. Any actor is also free to propose the referencing of diagrams on schema.data.gouv.fr.
- We recently launched a [new tool](https://publier.etalab.studio/) designed to support data producers in entering, validating and publishing quality data. [See article](https://www.data.gouv.fr/fr/posts/nos-travaux-sur-la-qualite-des-donnees-presentation-dun-nouvel-outil-pour-accompagner-la-production-de-donnees-ouvertes-de-qualite/).</t>
  </si>
  <si>
    <t>Data.gouv.fr team uses Matomo to perform log analytics. We also develop tools on python to perform specific logs. Among the logs performed are:
- Dataset view / Dataset downloads / dataset reuse
- Classic SEO statistics: Visits / behaviors on the website / Bounce rate / number of clicks / acquisition / keywords
These statistics are available on [https://stats.data.gouv.fr](https://stats.data.gouv.fr/) and have been freely available for several years on [stats.data.gouv.fr](https://stats.data.gouv.fr/).
At the end of 2019, it was chosen to separate these statistics between the API and the website itself, in order to facilitate the analysis of internal uses. The different links are as follows:
- [Statistics for the website from 2020](https://stats.data.gouv.fr/index.php?module=CoreHome&amp;action=index&amp;idSite=109&amp;period=day&amp;date=yesterday&amp;updated=4#?idSite=109&amp;period=year&amp;date=2020-02-06&amp;segment=&amp;category=General_Actions&amp;subcategory=General_Pages)
- [API statistics from 2020](https://stats.data.gouv.fr/index.php?module=CoreHome&amp;action=index&amp;idSite=108&amp;period=day&amp;date=yesterday&amp;updated=5#?idSite=108&amp;period=year&amp;date=2020-02-06&amp;segment=&amp;category=General_Actions&amp;subcategory=General_Pages)
- [Statistics before 2020, API and website included](https://stats.data.gouv.fr/index.php?module=CoreHome&amp;action=index&amp;idSite=1&amp;period=day&amp;date=yesterday&amp;updated=3#?idSite=1&amp;period=year&amp;date=2019-02-14&amp;segment=&amp;category=General_Actions&amp;subcategory=General_Pages)
We also carried a survey in 2020 : [https://www.etalab.gouv.fr/participez-a-lelaboration-de-la-nouvelle-feuille-de-route-open-data-detalab](https://www.etalab.gouv.fr/participez-a-lelaboration-de-la-nouvelle-feuille-de-route-open-data-detalab) and the data will be published shortly.
Moreover, we use RSS feed integration in our communication platform (Slack) to have a clear view of :
Most visited datasets and reuses (daily and weekly) :
Last dataset published :
Activity on the portal (discussion, account creation etc.) :
Team members also receive a [daily digest](https://agarrone.github.io/public-files/moderation.pdf) of the portal activity by email.</t>
  </si>
  <si>
    <t>Every improvement of the portal and curation of its content rely on either
- [Statistic insight from the portal usage (RSS, reports, metrics, etc.)](https://stats.data.gouv.fr/)
- Internal metrics
- [Feedback from users](https://www.etalab.gouv.fr/participez-a-lelaboration-de-la-nouvelle-feuille-de-route-open-data-detalab)
Based on the results of these analytics, we have developed several projects:
- We sought to increase our knowledge on what makes a dataset popular. To that end, we identified and analysed the top 80 datasets in terms of number of downloads. We found that the popularity of a dataset is not only related to the obvious reasons (content quality, update frequency, general usefulness, etc.) but also to the relations that these datasets hold with other datasets. In other words, we found that a dataset popularity depends also on the datasets it is linked to.
- We also analyzed the top 200 datasets visited in order to classify them by themes. This knowledge helps us understand what are the most searched datasets and think about how to make them better discoverable and improve our search engine.
- Reutilisation and promotion is an important factor on the popularity of a dataset. We have initiated editorial work on these datasets to highlight them and to propose related databases. [See example](https://www.data.gouv.fr/fr/datasets/base-sirene-des-entreprises-et-de-leurs-etablissements-siren-siret-fin-le-30-avril-2019/) .
- The analysis of user behavior on the platform also makes it possible to verify that the technical components of the platform are working. For example, an unusually high bounce rate on the reuse carousel slider of our home page allowed us to detect a technical anomaly.
- Using AB Testing, guided by the insights obtained in the user behavior analysis, we are able to continuously improve the search engine.</t>
  </si>
  <si>
    <t>From May 2020 to April 2021 the average unique visitor per month was around 1 million (minimum in August 2020 : 685k ; maximum in April 2021 : 3.1M)</t>
  </si>
  <si>
    <t>10-12% (10.3% during this period)</t>
  </si>
  <si>
    <t>The team is always working on the curation of the datasets on the portal and do their best to prevent inappropriate content (publicity mainly).
From the [platform's activity report](https://agarrone.github.io/public-files/moderation.pdf) which is sent to him every morning the data editor selects on a daily basis the most relevant datasets to highlight on the home page and on the different thematic pages. On top of that we work on the improvement of the search engine, for example:
- the tag system of the datasets makes it possible to optimize the search
- the "highlight" button for the platform administrator allows to bring up a data set in the ranking
We also carry out technical developments, which are based on log analysis:
[Keep track of udata search results performances](https://github.com/etalab/datagouv-search-indicator)
In order to highlight the key datasets published on the platform, we offer editorial content:
- We publish an [article every month](https://www.data.gouv.fr/fr/posts/suivi-des-sorties-mai-2020/) to showcase the most important publications (datasets or reuses) during the last month
- We offer the subscription to a [newsletter](https://infolettres.etalab.gouv.fr/subscribe/r1aq92xnj) .
- We publish articles on [Etalab's blog](https://www.etalab.gouv.fr/) in order to make some popular publications visible.
- Other articles about new data sets are posted [here](https://www.data.gouv.fr/fr/posts/)
- We highlight specific content on our [social network](https://twitter.com/datagouvfr)
- Users receive notifications when new data sets are available on the national portal (RSS, ATOM feeds, email notifications etc)
Other prospective work:
- We are categorizing the 200 most consulted datasets in order to qualify them according to a theme and to the "base" character of the data. This characterization will improve the search engine and the curation and discoverability of data.
- A research work is carried to better qualify all the published resources and thus better understand the content of the catalog and improve the search engine and the categorization of resources.</t>
  </si>
  <si>
    <t>We ranked the categories by analysing the top 100 datasets the most visited :
1. Regions and cities
2. Population and society
3. Economy and finance
4. Environment
5. Education culture and sport
We excluded here dataset related to health issues that were significantly visited due to the COVID-19 crisis.</t>
  </si>
  <si>
    <t>Visits statistics of 2020 have been strongly impacted by the Covid-19 epidemic.
Indeed the top 5 datasets are related to the epidemic:
- [Données hospitalières relatives à l'épidémie de COVID-19](https://www.data.gouv.fr/fr/datasets/donnees-hospitalieres-relatives-a-lepidemie-de-covid-19/) : 884 000 visits ;
- [Fichier des personnes décédées](https://www.data.gouv.fr/fr/datasets/fichier-des-personnes-decedees/) : 490 000 visits ;
- [Données des urgences hospitalières et de SOS Médecins relatives à l'épidémie de COVID-19](https://www.data.gouv.fr/fr/datasets/donnees-des-urgences-hospitalieres-et-de-sos-medecins-relatives-a-lepidemie-de-covid-19/) : 240 000 visits ;
- [Données relatives aux résultats des tests virologiques COVID-19 (SI-DEP)](https://www.data.gouv.fr/fr/datasets/donnees-relatives-aux-resultats-des-tests-virologiques-covid-19/) 188 000 visits ;
- [Taux d'incidence de l'épidémie de COVID-19 (SI-DEP)](https://www.data.gouv.fr/fr/datasets/taux-dincidence-de-lepidemie-de-covid-19/) : 180 000 visits.
This tendency is even stronger in 2021.</t>
  </si>
  <si>
    <t>Metadata are available online for each dataset. They are listed in the information section. See example here https://www.data.gouv.fr/fr/datasets/donnees-hospitalieres-relatives-a-lepidemie-de-covid-19/</t>
  </si>
  <si>
    <t>2019 : 65%
2020 : 37% (27M over 74M)</t>
  </si>
  <si>
    <t>All public sector providers contribute to the portal:
- The central administration: ministries and its operators
- The territorial administration: regions, department and cities
Examples:
- [Ministry](https://www.data.gouv.fr/fr/organizations/ministere-de-l-interieur/)
- [Operator](https://www.data.gouv.fr/fr/organizations/ademe/)
- [Region](https://www.data.gouv.fr/fr/organizations/region-ile-de-france/)
- [Department](https://www.data.gouv.fr/fr/organizations/departement-du-loiret/)
- [City](https://www.data.gouv.fr/fr/organizations/ville-d-issy-les-moulineaux/)****
Each public organization can contribute directly to the portal (by direct upload or by API) or publish their data on their own portal. When they do publish on their own portal, they have the possibility to be harvested by the national portal (data.gouv.fr). Each organization can ask support from the national portal team.</t>
  </si>
  <si>
    <t>There is a team within Etalab that is fully dedicated to supporting data providers in setting up and implementing an open data strategy, including publication on the national portal data.gouv.fr. The team routinely provides support to data providers, and contributes to the documentation of the platform.</t>
  </si>
  <si>
    <t>A strong focus has been put on dynamic data lately in particular on data regarding the epidemic which are automaticaly published every day. 
The best achievements on real time data have been achieved on [transport data](https://transport.data.gouv.fr/datasets?filter=has_realtime&amp;type=public-transit#datasets-results).
The transport.data.gouv.fr task force deploys special efforts to promote real-time data. This includes [documentation](https://doc.transport.data.gouv.fr/producteurs/operateurs-de-transport-regulier-de-personnes/temps-reel-des-transports-en-commun) on standardisation, an [inventory of real time](https://transport.data.gouv.fr/real_time) data yet to be standardized, and [discussion with stakeholders](https://doc.transport.data.gouv.fr/documentation/liste-des-rencontres-publiques/20-09-2018-transport-regulier-temps-reel)
There are other examples such as [data on air quality](https://www.data.gouv.fr/fr/datasets/donnees-temps-reel-de-mesure-des-concentrations-de-polluants-atmospheriques-reglementes-1/) or [biodiversity data](https://www.data.gouv.fr/fr/datasets/description-des-especes-de-faune-et-flore-du-parc-national-des-ecrins/) or [tourism data](https://www.data.gouv.fr/fr/datasets/datatourisme-la-base-nationale-des-donnees-du-tourisme-en-open-data/) for instance.</t>
  </si>
  <si>
    <t>Everyone can publish data.gouv.fr. Individuals) can publish their own datasets on their own page. Also, anyone can publish reuses or offer a reprocced data set or other ressources on another dataset page. (Example : see “reuses”and “ressources communautaires”)</t>
  </si>
  <si>
    <t>In order to achieve new challenges and ensure the portal sustainability, over the next few months, Etalab has launched a [great survey](https://www.etalab.gouv.fr/participez-a-lelaboration-de-la-nouvelle-feuille-de-route-open-data-detalab) (https://www.etalab.gouv.fr/participez-a-lelaboration-de-la-nouvelle-feuille-de-route-open-data-detalab), coordinated by [Datactivist](https://datactivist.coop/fr/) in order to strengthen its understanding on the stakeholders usage of data.gouv.fr.
The aim is to build a new roadmap based on the feedback of both the producers and reusers community. This reflexion rely on :
- The current situation based on an analysis of the metrics of the data.gouv.fr platform;
- The organization of user interviews;
- A benchmark of data and open data solutions;
- An organization of thematic webinars with the participation of our team and open data stakeholders.
This roadmap will be publish shortly. 
The data.gouv.fr team is currently following the strategy established for 2019. This strategy is based on several pillars:
- To document and contextualize data sets: to pursue efforts on data qualification (metadata), on the catalog editorialization (to provide a path between data sets) and on data visualization.
- To include all users: it is essential to create a dialogue between data producers and reusers
- To better target audience
- To improve data quality
- To expand the data offered by targeted key dataset (Such as Service Public de la Donnée)
- To improve features proposed by the national portal : search engine, datavisualisation, path between data etc.</t>
  </si>
  <si>
    <t>In order to highlight the key datasets published on the platform, we offer editorial content:
- We publish an [article every month](https://www.data.gouv.fr/fr/posts/suivi-des-sorties-mai-2020/) to showcase the most important publications (datasets or reuses) during the last month
- We offer the subscription to a [newsletter](https://infolettres.etalab.gouv.fr/subscribe/r1aq92xnj)
- We publish articles on [Etalab's blog](https://www.etalab.gouv.fr/) in order to make some popular publications visible.
- Other articles about new data sets are posted [here](https://www.data.gouv.fr/fr/posts/)
- Users receive notifications when new data sets are available on the national portal (RSS, ATOM feeds, email notifications etc)
The portal is also active on social media (cf 50).
More generally, data.gouv.fr has become an essential platform during events organized around public data. For example :
- [Hackathon on non-profit data](https://www.data.gouv.fr/fr/posts/les-jeux-de-donnees-des-associations/) ;
- [DataFin hackathon](https://www.etalab.gouv.fr/hackathon-datafin-participez-a-lexploitation-des-donnees-financieres-des-collectivites-locales)
- [RenovAction hackathon](https://www.hackathon-renovaction.fr/program/hackathon)
- ...
We also present the portal and its features to international conferences organised by the OECD or the European Commission for example.</t>
  </si>
  <si>
    <t>The portal, Etalab, and certains vertical are present and active on social media :
- [Etalab on twitter](https://twitter.com/Etalab)
- [Data.gouv.fr on twitter](https://twitter.com/datagouvfr)
- [DINUM on twitter](https://twitter.com/_DINUM)
- [Geo.data.gouv.fr on twitter](https://twitter.com/geodatagouv)
- [Transport.data.gouv.fr on twitter](https://twitter.com/transportdatafr)
- [Etalab on Linkedin](https://www.linkedin.com/company/etalab/)
- [Data.gouv.fr on Github](https://github.com/etalab/data.gouv.fr)
- [Etalab on Facebook](https://www.facebook.com/etalab/)
- [Etalab on Mastodon](https://mastodon.etalab.gouv.fr/@datagouvfr)</t>
  </si>
  <si>
    <t>Yes. - [https://github.com/etalab](https://github.com/etalab/)
- [https://github.com/opendatateam/](https://github.com/opendatateam/)
- [https://github.com/opendatateam/udata/](https://github.com/opendatateam/udata/)
- [https://github.com/etalab/udata-gouvfr/](https://github.com/etalab/udata-gouvfr/)
- [https://doc.data.gouv.fr/](https://doc.data.gouv.fr/)
- [https://guides.etalab.gouv.fr/](https://guides.etalab.gouv.fr/)</t>
  </si>
  <si>
    <t>We provide constant support through:
- Two channels: [support@data.gouv.fr](mailto:support@data.gouv.fr) and [ouverture@data.gouv.fr](mailto:ouverture@data.gouv.fr), respectively for technical support and requests related to research or use of open data ;
- A contact form categorized at Etalab: [https://www.etalab.gouv.fr/contact](https://www.etalab.gouv.fr/contact).
Etalab has launched in the beginning of 2020 a [great survey](https://www.etalab.gouv.fr/participez-a-lelaboration-de-la-nouvelle-feuille-de-route-open-data-detalab) , coordinated by [Datactivist](https://datactivist.coop/fr/) in order to strengthen its understanding on the stakeholders usage of data.gouv.fr.</t>
  </si>
  <si>
    <t>Every three months, a seminar is organized by the national portal team to review the projects developed and to reflect on possible improvements. Discussions are based on user feedback, the needs expressed by public and private stakeholders and log analyses carried out over time. A roadmap is written with key objectives.
The portal team also meets every Monday morning to review everyone's progress.</t>
  </si>
  <si>
    <t>Two dashboards allow to monitor performance:
- [Tableau de bord - data.gouv.fr](https://www.data.gouv.fr/fr/dashboard/) : number of datasets published, number or resources, number of reuse, number of users, number of organisations, number of discussion, last datasets published, last reuses published. It is also possible to filter the dataset published by categories: [see example](https://www.data.gouv.fr/fr/topics/agriculture-et-alimentation/datasets)
- [Statistiques de Data.gouv.fr](https://stats.data.gouv.fr/): among the information you can find the number of visitors and how these changed over time
On top of that we :
- run statistics on the uses of the APIs
- Publish the [catalog of data.gouv.fr](https://www.data.gouv.fr/fr/datasets/catalogue-des-donnees-de-data-gouv-fr/) as a dataset. The latter provides information on the list of datasets, resources, reuses, organizations, tags and discussions published on the portal.</t>
  </si>
  <si>
    <t>Data publisher have several tools to monitor the main performance of their metadata or data features:
**Stats.data.gouv.fr**
Every publisher can monitor the number of visit of each dataset they have published [here](https://stats.data.gouv.fr/index.php?module=CoreHome&amp;action=index&amp;idSite=1&amp;period=range&amp;date=previous30#?idSite=1&amp;period=range&amp;date=previous30&amp;category=General_Actions&amp;subcategory=General_Pages)
They can also monitor the number of direct downloads [here](https://stats.data.gouv.fr/index.php?module=CoreHome&amp;action=index&amp;idSite=1&amp;period=range&amp;date=previous30#?idSite=1&amp;period=range&amp;date=previous30&amp;category=General_Actions&amp;subcategory=General_Downloads) and monitor keywords entered by visitors [here](https://stats.data.gouv.fr/index.php?module=CoreHome&amp;action=index&amp;idSite=1&amp;period=range&amp;date=previous30#?idSite=1&amp;period=range&amp;date=previous30&amp;category=General_Actions&amp;subcategory=Actions_SubmenuSitesearch) 
**Quality of the metadata**
Any published dataset on the platform has a meta data quality checklist in their admin dashboard page. The questions are:
- Is the dataset described?
- Are keywords added?
- Is the format opened?
- Are discussions opened?
- Is the dataset up to date?
- Is the dataset available?
When a criterion is not met, a scheme indicates it to the producer.</t>
  </si>
  <si>
    <t>We automatically update the metadata by using our APIs and harvesting systems.</t>
  </si>
  <si>
    <t>All the data published in an external open data portal (such as local portals), which is then harvested into the French Open Data platform data.gouv.fr.</t>
  </si>
  <si>
    <t>Any published dataset on the platform has a metadata quality checklist in their admin dashboard page. The questions are:
- Is the dataset described?
- Are key words added?
- Is the format opened?
- Are discussions opened?
- Is the dataset up to date?
- Is the dataset available?
When a criterion is not met, a scheme indicates it to the producer.</t>
  </si>
  <si>
    <t>We publish the [catalogue of data of data.gouv.fr](https://www.data.gouv.fr/fr/datasets/catalogue-des-donnees-de-data-gouv-fr/).
In this dataset, you can find the list of published datasets, the list of files published, the list of reused published, the list of organization created, the list of tags created, and the list of discussion opened.
For each list, metadata have been associated: title, url, update, spatial granularity, creation date, last modification date.
Thanks to this information, we can monitor the quality of data sets. Example:
- Number of metadata missing
- Number of metadata inaccurate
- Number of datasets that haven’t be updated
- Etc.</t>
  </si>
  <si>
    <t>Guidelines are published here :
- [Licences - data.gouv.fr](https://www.data.gouv.fr/fr/licences)
- [Licence Ouverte / Open Licence](https://www.etalab.gouv.fr/licence-ouverte-open-licence)
- [Décret n° 2017-638 du 27 avril 2017 relatif aux licences de réutilisation à titre gratuit des informations publiques et aux modalités de leur homologation](https://www.legifrance.gouv.fr/eli/decret/2017/4/27/2017-638/jo/texte)
- [Nouvelle licence pour la réutilisation des informations publiques : éléments de clarification](https://www.etalab.gouv.fr/nouvelle-licence-pour-la-reutilisation-des-informations-publiques-elements-de-clarification)
- [Licence : Version 2.0 de la Licence Ouverte suite à la consultation et présentation du décret](https://www.etalab.gouv.fr/licence-version-2-0-de-la-licence-ouverte-suite-a-la-consultation-et-presentation-du-decret)
- [https://guides.etalab.gouv.fr/juridique/reutilisation/#qu-est-ce-qu-une-reutilisation](https://guides.etalab.gouv.fr/juridique/reutilisation/#qu-est-ce-qu-une-reutilisation)</t>
  </si>
  <si>
    <t>When the Etalab mission was created and the government launched the “Open data” policy in 2011, an [open license](https://www.etalab.gouv.fr/wp-content/uploads/2017/04/ETALAB-Licence-Ouverte-v2.0.pdf)  was developed to make it easier for re-users to understand their rights and obligations.
This license began to be widely used by the majority of administrations. However, some of them used specific licenses.
Faced with the profusion of licenses, the content of which was sometimes very heterogeneous and could harm cross-referencing of data sets, the [law for a digital republic](https://www.legifrance.gouv.fr/affichLoiPubliee.do?idDocument=JORFDOLE000031589829&amp;type=general&amp;legislature=14) intervened to limit the choice of licenses to which administrations could resort.
When the administrations need to choose a license for the free re-use of their public information, be it data or software, they will have to choose it among the licenses appearing in the decree provided for in article [L. 323-2 of CRPA](https://www.legifrance.gouv.fr/affichCodeArticle.do?idArticle=LEGIARTI000034504991&amp;cidTexte=LEGITEXT000031366350&amp;dateTexte=29991231).
When no license provided for in the decree meets the needs of an administration and that it wishes to use a specific license, this license must be approved by the State, in this case the DINUM, according to the criteria set by the decree.</t>
  </si>
  <si>
    <t>When the administrations need to choose a license for the free re-use of their public information, be it data or software, they will have to choose it among the licenses appearing in the decree provided for in article [L. 323-2 of CRPA](https://www.legifrance.gouv.fr/affichCodeArticle.do?idArticle=LEGIARTI000034504991&amp;cidTexte=LEGITEXT000031366350&amp;dateTexte=29991231). Etalab recommends the use of the [Licence Ouverte Version 2.0](https://www.etalab.gouv.fr/wp-content/uploads/2017/04/ETALAB-Licence-Ouverte-v2.0.pdf).
When no license provided for in the decree meets the needs of an administration and that it wishes to use a specific license, this license must be approved by the State, in this case the DINUM, according to the criteria set by the decree.</t>
  </si>
  <si>
    <t>Various activities are carried out to assist producers:
- A documentation is available to support producers on how to publish data sets in machine readable format: [here](https://guides.etalab.gouv.fr/data.gouv.fr/) and [here](https://doc.data.gouv.fr/a-propos/que-publier-et-comment-le-publier/)
- The Etalab team launched in 2019 [www.schema.data.gouv.fr](http://www.schema.data.gouv.fr/) a referencing and support service for the creation of public data schemas for France. From schema.data.gouv.fr and the tools attached to it, it is possible to consult the referenced data schema, to validate that a data set conforms to a schema, to generate documentation and sample data sets automatically or suggest standardized entry forms. Any actor is also free to propose the referencing of diagrams on schema.data.gouv.fr.
- Etalab supports the [Validata](https://validata.etalab.studio/) project, whose partners are Open Data France, Jailbreak, La fing and Datactivist. Validata is a platform for validating the quality of future open data dataset. The machine-readable format criterion is a key element for the validation of the dataset.
- Etalab provides since january a tool [publier.etalab.studio](http://publier.etalab.studio) to help users to generate their data in a structured way. This tool helps to get better quality on data published on french open data platform.
- Good practices are highlighted on [data.gouv.fr homepage](https://www.data.gouv.fr/fr/) (“Jeux de données à la une”). These datasets are also communicated to producers wishing to publish quality datasets in a machine-readable format.
- We publish an [article every month](https://www.data.gouv.fr/fr/posts/suivi-des-sorties-mai-2020/) to showcase the most important publications and highlight good practices by producers.
- Any producer who wishes to publish a dataset (whether he is internal or external to the administration) has the possibility to contact Etalab team in order to obtain assistance in the publication of his data: creation of data schema, assistance in choosing the format, assistance in improving data quality, assistance in the editorialization and documentation of datasets, assistance in publishing data on data.gouv.fr.</t>
  </si>
  <si>
    <t>Various activities are carried out to assist producers:
- Etalab provides since january a tool [publier.etalab.studio](http://publier.etalab.studio) to help users to generate their data in a structured way. This tool helps to get better quality on data published on french open data platform.
- In order to improve data quality, Etalab is making special efforts to better support data producers in their publication procedures. The guides cover legal, technical or organizational themes and are conceived in an iterative and open manner. The [quality guide](https://guides.etalab.gouv.fr/qualite/) [insists on the publication of high-quality metadata](https://guides.etalab.gouv.fr/qualite/documenter-les-donnees/#description-du-mode-de-production-des-donnees).
This guide complement the [portal’s comprehensive documentation](https://doc.data.gouv.fr/jeux-de-donnees/publier-un-jeu-de-donnees/)
- Any published dataset on the platform has a metadata quality checklist in their admin dashboard page. The questions are: Is the dataset described? Are keywords added? Is the format opened? Are discussions opened? Is the dataset up to date? Is the dataset available? When a criterion is not met, a pictogram indicates it to the producer.
- Etalab supports the [Validata](https://validata.etalab.studio/) project, whose partners are Open Data France, Jailbreak, La fing and Datactivist. Validata is a platform for validating the quality of future open data dataset. The publication of high-quality metadata is a key criterion for the validation of the dataset.
- Any producer who wishes to publish a dataset (whether he is internal or external to the administration) has the possibility to contact the Etalab team in order to obtain assistance in the publication of his data. The publication of high-quality metadata is one of the key elements Etalab insists on.</t>
  </si>
  <si>
    <t>The URLs are:
- [RDF support - uData Documentation](https://udata.readthedocs.io/en/stable/rdf/)
- [Home · etalab/data.gouv.fr Wiki](https://github.com/etalab/data.gouv.fr/wiki)</t>
  </si>
  <si>
    <t>Data.gouv.fr strategy of single point of entry relying on harvesting content imposes to be compliant with many technologies. As mentioned, data.gouv.fr improvements are dictated by its users and at this point the French ecosystem is not using DCAT-AP.
As of today, most local open data portals are built upon the proprietary technology OpenDataSoft [www.observatoire-opendata.fr/resultats/](http://www.observatoire-opendata.fr/resultats/)</t>
  </si>
  <si>
    <t>A discussion module is available for users for each dataset. They can express their opinion on the published dataset, whether it is positive or negative. This discussion module also makes it possible to report anomalies or areas for improvement to the producer. This evaluation mechanism thus provides more qualitative information than a simple five-star mechanism. Indeed, a five-star mechanism does not provide information on the improvement prospects.</t>
  </si>
  <si>
    <t>We developed a strategy on dataset quality inspired from the 5-star model :
**Licence** :
We developed our [own licence](https://www.etalab.gouv.fr/wp-content/uploads/2017/04/ETALAB-Licence-Ouverte-v2.0.pdf) and provide [guidelines](https://www.data.gouv.fr/fr/licences) and guides on how to choose a licence and why (see previous questions).
**Reusability** :
With our focus on data literacy and the organisation of events, we foster the reusability of data by insisting notably on [quality of documentation](https://guides.etalab.gouv.fr/qualite/documenter-les-donnees/) of data, [description of metadata](https://guides.etalab.gouv.fr/qualite/documenter-les-donnees/#description-des-metadonnees) and how [reuses are important](https://guides.etalab.gouv.fr/juridique/reutilisation/#qu-est-ce-qu-une-reutilisation) for example (see dimension 1 for more insight).
Reuses are highlighted in the same way as data [on the portal](https://www.data.gouv.fr/fr/reuses/covid-19-en-france-au-06-juillet-2020-surveillance-des-entrees-hospitalieres-et-des-tests-de-depistage/) and through our [communication](https://www.data.gouv.fr/fr/posts/).
**Machine readability and openness** :
A documentation is available to support producers on how to publish data sets in machine readable format: [here](https://guides.etalab.gouv.fr/data.gouv.fr/) and [here](https://doc.data.gouv.fr/a-propos/que-publier-et-comment-le-publier/).
On top of advocacy programs and [editorial content](https://www.data.gouv.fr/fr/posts/) we develop tools to help producers to provide high quality data. For instance,
- The Etalab team launched in 2019 [www.schema.data.gouv.fr](http://www.schema.data.gouv.fr/) a referencing, validation and support service for the creation of public data schemas for France. From schema.data.gouv.fr and the tools attached to it, it is possible to consult the referenced data schema, to validate that a data set conforms to a schema, to generate documentation and sample data sets automatically or suggest standardized entry forms. Any actor is also free to propose the referencing of diagrams on schema.data.gouv.fr.
- Etalab has also developed a tool, [CSV-GG](https://csv-gg.etalab.studio/), that helps you create a CSV file that conforms to an existing data schema. The tool guides you through several steps to obtain a complete, valid and structured file.
**Open identifier**
Discoverability of data.gouv.fr catalog is one of our top priorities. With this in mind a lot of effort are put in the  improvement of the search engine, for example:
- the tag system of the datasets makes it possible to optimize the search
- the "highlight" button for the platform administrator allows to bring up a data set in the ranking
**Linked-data**
We wrote a [quality guide](https://guides.etalab.gouv.fr/qualite/preparer-le-jeu-de-donnees/#la-structure-du-jeu-de-donnees) to help administration in the open data strategy. This guide underlines the necessity to include “linked data” (données pivot) that facilitates the crossover between datasets. Ex. Identification number of a company, geolocalisation etc.
We are also working on a tool enabling the enrichment of resources with additional third party data available on the portal
The platform data.gouv.fr allows users to link a specific resource to a common standard / schema shared by the community. This feature allow users to access easily to all the resources depending of this specific schema.</t>
  </si>
  <si>
    <t>France</t>
  </si>
  <si>
    <t>Etalab - DINUM</t>
  </si>
  <si>
    <t>Pôle ouverture et circulation des données</t>
  </si>
  <si>
    <t>6 FTEs</t>
  </si>
  <si>
    <t>9 core team members (6 FTEs and 3 contractors. Contractors account for about 70% of the budget)</t>
  </si>
  <si>
    <t>The opening of data may be slowed down by political considerations</t>
  </si>
  <si>
    <t>It can be difficult to identify the stakeholders involved in the opening process. The business expert who handle the publication and the decision-maker who validates it are often two different public servants</t>
  </si>
  <si>
    <t>The extraction of data from an information system, their improvement in quality and when necessary their anonymisation can make it difficult to publish the data</t>
  </si>
  <si>
    <t>Supporting political decision-makers on the issue of open data makes it possible to address these barriers. It is essential to show pedagogy and highlight the advantages of open data. For example, the opening of COVID-19 data during the health crisis was sponsored from the very beginning of the crisis by policy makers who understood the urgency of opening up data for better communication and decision making. Support such as the one Etalab propose makes the various stages of the opening process more fluid. Acculturation and pedagogy is also essential for administrations to gain maturity.  The renewed political commitment in favour of open data, including the parliamentary mission led by MP Éric Bothorel, as well as the Prime Ministerial circular of April 2021, contributed even more to the development of open data governance in France.</t>
  </si>
  <si>
    <t>Mapping different actors, information systems and databases is essential. The COVID-19 crisis has highlighted the importance of having good visibility on the different flows of health data in order to be able to react quickly and effectively. Furthermore, dialogue between the different stakeholders is critical for decision-makers to understand the technical and legal issues involved in opening up data.</t>
  </si>
  <si>
    <t>As described in our questionnaire responses, significant efforts have been made to facilitate the publication of data for producers. Literacy support, such as guides, as well as tools, such as publier.etalab.studio, have been produced to assist producers in the process of publishing quality data. In addition, Etalab and Open Data France offer targeted support for administrations that request it.</t>
  </si>
  <si>
    <t>It is often difficult to find the right dataset. Sometimes because the user does not have specific data in mind, sometimes because the data they are looking for is not easily accessible, sometimes because the user is not aware that the data exists.</t>
  </si>
  <si>
    <t>Although a large volume of data is published on the platform, not all datasets are easily reusable. Various reasons may explain the technical difficulty of reuse: poor intrinsic data quality, non-interoperable data formats, lack of documentation and nomenclature, etc.</t>
  </si>
  <si>
    <t>In order to address the problem of data discoverability, many efforts have been made this year to facilitate the discovery of data on the data.gouv.fr portal (see questions). The editorial presence has also made it possible to highlight key publications, while specific work on specific themes is underway to enhance the value of data sets and reuse. One example is the inventory page on COVID-19 data https://www.data.gouv.fr/fr/pages/donnees-coronavirus.</t>
  </si>
  <si>
    <t>In partnership with other open data actors, Etalab has made many efforts to support producers in the improvement of data quality : publication of guides on the preparation of data sets, development of tools for the creation, referencing and validation of data schemas, help with documentation and preparation of data sets, etc. (cfr. questions)</t>
  </si>
  <si>
    <t>Romain Tales, Mathilde Hoang, Mario Restuccia, Antonin Garrone</t>
  </si>
  <si>
    <t>romain.tales@modernisation.gouv.fr, mathilde.hoang@data.gouv.fr, mario.restuccia@data.gouv.fr, antonin.garrone@data.gouv.fr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</si>
</sst>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2"/>
      <color rgb="FF000000"/>
      <name val="Calibri"/>
      <family val="2"/>
      <scheme val="minor"/>
    </font>
    <font>
      <b/>
      <sz val="11"/>
      <color rgb="FF000000"/>
      <name val="Calibri"/>
      <family val="2"/>
      <scheme val="minor"/>
    </font>
    <font>
      <sz val="12"/>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sz val="11"/>
      <color rgb="FF0000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sz val="20"/>
      <color theme="1"/>
      <name val="Calibri"/>
      <family val="2"/>
      <scheme val="minor"/>
    </font>
    <font>
      <b/>
      <sz val="20"/>
      <color theme="5"/>
      <name val="Calibri"/>
      <family val="2"/>
      <scheme val="minor"/>
    </font>
    <font>
      <sz val="16"/>
      <color theme="4"/>
      <name val="Calibri"/>
      <family val="2"/>
      <scheme val="minor"/>
    </font>
    <font>
      <b/>
      <sz val="11"/>
      <color theme="7"/>
      <name val="Calibri"/>
      <family val="2"/>
      <scheme val="minor"/>
    </font>
    <font>
      <i/>
      <sz val="11"/>
      <color theme="0"/>
      <name val="Calibri"/>
      <family val="2"/>
      <scheme val="minor"/>
    </font>
    <font>
      <b/>
      <sz val="10"/>
      <color rgb="FFFFFFFF"/>
      <name val="Calibri"/>
      <family val="2"/>
      <scheme val="minor"/>
    </font>
    <font>
      <sz val="10"/>
      <color theme="1"/>
      <name val="Calibri"/>
      <family val="2"/>
      <scheme val="minor"/>
    </font>
    <font>
      <i/>
      <sz val="11"/>
      <color rgb="FF212529"/>
      <name val="Arial"/>
      <family val="2"/>
    </font>
    <font>
      <b/>
      <i/>
      <sz val="18"/>
      <color theme="0"/>
      <name val="Calibri"/>
      <family val="2"/>
      <scheme val="minor"/>
    </font>
    <font>
      <sz val="7"/>
      <name val="Calibri"/>
      <family val="2"/>
      <scheme val="minor"/>
    </font>
    <font>
      <b/>
      <sz val="20"/>
      <color theme="1"/>
      <name val="Calibri"/>
      <family val="2"/>
      <scheme val="minor"/>
    </font>
    <font>
      <b/>
      <sz val="20"/>
      <color rgb="FF000000"/>
      <name val="Calibri"/>
      <family val="2"/>
      <scheme val="minor"/>
    </font>
    <font>
      <sz val="20"/>
      <color rgb="FF000000"/>
      <name val="Calibri"/>
      <family val="2"/>
      <scheme val="minor"/>
    </font>
    <font>
      <i/>
      <sz val="20"/>
      <color rgb="FF000000"/>
      <name val="Calibri"/>
      <family val="2"/>
      <scheme val="minor"/>
    </font>
    <font>
      <sz val="7"/>
      <color theme="1"/>
      <name val="Calibri"/>
      <family val="2"/>
      <scheme val="minor"/>
    </font>
    <font>
      <sz val="7"/>
      <color rgb="FF000000"/>
      <name val="Calibri"/>
      <family val="2"/>
      <scheme val="minor"/>
    </font>
    <font>
      <i/>
      <sz val="7"/>
      <name val="Calibri"/>
      <family val="2"/>
      <scheme val="minor"/>
    </font>
    <font>
      <sz val="20"/>
      <color theme="0"/>
      <name val="Calibri"/>
      <family val="2"/>
      <scheme val="minor"/>
    </font>
    <font>
      <b/>
      <sz val="20"/>
      <color theme="0"/>
      <name val="Calibri"/>
      <family val="2"/>
      <scheme val="minor"/>
    </font>
    <font>
      <sz val="7"/>
      <color theme="0"/>
      <name val="Calibri"/>
      <family val="2"/>
      <scheme val="minor"/>
    </font>
    <font>
      <sz val="10"/>
      <name val="Calibri"/>
      <family val="2"/>
      <scheme val="minor"/>
    </font>
    <font>
      <b/>
      <i/>
      <sz val="8"/>
      <name val="Calibri"/>
      <family val="2"/>
      <scheme val="minor"/>
    </font>
    <font>
      <b/>
      <sz val="12"/>
      <name val="Calibri"/>
      <family val="2"/>
      <scheme val="minor"/>
    </font>
    <font>
      <b/>
      <sz val="10"/>
      <color theme="1"/>
      <name val="Calibri"/>
      <family val="2"/>
      <scheme val="minor"/>
    </font>
    <font>
      <b/>
      <sz val="10"/>
      <color rgb="FF000000"/>
      <name val="Calibri"/>
      <family val="2"/>
      <scheme val="minor"/>
    </font>
    <font>
      <b/>
      <i/>
      <sz val="9"/>
      <name val="Calibri"/>
      <family val="2"/>
      <scheme val="minor"/>
    </font>
    <font>
      <b/>
      <sz val="7"/>
      <color theme="0"/>
      <name val="Calibri"/>
      <family val="2"/>
      <scheme val="minor"/>
    </font>
    <font>
      <b/>
      <sz val="7"/>
      <color theme="1"/>
      <name val="Calibri"/>
      <family val="2"/>
      <scheme val="minor"/>
    </font>
    <font>
      <sz val="10"/>
      <color rgb="FF000000"/>
      <name val="Calibri"/>
      <family val="2"/>
      <scheme val="minor"/>
    </font>
  </fonts>
  <fills count="34">
    <fill>
      <patternFill patternType="none"/>
    </fill>
    <fill>
      <patternFill patternType="gray125"/>
    </fill>
    <fill>
      <patternFill patternType="solid">
        <fgColor rgb="FF0C71B6"/>
        <bgColor indexed="64"/>
      </patternFill>
    </fill>
    <fill>
      <patternFill patternType="solid">
        <fgColor theme="4" tint="0.79998168889431442"/>
        <bgColor indexed="64"/>
      </patternFill>
    </fill>
    <fill>
      <patternFill patternType="solid">
        <fgColor theme="8"/>
        <bgColor indexed="64"/>
      </patternFill>
    </fill>
    <fill>
      <patternFill patternType="solid">
        <fgColor theme="7"/>
        <bgColor indexed="64"/>
      </patternFill>
    </fill>
    <fill>
      <patternFill patternType="solid">
        <fgColor theme="4" tint="0.59999389629810485"/>
        <bgColor indexed="64"/>
      </patternFill>
    </fill>
    <fill>
      <patternFill patternType="solid">
        <fgColor theme="6"/>
        <bgColor indexed="64"/>
      </patternFill>
    </fill>
    <fill>
      <patternFill patternType="solid">
        <fgColor theme="6" tint="0.59999389629810485"/>
        <bgColor rgb="FF000000"/>
      </patternFill>
    </fill>
    <fill>
      <patternFill patternType="solid">
        <fgColor rgb="FFFF5050"/>
        <bgColor indexed="64"/>
      </patternFill>
    </fill>
    <fill>
      <patternFill patternType="solid">
        <fgColor rgb="FF88C9F7"/>
        <bgColor indexed="64"/>
      </patternFill>
    </fill>
    <fill>
      <patternFill patternType="solid">
        <fgColor rgb="FFC3E4FB"/>
        <bgColor indexed="64"/>
      </patternFill>
    </fill>
    <fill>
      <patternFill patternType="solid">
        <fgColor theme="5"/>
        <bgColor rgb="FF000000"/>
      </patternFill>
    </fill>
    <fill>
      <patternFill patternType="solid">
        <fgColor theme="7"/>
        <bgColor rgb="FF000000"/>
      </patternFill>
    </fill>
    <fill>
      <patternFill patternType="solid">
        <fgColor theme="7" tint="0.59999389629810485"/>
        <bgColor rgb="FF000000"/>
      </patternFill>
    </fill>
    <fill>
      <patternFill patternType="solid">
        <fgColor theme="7"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bgColor rgb="FF00000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4"/>
        <bgColor indexed="64"/>
      </patternFill>
    </fill>
    <fill>
      <patternFill patternType="solid">
        <fgColor theme="4"/>
        <bgColor rgb="FF000000"/>
      </patternFill>
    </fill>
    <fill>
      <patternFill patternType="solid">
        <fgColor theme="4" tint="0.59999389629810485"/>
        <bgColor rgb="FF000000"/>
      </patternFill>
    </fill>
    <fill>
      <patternFill patternType="solid">
        <fgColor theme="2"/>
        <bgColor indexed="64"/>
      </patternFill>
    </fill>
    <fill>
      <patternFill patternType="solid">
        <fgColor theme="8"/>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9389629810485"/>
        <bgColor rgb="FF000000"/>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8">
    <xf numFmtId="0" fontId="0" fillId="0" borderId="0" xfId="0"/>
    <xf numFmtId="0" fontId="4" fillId="0" borderId="0" xfId="0" applyFont="1"/>
    <xf numFmtId="0" fontId="12" fillId="0" borderId="2" xfId="0" applyFont="1" applyBorder="1"/>
    <xf numFmtId="0" fontId="0" fillId="3" borderId="0" xfId="0" applyFill="1"/>
    <xf numFmtId="0" fontId="16" fillId="3" borderId="0" xfId="0" applyFont="1" applyFill="1"/>
    <xf numFmtId="0" fontId="0" fillId="3" borderId="0" xfId="0" applyFill="1" applyAlignment="1">
      <alignment vertical="top" wrapText="1"/>
    </xf>
    <xf numFmtId="0" fontId="0" fillId="3" borderId="0" xfId="0" applyFill="1" applyAlignment="1">
      <alignment wrapText="1"/>
    </xf>
    <xf numFmtId="0" fontId="0" fillId="6" borderId="0" xfId="0" applyFill="1"/>
    <xf numFmtId="0" fontId="14" fillId="6" borderId="0" xfId="0" applyFont="1" applyFill="1"/>
    <xf numFmtId="0" fontId="15" fillId="6" borderId="0" xfId="0" applyFont="1" applyFill="1"/>
    <xf numFmtId="0" fontId="10" fillId="5" borderId="0" xfId="0" applyFont="1" applyFill="1" applyAlignment="1">
      <alignment wrapText="1"/>
    </xf>
    <xf numFmtId="0" fontId="10" fillId="4" borderId="0" xfId="0" applyFont="1" applyFill="1" applyAlignment="1">
      <alignment wrapText="1"/>
    </xf>
    <xf numFmtId="0" fontId="17" fillId="9" borderId="0" xfId="0" applyFont="1" applyFill="1" applyBorder="1"/>
    <xf numFmtId="0" fontId="17" fillId="16" borderId="0" xfId="0" applyFont="1" applyFill="1"/>
    <xf numFmtId="0" fontId="21" fillId="9" borderId="0" xfId="0" applyFont="1" applyFill="1" applyBorder="1"/>
    <xf numFmtId="0" fontId="11" fillId="0" borderId="2"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0" fillId="5" borderId="0" xfId="0" applyFill="1" applyBorder="1" applyAlignment="1" applyProtection="1">
      <alignment horizontal="left" vertical="top" wrapText="1"/>
    </xf>
    <xf numFmtId="0" fontId="1" fillId="13" borderId="0"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7" fillId="0" borderId="0" xfId="0" applyFont="1" applyAlignment="1" applyProtection="1">
      <alignment horizontal="left" vertical="top" wrapText="1"/>
    </xf>
    <xf numFmtId="0" fontId="0" fillId="0" borderId="0" xfId="0"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0" fillId="5" borderId="0" xfId="0" applyFill="1" applyAlignment="1" applyProtection="1">
      <alignment horizontal="left" vertical="top" wrapText="1"/>
    </xf>
    <xf numFmtId="0" fontId="2" fillId="14" borderId="0" xfId="0" applyFont="1" applyFill="1" applyAlignment="1" applyProtection="1">
      <alignment horizontal="left" vertical="top" wrapText="1"/>
    </xf>
    <xf numFmtId="0" fontId="3" fillId="14"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4" fillId="15" borderId="0" xfId="0" applyFont="1" applyFill="1" applyAlignment="1" applyProtection="1">
      <alignment horizontal="left" vertical="top" wrapText="1"/>
    </xf>
    <xf numFmtId="49" fontId="5" fillId="0" borderId="1"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wrapText="1"/>
    </xf>
    <xf numFmtId="0" fontId="5" fillId="15" borderId="0" xfId="0"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0" fontId="4" fillId="5" borderId="0" xfId="0" applyFont="1" applyFill="1" applyAlignment="1" applyProtection="1">
      <alignment horizontal="left" vertical="top" wrapText="1"/>
    </xf>
    <xf numFmtId="0" fontId="4"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xf>
    <xf numFmtId="0" fontId="3" fillId="17" borderId="0" xfId="0" applyFont="1" applyFill="1" applyAlignment="1" applyProtection="1">
      <alignment horizontal="left" vertical="top" wrapText="1"/>
    </xf>
    <xf numFmtId="49" fontId="5" fillId="0" borderId="1" xfId="0" applyNumberFormat="1" applyFont="1" applyFill="1" applyBorder="1" applyAlignment="1" applyProtection="1">
      <alignment horizontal="left" vertical="top"/>
    </xf>
    <xf numFmtId="0" fontId="7" fillId="15" borderId="0" xfId="0" applyFont="1" applyFill="1" applyBorder="1" applyAlignment="1" applyProtection="1">
      <alignment horizontal="left" vertical="top" wrapText="1"/>
    </xf>
    <xf numFmtId="0" fontId="9" fillId="0" borderId="0" xfId="0" applyFont="1" applyAlignment="1" applyProtection="1">
      <alignment horizontal="left" vertical="top" wrapText="1"/>
    </xf>
    <xf numFmtId="0" fontId="9" fillId="5" borderId="0" xfId="0" applyFont="1" applyFill="1" applyBorder="1" applyAlignment="1" applyProtection="1">
      <alignment horizontal="left" vertical="top" wrapText="1"/>
    </xf>
    <xf numFmtId="0" fontId="9" fillId="0" borderId="0" xfId="0" applyFont="1" applyBorder="1" applyAlignment="1" applyProtection="1">
      <alignment horizontal="left" vertical="top" wrapText="1"/>
    </xf>
    <xf numFmtId="0" fontId="9" fillId="15" borderId="0" xfId="0" applyFont="1" applyFill="1" applyBorder="1" applyAlignment="1" applyProtection="1">
      <alignment horizontal="left" vertical="top" wrapText="1"/>
    </xf>
    <xf numFmtId="0" fontId="9" fillId="17" borderId="0" xfId="0" applyFont="1" applyFill="1" applyAlignment="1" applyProtection="1">
      <alignment horizontal="left" vertical="top" wrapText="1"/>
    </xf>
    <xf numFmtId="0" fontId="0" fillId="5" borderId="0" xfId="0" applyFill="1" applyAlignment="1" applyProtection="1">
      <alignment horizontal="left" vertical="top"/>
    </xf>
    <xf numFmtId="0" fontId="9" fillId="0" borderId="0" xfId="0" applyFont="1" applyAlignment="1" applyProtection="1">
      <alignment horizontal="left" vertical="top"/>
    </xf>
    <xf numFmtId="0" fontId="5" fillId="0" borderId="0" xfId="0" applyFont="1" applyFill="1" applyAlignment="1" applyProtection="1">
      <alignment horizontal="left" vertical="top"/>
    </xf>
    <xf numFmtId="0" fontId="4" fillId="15" borderId="0" xfId="0" applyFont="1" applyFill="1" applyAlignment="1" applyProtection="1">
      <alignment horizontal="left" vertical="top"/>
    </xf>
    <xf numFmtId="0" fontId="0" fillId="0" borderId="0" xfId="0" applyAlignment="1" applyProtection="1">
      <alignment horizontal="left" vertical="top"/>
    </xf>
    <xf numFmtId="0" fontId="0" fillId="7" borderId="0" xfId="0" applyFill="1" applyBorder="1" applyAlignment="1" applyProtection="1">
      <alignment horizontal="left" vertical="top" wrapText="1"/>
    </xf>
    <xf numFmtId="0" fontId="0" fillId="7" borderId="0" xfId="0" applyFill="1" applyAlignment="1" applyProtection="1">
      <alignment horizontal="left" vertical="top" wrapText="1"/>
    </xf>
    <xf numFmtId="0" fontId="0" fillId="7" borderId="0" xfId="0" applyFill="1" applyAlignment="1" applyProtection="1">
      <alignment horizontal="left" vertical="top"/>
    </xf>
    <xf numFmtId="0" fontId="4" fillId="7" borderId="0" xfId="0" applyFont="1" applyFill="1" applyAlignment="1" applyProtection="1">
      <alignment horizontal="left" vertical="top" wrapText="1"/>
    </xf>
    <xf numFmtId="0" fontId="9" fillId="20" borderId="0" xfId="0" applyFont="1" applyFill="1" applyBorder="1" applyAlignment="1" applyProtection="1">
      <alignment horizontal="left" vertical="top" wrapText="1"/>
    </xf>
    <xf numFmtId="0" fontId="7" fillId="20" borderId="0" xfId="0" applyFont="1" applyFill="1" applyBorder="1" applyAlignment="1" applyProtection="1">
      <alignment horizontal="left" vertical="top" wrapText="1"/>
    </xf>
    <xf numFmtId="0" fontId="1" fillId="20" borderId="0" xfId="0" applyFont="1" applyFill="1" applyBorder="1" applyAlignment="1" applyProtection="1">
      <alignment horizontal="left" vertical="top" wrapText="1"/>
    </xf>
    <xf numFmtId="0" fontId="9" fillId="21" borderId="0" xfId="0" applyFont="1" applyFill="1" applyAlignment="1" applyProtection="1">
      <alignment horizontal="left" vertical="top" wrapText="1"/>
    </xf>
    <xf numFmtId="0" fontId="2" fillId="8" borderId="0" xfId="0" applyFont="1" applyFill="1" applyAlignment="1" applyProtection="1">
      <alignment horizontal="left" vertical="top" wrapText="1"/>
    </xf>
    <xf numFmtId="0" fontId="3" fillId="8" borderId="0" xfId="0" applyFont="1" applyFill="1" applyAlignment="1" applyProtection="1">
      <alignment horizontal="left" vertical="top" wrapText="1"/>
    </xf>
    <xf numFmtId="0" fontId="1" fillId="8" borderId="0" xfId="0" applyFont="1" applyFill="1" applyAlignment="1" applyProtection="1">
      <alignment horizontal="left" vertical="top" wrapText="1"/>
    </xf>
    <xf numFmtId="0" fontId="2" fillId="21" borderId="0" xfId="0" applyFont="1" applyFill="1" applyAlignment="1" applyProtection="1">
      <alignment horizontal="left" vertical="top" wrapText="1"/>
    </xf>
    <xf numFmtId="0" fontId="3" fillId="21" borderId="0" xfId="0" applyFont="1" applyFill="1" applyAlignment="1" applyProtection="1">
      <alignment horizontal="left" vertical="top" wrapText="1"/>
    </xf>
    <xf numFmtId="0" fontId="4" fillId="7" borderId="0" xfId="0" applyFont="1" applyFill="1" applyAlignment="1" applyProtection="1">
      <alignment horizontal="left" vertical="top"/>
    </xf>
    <xf numFmtId="0" fontId="4" fillId="0" borderId="0" xfId="0" applyFont="1" applyAlignment="1" applyProtection="1">
      <alignment horizontal="left" vertical="top"/>
    </xf>
    <xf numFmtId="0" fontId="4" fillId="0" borderId="2"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vertical="top" wrapText="1"/>
      <protection locked="0"/>
    </xf>
    <xf numFmtId="0" fontId="20" fillId="11" borderId="2"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top" wrapText="1"/>
    </xf>
    <xf numFmtId="0" fontId="18" fillId="2" borderId="2" xfId="0" applyFont="1" applyFill="1" applyBorder="1" applyAlignment="1" applyProtection="1">
      <alignment horizontal="left" vertical="top" wrapText="1"/>
    </xf>
    <xf numFmtId="0" fontId="18" fillId="10" borderId="2" xfId="0" applyFont="1" applyFill="1" applyBorder="1" applyAlignment="1" applyProtection="1">
      <alignment horizontal="left" vertical="top" wrapText="1"/>
    </xf>
    <xf numFmtId="0" fontId="5" fillId="18" borderId="8" xfId="0" applyFont="1" applyFill="1" applyBorder="1" applyAlignment="1" applyProtection="1">
      <alignment horizontal="left" vertical="top" wrapText="1"/>
    </xf>
    <xf numFmtId="0" fontId="5" fillId="18" borderId="3" xfId="0" applyFont="1" applyFill="1" applyBorder="1" applyAlignment="1" applyProtection="1">
      <alignment horizontal="left" vertical="top" wrapText="1"/>
    </xf>
    <xf numFmtId="0" fontId="0" fillId="0" borderId="0" xfId="0" applyAlignment="1" applyProtection="1">
      <alignment horizontal="left" vertical="center" wrapText="1"/>
    </xf>
    <xf numFmtId="0" fontId="13" fillId="7" borderId="0" xfId="0" applyFont="1" applyFill="1" applyBorder="1" applyAlignment="1" applyProtection="1">
      <alignment horizontal="left" vertical="top" wrapText="1"/>
    </xf>
    <xf numFmtId="0" fontId="23" fillId="7" borderId="0" xfId="0" applyFont="1" applyFill="1" applyBorder="1" applyAlignment="1" applyProtection="1">
      <alignment horizontal="left" vertical="top" wrapText="1"/>
    </xf>
    <xf numFmtId="0" fontId="24" fillId="19" borderId="0" xfId="0" applyFont="1" applyFill="1" applyBorder="1" applyAlignment="1" applyProtection="1">
      <alignment horizontal="left" vertical="top" wrapText="1"/>
    </xf>
    <xf numFmtId="0" fontId="26" fillId="19" borderId="0"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13" fillId="0" borderId="0" xfId="0" applyFont="1" applyAlignment="1" applyProtection="1">
      <alignment horizontal="left" vertical="top" wrapText="1"/>
    </xf>
    <xf numFmtId="0" fontId="0" fillId="21" borderId="0" xfId="0" applyFill="1" applyAlignment="1" applyProtection="1">
      <alignment horizontal="left" vertical="top" wrapText="1"/>
    </xf>
    <xf numFmtId="0" fontId="27" fillId="0" borderId="0" xfId="0" applyFont="1" applyAlignment="1" applyProtection="1">
      <alignment horizontal="left" vertical="top" wrapText="1"/>
    </xf>
    <xf numFmtId="0" fontId="28" fillId="19" borderId="0"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28" fillId="8"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29" fillId="0" borderId="0" xfId="0" applyFont="1" applyFill="1" applyBorder="1" applyAlignment="1" applyProtection="1">
      <alignment horizontal="left" vertical="top" wrapText="1"/>
    </xf>
    <xf numFmtId="0" fontId="27" fillId="21" borderId="0" xfId="0" applyFont="1" applyFill="1" applyAlignment="1" applyProtection="1">
      <alignment horizontal="left" vertical="top" wrapText="1"/>
    </xf>
    <xf numFmtId="0" fontId="5" fillId="0" borderId="0" xfId="0" applyFont="1" applyAlignment="1" applyProtection="1">
      <alignment horizontal="left" vertical="center" wrapText="1"/>
    </xf>
    <xf numFmtId="0" fontId="5" fillId="0" borderId="0" xfId="0" applyFont="1" applyBorder="1" applyAlignment="1" applyProtection="1">
      <alignment horizontal="left" vertical="top" wrapText="1"/>
    </xf>
    <xf numFmtId="0" fontId="5" fillId="15" borderId="0" xfId="0" applyFont="1" applyFill="1" applyBorder="1" applyAlignment="1" applyProtection="1">
      <alignment horizontal="left" vertical="top" wrapText="1"/>
    </xf>
    <xf numFmtId="0" fontId="4" fillId="14" borderId="0" xfId="0" applyFont="1" applyFill="1" applyAlignment="1" applyProtection="1">
      <alignment horizontal="left" vertical="top" wrapText="1"/>
    </xf>
    <xf numFmtId="0" fontId="4" fillId="17" borderId="0" xfId="0" applyFont="1" applyFill="1" applyAlignment="1" applyProtection="1">
      <alignment horizontal="left" vertical="top" wrapText="1"/>
    </xf>
    <xf numFmtId="0" fontId="4" fillId="8" borderId="0" xfId="0" applyFont="1" applyFill="1" applyAlignment="1">
      <alignment vertical="top" wrapText="1"/>
    </xf>
    <xf numFmtId="0" fontId="30" fillId="22" borderId="0" xfId="0" applyFont="1" applyFill="1" applyBorder="1" applyAlignment="1" applyProtection="1">
      <alignment horizontal="left" vertical="top" wrapText="1"/>
    </xf>
    <xf numFmtId="0" fontId="31" fillId="22" borderId="0" xfId="0" applyFont="1" applyFill="1" applyBorder="1" applyAlignment="1" applyProtection="1">
      <alignment horizontal="left" vertical="top" wrapText="1"/>
    </xf>
    <xf numFmtId="0" fontId="31" fillId="12" borderId="0" xfId="0" applyFont="1" applyFill="1" applyBorder="1" applyAlignment="1" applyProtection="1">
      <alignment horizontal="left" vertical="top" wrapText="1"/>
    </xf>
    <xf numFmtId="0" fontId="32" fillId="12" borderId="0" xfId="0" applyFont="1" applyFill="1" applyBorder="1" applyAlignment="1" applyProtection="1">
      <alignment horizontal="left" vertical="top" wrapText="1"/>
    </xf>
    <xf numFmtId="0" fontId="9" fillId="23" borderId="0" xfId="0" applyFont="1" applyFill="1" applyBorder="1" applyAlignment="1" applyProtection="1">
      <alignment horizontal="left" vertical="top" wrapText="1"/>
    </xf>
    <xf numFmtId="0" fontId="7" fillId="23" borderId="0" xfId="0" applyFont="1" applyFill="1" applyBorder="1" applyAlignment="1" applyProtection="1">
      <alignment horizontal="left" vertical="top" wrapText="1"/>
    </xf>
    <xf numFmtId="0" fontId="9" fillId="24" borderId="0" xfId="0" applyFont="1" applyFill="1" applyAlignment="1" applyProtection="1">
      <alignment horizontal="left" vertical="top" wrapText="1"/>
    </xf>
    <xf numFmtId="0" fontId="2" fillId="25" borderId="0" xfId="0" applyFont="1" applyFill="1" applyAlignment="1" applyProtection="1">
      <alignment horizontal="left" vertical="top" wrapText="1"/>
    </xf>
    <xf numFmtId="0" fontId="3" fillId="25" borderId="0" xfId="0" applyFont="1" applyFill="1" applyAlignment="1" applyProtection="1">
      <alignment horizontal="left" vertical="top" wrapText="1"/>
    </xf>
    <xf numFmtId="0" fontId="28" fillId="25"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locked="0"/>
    </xf>
    <xf numFmtId="0" fontId="13" fillId="26" borderId="0" xfId="0" applyFont="1" applyFill="1" applyBorder="1" applyAlignment="1" applyProtection="1">
      <alignment horizontal="left" vertical="top" wrapText="1"/>
    </xf>
    <xf numFmtId="0" fontId="23" fillId="26" borderId="0" xfId="0" applyFont="1" applyFill="1" applyBorder="1" applyAlignment="1" applyProtection="1">
      <alignment horizontal="left" vertical="top" wrapText="1"/>
    </xf>
    <xf numFmtId="0" fontId="24" fillId="27" borderId="0" xfId="0" applyFont="1" applyFill="1" applyBorder="1" applyAlignment="1" applyProtection="1">
      <alignment horizontal="left" vertical="top" wrapText="1"/>
    </xf>
    <xf numFmtId="0" fontId="28" fillId="27"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6" borderId="0" xfId="0" applyFont="1" applyFill="1" applyAlignment="1" applyProtection="1">
      <alignment horizontal="left" vertical="top" wrapText="1"/>
    </xf>
    <xf numFmtId="0" fontId="2" fillId="28" borderId="0" xfId="0" applyFont="1" applyFill="1" applyAlignment="1" applyProtection="1">
      <alignment horizontal="left" vertical="top" wrapText="1"/>
    </xf>
    <xf numFmtId="0" fontId="3" fillId="28" borderId="0" xfId="0" applyFont="1" applyFill="1" applyAlignment="1" applyProtection="1">
      <alignment horizontal="left" vertical="top" wrapText="1"/>
    </xf>
    <xf numFmtId="0" fontId="28" fillId="28" borderId="0" xfId="0" applyFont="1" applyFill="1" applyAlignment="1" applyProtection="1">
      <alignment horizontal="left" vertical="top" wrapText="1"/>
    </xf>
    <xf numFmtId="0" fontId="11" fillId="0" borderId="9" xfId="0" applyFont="1" applyFill="1" applyBorder="1" applyAlignment="1" applyProtection="1">
      <alignment horizontal="left" vertical="top" wrapText="1"/>
      <protection locked="0"/>
    </xf>
    <xf numFmtId="0" fontId="0" fillId="26" borderId="0" xfId="0" applyFill="1" applyBorder="1" applyAlignment="1" applyProtection="1">
      <alignment horizontal="left" vertical="top" wrapText="1"/>
    </xf>
    <xf numFmtId="0" fontId="0" fillId="26" borderId="0" xfId="0" applyFill="1" applyAlignment="1" applyProtection="1">
      <alignment horizontal="left" vertical="top" wrapText="1"/>
    </xf>
    <xf numFmtId="0" fontId="0" fillId="22" borderId="0" xfId="0" applyFill="1" applyBorder="1" applyAlignment="1" applyProtection="1">
      <alignment horizontal="left" vertical="top" wrapText="1"/>
    </xf>
    <xf numFmtId="0" fontId="0" fillId="22" borderId="0" xfId="0" applyFill="1" applyAlignment="1" applyProtection="1">
      <alignment horizontal="left" vertical="top" wrapText="1"/>
    </xf>
    <xf numFmtId="0" fontId="4" fillId="22" borderId="0" xfId="0" applyFont="1" applyFill="1" applyAlignment="1" applyProtection="1">
      <alignment horizontal="left" vertical="top" wrapText="1"/>
    </xf>
    <xf numFmtId="0" fontId="4" fillId="22" borderId="0" xfId="0" applyFont="1" applyFill="1" applyAlignment="1" applyProtection="1">
      <alignment horizontal="left" vertical="top"/>
    </xf>
    <xf numFmtId="0" fontId="2" fillId="24" borderId="0" xfId="0" applyFont="1" applyFill="1" applyAlignment="1" applyProtection="1">
      <alignment horizontal="left" vertical="top" wrapText="1"/>
    </xf>
    <xf numFmtId="0" fontId="3" fillId="24"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11" fillId="0" borderId="7" xfId="0" applyFont="1" applyFill="1" applyBorder="1" applyAlignment="1" applyProtection="1">
      <alignment horizontal="left" vertical="top" wrapText="1"/>
      <protection locked="0"/>
    </xf>
    <xf numFmtId="0" fontId="33" fillId="29" borderId="2" xfId="0" applyFont="1" applyFill="1" applyBorder="1" applyAlignment="1" applyProtection="1">
      <alignment horizontal="left" vertical="top" wrapText="1"/>
      <protection locked="0"/>
    </xf>
    <xf numFmtId="0" fontId="30" fillId="4" borderId="0" xfId="0" applyFont="1" applyFill="1" applyBorder="1" applyAlignment="1" applyProtection="1">
      <alignment horizontal="left" vertical="top" wrapText="1"/>
    </xf>
    <xf numFmtId="0" fontId="31" fillId="4" borderId="0" xfId="0" applyFont="1" applyFill="1" applyBorder="1" applyAlignment="1" applyProtection="1">
      <alignment horizontal="left" vertical="top" wrapText="1"/>
    </xf>
    <xf numFmtId="0" fontId="31" fillId="3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9" fillId="31" borderId="0" xfId="0" applyFont="1" applyFill="1" applyBorder="1" applyAlignment="1" applyProtection="1">
      <alignment horizontal="left" vertical="top" wrapText="1"/>
    </xf>
    <xf numFmtId="0" fontId="7" fillId="31" borderId="0" xfId="0" applyFont="1" applyFill="1" applyBorder="1" applyAlignment="1" applyProtection="1">
      <alignment horizontal="left" vertical="top" wrapText="1"/>
    </xf>
    <xf numFmtId="0" fontId="9" fillId="32" borderId="0" xfId="0" applyFont="1" applyFill="1" applyAlignment="1" applyProtection="1">
      <alignment horizontal="left" vertical="top" wrapText="1"/>
    </xf>
    <xf numFmtId="0" fontId="2" fillId="33" borderId="0" xfId="0" applyFont="1" applyFill="1" applyAlignment="1" applyProtection="1">
      <alignment horizontal="left" vertical="top" wrapText="1"/>
    </xf>
    <xf numFmtId="0" fontId="3" fillId="33" borderId="0" xfId="0" applyFont="1" applyFill="1" applyAlignment="1" applyProtection="1">
      <alignment horizontal="left" vertical="top" wrapText="1"/>
    </xf>
    <xf numFmtId="0" fontId="28" fillId="33" borderId="0" xfId="0" applyFont="1" applyFill="1" applyAlignment="1" applyProtection="1">
      <alignment horizontal="left" vertical="top" wrapText="1"/>
    </xf>
    <xf numFmtId="0" fontId="0" fillId="4" borderId="0" xfId="0" applyFill="1" applyBorder="1" applyAlignment="1" applyProtection="1">
      <alignment horizontal="left" vertical="top" wrapText="1"/>
    </xf>
    <xf numFmtId="0" fontId="0" fillId="4" borderId="0" xfId="0" applyFill="1" applyAlignment="1" applyProtection="1">
      <alignment horizontal="left" vertical="top" wrapText="1"/>
    </xf>
    <xf numFmtId="0" fontId="4" fillId="4" borderId="0" xfId="0" applyFont="1" applyFill="1" applyAlignment="1" applyProtection="1">
      <alignment horizontal="left" vertical="top" wrapText="1"/>
    </xf>
    <xf numFmtId="0" fontId="0" fillId="0" borderId="0" xfId="0" applyAlignment="1">
      <alignment wrapText="1"/>
    </xf>
    <xf numFmtId="0" fontId="4" fillId="0" borderId="2" xfId="0" applyFont="1" applyBorder="1" applyAlignment="1" applyProtection="1">
      <alignment vertical="top"/>
      <protection locked="0"/>
    </xf>
    <xf numFmtId="0" fontId="4" fillId="0" borderId="0" xfId="0" applyFont="1" applyAlignment="1">
      <alignment vertical="top"/>
    </xf>
    <xf numFmtId="0" fontId="34" fillId="0" borderId="2" xfId="0" applyFont="1" applyBorder="1" applyAlignment="1" applyProtection="1">
      <alignment vertical="top" wrapText="1"/>
      <protection locked="0"/>
    </xf>
    <xf numFmtId="0" fontId="4" fillId="0" borderId="0" xfId="0" applyFont="1" applyAlignment="1">
      <alignment vertical="top" wrapText="1"/>
    </xf>
    <xf numFmtId="49" fontId="4" fillId="0" borderId="0" xfId="0" applyNumberFormat="1" applyFont="1" applyFill="1" applyBorder="1" applyAlignment="1" applyProtection="1">
      <alignment horizontal="left" vertical="top" wrapText="1"/>
    </xf>
    <xf numFmtId="0" fontId="1" fillId="17" borderId="0" xfId="0" applyFont="1" applyFill="1" applyAlignment="1" applyProtection="1">
      <alignment horizontal="left" vertical="top" wrapText="1"/>
    </xf>
    <xf numFmtId="0" fontId="4" fillId="0" borderId="0" xfId="0" applyFont="1" applyBorder="1" applyAlignment="1">
      <alignment vertical="top"/>
    </xf>
    <xf numFmtId="0" fontId="35" fillId="8" borderId="0" xfId="0" applyFont="1" applyFill="1" applyAlignment="1">
      <alignment vertical="top"/>
    </xf>
    <xf numFmtId="9" fontId="4" fillId="0" borderId="0" xfId="0" applyNumberFormat="1" applyFont="1" applyAlignment="1">
      <alignment horizontal="left" vertical="top"/>
    </xf>
    <xf numFmtId="0" fontId="1" fillId="33" borderId="0" xfId="0" applyFont="1" applyFill="1" applyAlignment="1" applyProtection="1">
      <alignment horizontal="left" vertical="top" wrapText="1"/>
    </xf>
    <xf numFmtId="49" fontId="4" fillId="0" borderId="0" xfId="0" applyNumberFormat="1" applyFont="1" applyAlignment="1">
      <alignment vertical="top"/>
    </xf>
    <xf numFmtId="0" fontId="2" fillId="31" borderId="0" xfId="0" applyFont="1" applyFill="1" applyBorder="1" applyAlignment="1" applyProtection="1">
      <alignment horizontal="left" vertical="top" wrapText="1"/>
    </xf>
    <xf numFmtId="0" fontId="31" fillId="27" borderId="0" xfId="0" applyFont="1" applyFill="1" applyBorder="1" applyAlignment="1" applyProtection="1">
      <alignment horizontal="left" vertical="top" wrapText="1"/>
    </xf>
    <xf numFmtId="0" fontId="31" fillId="19" borderId="0" xfId="0" applyFont="1" applyFill="1" applyBorder="1" applyAlignment="1" applyProtection="1">
      <alignment horizontal="left" vertical="top" wrapText="1"/>
    </xf>
    <xf numFmtId="0" fontId="31" fillId="13" borderId="0" xfId="0" applyFont="1" applyFill="1" applyBorder="1" applyAlignment="1" applyProtection="1">
      <alignment horizontal="left" vertical="top" wrapText="1"/>
    </xf>
    <xf numFmtId="0" fontId="2" fillId="20" borderId="0" xfId="0" applyFont="1" applyFill="1" applyBorder="1" applyAlignment="1" applyProtection="1">
      <alignment horizontal="left" vertical="top" wrapText="1"/>
    </xf>
    <xf numFmtId="0" fontId="36" fillId="10" borderId="2" xfId="0" applyFont="1" applyFill="1" applyBorder="1" applyAlignment="1" applyProtection="1">
      <alignment horizontal="left" vertical="top" wrapText="1"/>
      <protection locked="0"/>
    </xf>
    <xf numFmtId="0" fontId="36" fillId="11" borderId="2" xfId="0" applyFont="1" applyFill="1" applyBorder="1" applyAlignment="1" applyProtection="1">
      <alignment horizontal="left" vertical="top" wrapText="1"/>
      <protection locked="0"/>
    </xf>
    <xf numFmtId="0" fontId="37" fillId="11" borderId="2" xfId="0" applyFont="1" applyFill="1" applyBorder="1" applyAlignment="1" applyProtection="1">
      <alignment horizontal="left" vertical="top" wrapText="1"/>
      <protection locked="0"/>
    </xf>
    <xf numFmtId="0" fontId="4" fillId="18" borderId="1" xfId="0" applyFont="1" applyFill="1" applyBorder="1" applyAlignment="1" applyProtection="1">
      <alignment horizontal="left" vertical="top" wrapText="1"/>
    </xf>
    <xf numFmtId="0" fontId="1" fillId="21" borderId="0" xfId="0" applyFont="1" applyFill="1" applyAlignment="1" applyProtection="1">
      <alignment horizontal="left" vertical="top" wrapText="1"/>
    </xf>
    <xf numFmtId="0" fontId="38" fillId="0" borderId="2" xfId="0" applyFont="1" applyBorder="1" applyAlignment="1" applyProtection="1">
      <alignment vertical="top" wrapText="1"/>
      <protection locked="0"/>
    </xf>
    <xf numFmtId="0" fontId="2" fillId="3" borderId="0" xfId="0" applyFont="1" applyFill="1" applyBorder="1" applyAlignment="1" applyProtection="1">
      <alignment horizontal="left" vertical="top" wrapText="1"/>
    </xf>
    <xf numFmtId="0" fontId="1" fillId="28" borderId="0" xfId="0" applyFont="1" applyFill="1" applyAlignment="1" applyProtection="1">
      <alignment horizontal="left" vertical="top" wrapText="1"/>
    </xf>
    <xf numFmtId="0" fontId="2" fillId="15" borderId="0" xfId="0" applyFont="1" applyFill="1" applyBorder="1" applyAlignment="1" applyProtection="1">
      <alignment horizontal="left" vertical="top" wrapText="1"/>
    </xf>
    <xf numFmtId="0" fontId="4" fillId="0" borderId="2" xfId="0" applyFont="1" applyBorder="1" applyProtection="1">
      <protection locked="0"/>
    </xf>
    <xf numFmtId="0" fontId="2" fillId="23" borderId="0" xfId="0" applyFont="1" applyFill="1" applyBorder="1" applyAlignment="1" applyProtection="1">
      <alignment horizontal="left" vertical="top" wrapText="1"/>
    </xf>
    <xf numFmtId="0" fontId="1" fillId="25" borderId="0" xfId="0" applyFont="1" applyFill="1" applyAlignment="1" applyProtection="1">
      <alignment horizontal="left" vertical="top" wrapText="1"/>
    </xf>
    <xf numFmtId="0" fontId="1" fillId="24" borderId="0" xfId="0" applyFont="1" applyFill="1" applyAlignment="1" applyProtection="1">
      <alignment horizontal="left" vertical="top" wrapText="1"/>
    </xf>
    <xf numFmtId="0" fontId="2" fillId="17" borderId="0" xfId="0" applyFont="1" applyFill="1" applyAlignment="1" applyProtection="1">
      <alignment horizontal="left" vertical="top" wrapText="1"/>
    </xf>
    <xf numFmtId="0" fontId="4" fillId="0" borderId="2" xfId="0" applyFont="1" applyBorder="1" applyAlignment="1" applyProtection="1">
      <alignment vertical="center" wrapText="1"/>
      <protection locked="0"/>
    </xf>
    <xf numFmtId="0" fontId="9" fillId="7" borderId="0" xfId="0" applyFont="1" applyFill="1" applyAlignment="1" applyProtection="1">
      <alignment horizontal="left" vertical="top" wrapText="1"/>
    </xf>
    <xf numFmtId="0" fontId="9" fillId="5" borderId="0" xfId="0" applyFont="1" applyFill="1" applyAlignment="1" applyProtection="1">
      <alignment horizontal="left" vertical="top" wrapText="1"/>
    </xf>
    <xf numFmtId="0" fontId="8" fillId="4" borderId="0" xfId="0" applyFont="1" applyFill="1" applyAlignment="1" applyProtection="1">
      <alignment horizontal="left" vertical="top" wrapText="1"/>
    </xf>
    <xf numFmtId="0" fontId="5" fillId="0" borderId="0" xfId="0" applyFont="1"/>
    <xf numFmtId="0" fontId="2" fillId="0" borderId="0" xfId="0" applyFont="1"/>
    <xf numFmtId="0" fontId="7" fillId="0" borderId="0" xfId="0" applyFont="1"/>
    <xf numFmtId="0" fontId="0" fillId="0" borderId="0" xfId="0" applyAlignment="1" applyProtection="1">
      <alignment horizontal="right" vertical="top" wrapText="1"/>
    </xf>
    <xf numFmtId="0" fontId="31" fillId="12" borderId="0" xfId="0" applyFont="1" applyFill="1" applyBorder="1" applyAlignment="1" applyProtection="1">
      <alignment horizontal="right" vertical="top" wrapText="1"/>
    </xf>
    <xf numFmtId="0" fontId="0" fillId="0" borderId="0" xfId="0" applyBorder="1" applyAlignment="1" applyProtection="1">
      <alignment horizontal="right" vertical="top" wrapText="1"/>
    </xf>
    <xf numFmtId="0" fontId="7" fillId="23" borderId="0" xfId="0" applyFont="1" applyFill="1" applyBorder="1" applyAlignment="1" applyProtection="1">
      <alignment horizontal="right" vertical="top" wrapText="1"/>
    </xf>
    <xf numFmtId="0" fontId="3" fillId="25" borderId="0" xfId="0" applyFont="1" applyFill="1" applyAlignment="1" applyProtection="1">
      <alignment horizontal="right" vertical="top" wrapText="1"/>
    </xf>
    <xf numFmtId="0" fontId="4" fillId="0" borderId="0" xfId="0" applyFont="1" applyFill="1" applyAlignment="1" applyProtection="1">
      <alignment horizontal="right" vertical="top" wrapText="1"/>
    </xf>
    <xf numFmtId="0" fontId="5" fillId="0" borderId="0" xfId="0" applyFont="1" applyFill="1" applyAlignment="1" applyProtection="1">
      <alignment horizontal="right" vertical="top" wrapText="1"/>
    </xf>
    <xf numFmtId="0" fontId="5" fillId="0" borderId="0" xfId="0" applyFont="1" applyFill="1" applyBorder="1" applyAlignment="1" applyProtection="1">
      <alignment horizontal="right" vertical="top" wrapText="1"/>
    </xf>
    <xf numFmtId="0" fontId="4" fillId="0" borderId="0" xfId="0" applyFont="1" applyFill="1" applyAlignment="1" applyProtection="1">
      <alignment horizontal="right" vertical="top"/>
    </xf>
    <xf numFmtId="0" fontId="4" fillId="0" borderId="0" xfId="0" applyFont="1" applyAlignment="1">
      <alignment horizontal="right"/>
    </xf>
    <xf numFmtId="0" fontId="4" fillId="0" borderId="0" xfId="0" applyFont="1" applyAlignment="1">
      <alignment horizontal="right" vertical="top"/>
    </xf>
    <xf numFmtId="0" fontId="3" fillId="24" borderId="0" xfId="0" applyFont="1" applyFill="1" applyAlignment="1" applyProtection="1">
      <alignment horizontal="right" vertical="top" wrapText="1"/>
    </xf>
    <xf numFmtId="0" fontId="31" fillId="30" borderId="0" xfId="0" applyFont="1" applyFill="1" applyBorder="1" applyAlignment="1" applyProtection="1">
      <alignment horizontal="right" vertical="top" wrapText="1"/>
    </xf>
    <xf numFmtId="0" fontId="7" fillId="31" borderId="0" xfId="0" applyFont="1" applyFill="1" applyBorder="1" applyAlignment="1" applyProtection="1">
      <alignment horizontal="right" vertical="top" wrapText="1"/>
    </xf>
    <xf numFmtId="0" fontId="3" fillId="33" borderId="0" xfId="0" applyFont="1" applyFill="1" applyAlignment="1" applyProtection="1">
      <alignment horizontal="right" vertical="top" wrapText="1"/>
    </xf>
    <xf numFmtId="0" fontId="4" fillId="0" borderId="0" xfId="0" applyFont="1" applyFill="1" applyBorder="1" applyAlignment="1" applyProtection="1">
      <alignment horizontal="right" vertical="top" wrapText="1"/>
    </xf>
    <xf numFmtId="0" fontId="2" fillId="0" borderId="0" xfId="0" applyFont="1" applyAlignment="1">
      <alignment horizontal="right"/>
    </xf>
    <xf numFmtId="0" fontId="7" fillId="0" borderId="0" xfId="0" applyFont="1" applyAlignment="1">
      <alignment horizontal="right"/>
    </xf>
    <xf numFmtId="0" fontId="1" fillId="33" borderId="0" xfId="0" applyFont="1" applyFill="1" applyAlignment="1" applyProtection="1">
      <alignment horizontal="right" vertical="top" wrapText="1"/>
    </xf>
    <xf numFmtId="49" fontId="4" fillId="0" borderId="0" xfId="0" applyNumberFormat="1" applyFont="1" applyAlignment="1">
      <alignment horizontal="right" vertical="top"/>
    </xf>
    <xf numFmtId="0" fontId="4"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11" fillId="0" borderId="2"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27" fillId="0" borderId="0" xfId="0" applyFont="1" applyAlignment="1" applyProtection="1">
      <alignment horizontal="left" vertical="top" wrapText="1"/>
    </xf>
    <xf numFmtId="0" fontId="8" fillId="22" borderId="0" xfId="0" applyFont="1" applyFill="1" applyAlignment="1" applyProtection="1">
      <alignment vertical="top" wrapText="1"/>
    </xf>
    <xf numFmtId="0" fontId="28" fillId="20" borderId="0" xfId="0" applyFont="1" applyFill="1" applyBorder="1" applyAlignment="1" applyProtection="1">
      <alignment horizontal="left" vertical="top" wrapText="1"/>
    </xf>
    <xf numFmtId="0" fontId="40" fillId="7" borderId="0" xfId="0" applyFont="1" applyFill="1" applyAlignment="1" applyProtection="1">
      <alignment horizontal="left" vertical="top" wrapText="1"/>
    </xf>
    <xf numFmtId="0" fontId="28" fillId="13" borderId="0" xfId="0" applyFont="1" applyFill="1" applyBorder="1" applyAlignment="1" applyProtection="1">
      <alignment horizontal="left" vertical="top" wrapText="1"/>
    </xf>
    <xf numFmtId="0" fontId="28" fillId="15" borderId="0" xfId="0" applyFont="1" applyFill="1" applyBorder="1" applyAlignment="1" applyProtection="1">
      <alignment horizontal="left" vertical="top" wrapText="1"/>
    </xf>
    <xf numFmtId="0" fontId="28" fillId="14" borderId="0" xfId="0" applyFont="1" applyFill="1" applyAlignment="1" applyProtection="1">
      <alignment horizontal="left" vertical="top" wrapText="1"/>
    </xf>
    <xf numFmtId="0" fontId="40" fillId="5" borderId="0" xfId="0" applyFont="1" applyFill="1" applyAlignment="1" applyProtection="1">
      <alignment horizontal="left" vertical="top" wrapText="1"/>
    </xf>
    <xf numFmtId="0" fontId="28" fillId="23" borderId="0" xfId="0" applyFont="1" applyFill="1" applyBorder="1" applyAlignment="1" applyProtection="1">
      <alignment horizontal="left" vertical="top" wrapText="1"/>
    </xf>
    <xf numFmtId="0" fontId="39" fillId="22" borderId="0" xfId="0" applyFont="1" applyFill="1" applyAlignment="1" applyProtection="1">
      <alignment vertical="top" wrapText="1"/>
    </xf>
    <xf numFmtId="0" fontId="28" fillId="31" borderId="0" xfId="0" applyFont="1" applyFill="1" applyBorder="1" applyAlignment="1" applyProtection="1">
      <alignment horizontal="left" vertical="top" wrapText="1"/>
    </xf>
    <xf numFmtId="0" fontId="39" fillId="4" borderId="0" xfId="0" applyFont="1" applyFill="1" applyAlignment="1" applyProtection="1">
      <alignment horizontal="left" vertical="top" wrapText="1"/>
    </xf>
    <xf numFmtId="0" fontId="11" fillId="0"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9" fillId="0" borderId="0" xfId="0" applyFont="1" applyAlignment="1" applyProtection="1">
      <alignment wrapText="1"/>
      <protection locked="0"/>
    </xf>
    <xf numFmtId="0" fontId="41" fillId="0" borderId="0" xfId="0" applyFont="1" applyAlignment="1" applyProtection="1">
      <alignment wrapText="1"/>
    </xf>
    <xf numFmtId="0" fontId="4"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8" fillId="26" borderId="0" xfId="0" applyFont="1" applyFill="1" applyAlignment="1" applyProtection="1">
      <alignment horizontal="left" vertical="top" wrapText="1"/>
    </xf>
    <xf numFmtId="0" fontId="11" fillId="0" borderId="2"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27" fillId="0" borderId="0" xfId="0" applyFont="1" applyAlignment="1" applyProtection="1">
      <alignment horizontal="left" vertical="top" wrapText="1"/>
    </xf>
    <xf numFmtId="0" fontId="27" fillId="0" borderId="0" xfId="0" quotePrefix="1" applyFont="1" applyAlignment="1" applyProtection="1">
      <alignment horizontal="left" vertical="top" wrapText="1"/>
    </xf>
    <xf numFmtId="0" fontId="4" fillId="0" borderId="7" xfId="0" applyFont="1" applyFill="1" applyBorder="1" applyAlignment="1" applyProtection="1">
      <alignment horizontal="left" vertical="top" wrapText="1"/>
    </xf>
    <xf numFmtId="0" fontId="11" fillId="18" borderId="4" xfId="0" applyFont="1" applyFill="1" applyBorder="1" applyAlignment="1" applyProtection="1">
      <alignment horizontal="left" vertical="top" wrapText="1"/>
    </xf>
    <xf numFmtId="0" fontId="5" fillId="18" borderId="5" xfId="0" applyFont="1" applyFill="1" applyBorder="1" applyAlignment="1" applyProtection="1">
      <alignment horizontal="left" vertical="top" wrapText="1"/>
    </xf>
    <xf numFmtId="0" fontId="5" fillId="18" borderId="6" xfId="0" applyFont="1" applyFill="1" applyBorder="1" applyAlignment="1" applyProtection="1">
      <alignment horizontal="left" vertical="top" wrapText="1"/>
    </xf>
    <xf numFmtId="0" fontId="4" fillId="0" borderId="7" xfId="0" applyFont="1" applyBorder="1" applyAlignment="1">
      <alignment horizontal="left" vertical="top" wrapText="1"/>
    </xf>
    <xf numFmtId="0" fontId="4" fillId="0" borderId="7" xfId="0" applyFont="1" applyBorder="1" applyAlignment="1">
      <alignment horizontal="left" wrapText="1"/>
    </xf>
  </cellXfs>
  <cellStyles count="1">
    <cellStyle name="Normal" xfId="0" builtinId="0"/>
  </cellStyles>
  <dxfs count="639">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s>
  <tableStyles count="0" defaultTableStyle="TableStyleMedium2" defaultPivotStyle="PivotStyleLight16"/>
  <colors>
    <mruColors>
      <color rgb="FFFF5050"/>
      <color rgb="FFFEF7F4"/>
      <color rgb="FFFDEDE7"/>
      <color rgb="FFDDF5FF"/>
      <color rgb="FF00ADEF"/>
      <color rgb="FF1170B6"/>
      <color rgb="FF2B3481"/>
      <color rgb="FFEDF1F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Custom 5">
      <a:dk1>
        <a:sysClr val="windowText" lastClr="000000"/>
      </a:dk1>
      <a:lt1>
        <a:sysClr val="window" lastClr="FFFFFF"/>
      </a:lt1>
      <a:dk2>
        <a:srgbClr val="44546A"/>
      </a:dk2>
      <a:lt2>
        <a:srgbClr val="E7E6E6"/>
      </a:lt2>
      <a:accent1>
        <a:srgbClr val="1170B6"/>
      </a:accent1>
      <a:accent2>
        <a:srgbClr val="2B3481"/>
      </a:accent2>
      <a:accent3>
        <a:srgbClr val="00ADEF"/>
      </a:accent3>
      <a:accent4>
        <a:srgbClr val="F26732"/>
      </a:accent4>
      <a:accent5>
        <a:srgbClr val="F99F1A"/>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61A3-0A39-4055-B9FD-8793A4D4BC48}">
  <dimension ref="A1:C12"/>
  <sheetViews>
    <sheetView zoomScale="91" zoomScaleNormal="70" workbookViewId="0">
      <selection activeCell="B7" sqref="B7"/>
    </sheetView>
  </sheetViews>
  <sheetFormatPr baseColWidth="10" defaultColWidth="8.83203125" defaultRowHeight="15" x14ac:dyDescent="0.2"/>
  <cols>
    <col min="1" max="1" width="8.6640625" customWidth="1"/>
    <col min="2" max="2" width="94.5" customWidth="1"/>
  </cols>
  <sheetData>
    <row r="1" spans="1:3" ht="26" x14ac:dyDescent="0.3">
      <c r="A1" s="7"/>
      <c r="B1" s="8" t="s">
        <v>476</v>
      </c>
      <c r="C1" s="7"/>
    </row>
    <row r="2" spans="1:3" ht="21" x14ac:dyDescent="0.25">
      <c r="A2" s="7"/>
      <c r="B2" s="9" t="s">
        <v>14</v>
      </c>
      <c r="C2" s="7"/>
    </row>
    <row r="3" spans="1:3" x14ac:dyDescent="0.2">
      <c r="A3" s="7"/>
      <c r="B3" s="7" t="s">
        <v>475</v>
      </c>
      <c r="C3" s="7"/>
    </row>
    <row r="4" spans="1:3" x14ac:dyDescent="0.2">
      <c r="A4" s="3"/>
      <c r="B4" s="3"/>
      <c r="C4" s="3"/>
    </row>
    <row r="5" spans="1:3" x14ac:dyDescent="0.2">
      <c r="A5" s="3"/>
      <c r="B5" s="4" t="s">
        <v>13</v>
      </c>
      <c r="C5" s="3"/>
    </row>
    <row r="6" spans="1:3" x14ac:dyDescent="0.2">
      <c r="A6" s="3"/>
      <c r="B6" s="3"/>
      <c r="C6" s="3"/>
    </row>
    <row r="7" spans="1:3" ht="160" x14ac:dyDescent="0.2">
      <c r="A7" s="3"/>
      <c r="B7" s="5" t="s">
        <v>513</v>
      </c>
      <c r="C7" s="3"/>
    </row>
    <row r="8" spans="1:3" x14ac:dyDescent="0.2">
      <c r="A8" s="3"/>
      <c r="B8" s="3"/>
      <c r="C8" s="3"/>
    </row>
    <row r="9" spans="1:3" ht="192" x14ac:dyDescent="0.2">
      <c r="A9" s="3"/>
      <c r="B9" s="10" t="s">
        <v>477</v>
      </c>
      <c r="C9" s="3"/>
    </row>
    <row r="10" spans="1:3" x14ac:dyDescent="0.2">
      <c r="A10" s="3"/>
      <c r="B10" s="6"/>
      <c r="C10" s="3"/>
    </row>
    <row r="11" spans="1:3" ht="112" x14ac:dyDescent="0.2">
      <c r="A11" s="3"/>
      <c r="B11" s="11" t="s">
        <v>80</v>
      </c>
      <c r="C11" s="3"/>
    </row>
    <row r="12" spans="1:3" x14ac:dyDescent="0.2">
      <c r="A12" s="3"/>
      <c r="B12" s="3"/>
      <c r="C12" s="3"/>
    </row>
  </sheetData>
  <sheetProtection algorithmName="SHA-512" hashValue="Pr3AUaIW8gE8sS1QpOIpGEdQ9EG3NaAP2V1ooGjjwK8KcDlRQUeg8hQHzKGHBqy7PW6oYz2o+XYTXu3nuZl9ww==" saltValue="B+5Fe/GP8j5HHnG5T9hs9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154A-3BE7-4E62-B1A3-0CF7AAF14B9B}">
  <dimension ref="A1:M89"/>
  <sheetViews>
    <sheetView tabSelected="1" zoomScale="108" zoomScaleNormal="70" workbookViewId="0">
      <selection activeCell="C17" sqref="C17"/>
    </sheetView>
  </sheetViews>
  <sheetFormatPr baseColWidth="10" defaultColWidth="8.6640625" defaultRowHeight="15" x14ac:dyDescent="0.2"/>
  <cols>
    <col min="1" max="1" width="1.1640625" style="18" customWidth="1"/>
    <col min="2" max="2" width="4.1640625" style="42" customWidth="1"/>
    <col min="3" max="3" width="87.83203125" style="18" customWidth="1"/>
    <col min="4" max="4" width="3.5" style="42" customWidth="1"/>
    <col min="5" max="5" width="36.83203125" style="18" customWidth="1"/>
    <col min="6" max="6" width="13.6640625" style="18" bestFit="1" customWidth="1"/>
    <col min="7" max="7" width="80.6640625" style="86" customWidth="1"/>
    <col min="8" max="8" width="31.5" style="18" hidden="1" customWidth="1"/>
    <col min="9" max="9" width="23" style="18" hidden="1" customWidth="1"/>
    <col min="10" max="12" width="8.6640625" style="18" hidden="1" customWidth="1"/>
    <col min="13" max="13" width="26.1640625" style="18" customWidth="1"/>
    <col min="14" max="16384" width="8.6640625" style="18"/>
  </cols>
  <sheetData>
    <row r="1" spans="1:13" ht="44" customHeight="1" x14ac:dyDescent="0.2">
      <c r="A1" s="17"/>
      <c r="C1" s="78" t="str">
        <f>IF(COUNTIF(F:F,Extra!$B$3)&gt;=1,Extra!$B$4,Extra!$B$5)</f>
        <v>This section is completed</v>
      </c>
    </row>
    <row r="2" spans="1:13" x14ac:dyDescent="0.2">
      <c r="A2" s="17"/>
    </row>
    <row r="3" spans="1:13" s="84" customFormat="1" ht="27" x14ac:dyDescent="0.2">
      <c r="A3" s="112"/>
      <c r="B3" s="113"/>
      <c r="C3" s="160" t="s">
        <v>185</v>
      </c>
      <c r="D3" s="114"/>
      <c r="E3" s="114"/>
      <c r="F3" s="114"/>
      <c r="G3" s="115"/>
      <c r="H3" s="81"/>
      <c r="I3" s="81"/>
      <c r="J3" s="81"/>
      <c r="K3" s="81">
        <v>650</v>
      </c>
      <c r="L3" s="82">
        <v>0.25</v>
      </c>
      <c r="M3" s="83"/>
    </row>
    <row r="4" spans="1:13" ht="48" x14ac:dyDescent="0.2">
      <c r="A4" s="123"/>
      <c r="B4" s="44"/>
      <c r="C4" s="23" t="s">
        <v>184</v>
      </c>
      <c r="D4" s="44"/>
      <c r="E4" s="23"/>
      <c r="F4" s="23"/>
      <c r="G4" s="88"/>
      <c r="H4" s="23"/>
      <c r="I4" s="23"/>
      <c r="J4" s="23"/>
      <c r="K4" s="23"/>
      <c r="L4" s="23"/>
    </row>
    <row r="5" spans="1:13" s="17" customFormat="1" ht="16" x14ac:dyDescent="0.2">
      <c r="A5" s="123"/>
      <c r="B5" s="116"/>
      <c r="C5" s="117" t="s">
        <v>8</v>
      </c>
      <c r="D5" s="170"/>
      <c r="E5" s="117" t="s">
        <v>9</v>
      </c>
      <c r="F5" s="117" t="s">
        <v>57</v>
      </c>
      <c r="G5" s="117" t="s">
        <v>11</v>
      </c>
      <c r="H5" s="57" t="s">
        <v>18</v>
      </c>
      <c r="I5" s="57" t="s">
        <v>19</v>
      </c>
      <c r="J5" s="58"/>
      <c r="K5" s="24"/>
      <c r="L5" s="25"/>
      <c r="M5" s="26"/>
    </row>
    <row r="6" spans="1:13" ht="16" x14ac:dyDescent="0.2">
      <c r="A6" s="124"/>
      <c r="B6" s="118"/>
      <c r="C6" s="119" t="s">
        <v>15</v>
      </c>
      <c r="D6" s="171"/>
      <c r="E6" s="120"/>
      <c r="F6" s="120"/>
      <c r="G6" s="121"/>
      <c r="H6" s="61"/>
      <c r="I6" s="62"/>
      <c r="J6" s="60">
        <v>220</v>
      </c>
      <c r="K6" s="22"/>
      <c r="L6" s="22"/>
      <c r="M6" s="22"/>
    </row>
    <row r="7" spans="1:13" ht="16" x14ac:dyDescent="0.2">
      <c r="A7" s="124"/>
      <c r="B7" s="42">
        <v>1</v>
      </c>
      <c r="C7" s="73" t="s">
        <v>16</v>
      </c>
      <c r="D7" s="111"/>
      <c r="E7" s="73"/>
      <c r="F7" s="30" t="str">
        <f>IF(C8=Extra!$B$2,Extra!$B$3," ")</f>
        <v xml:space="preserve"> </v>
      </c>
      <c r="G7" s="91"/>
      <c r="H7" s="30"/>
      <c r="I7" s="31"/>
      <c r="M7" s="73"/>
    </row>
    <row r="8" spans="1:13" ht="16" x14ac:dyDescent="0.2">
      <c r="A8" s="124"/>
      <c r="C8" s="122" t="s">
        <v>641</v>
      </c>
      <c r="D8" s="110"/>
      <c r="E8" s="35"/>
      <c r="F8" s="35"/>
      <c r="G8" s="90"/>
      <c r="H8" s="35"/>
      <c r="I8" s="34"/>
    </row>
    <row r="9" spans="1:13" x14ac:dyDescent="0.2">
      <c r="A9" s="124"/>
      <c r="C9" s="30"/>
      <c r="D9" s="110"/>
      <c r="E9" s="30"/>
      <c r="F9" s="30"/>
      <c r="G9" s="90"/>
      <c r="H9" s="30"/>
      <c r="I9" s="34"/>
    </row>
    <row r="10" spans="1:13" ht="16" x14ac:dyDescent="0.2">
      <c r="A10" s="124"/>
      <c r="B10" s="42">
        <v>2</v>
      </c>
      <c r="C10" s="73" t="s">
        <v>186</v>
      </c>
      <c r="D10" s="111"/>
      <c r="E10" s="73"/>
      <c r="F10" s="30" t="str">
        <f>IF(C11=Extra!$B$2,Extra!$B$3," ")</f>
        <v xml:space="preserve"> </v>
      </c>
      <c r="G10" s="91"/>
      <c r="H10" s="30"/>
      <c r="I10" s="31"/>
      <c r="M10" s="73"/>
    </row>
    <row r="11" spans="1:13" ht="16" x14ac:dyDescent="0.2">
      <c r="A11" s="124"/>
      <c r="C11" s="122" t="s">
        <v>642</v>
      </c>
      <c r="D11" s="110"/>
      <c r="E11" s="35"/>
      <c r="F11" s="35"/>
      <c r="G11" s="90"/>
      <c r="H11" s="35"/>
      <c r="I11" s="34"/>
    </row>
    <row r="12" spans="1:13" x14ac:dyDescent="0.2">
      <c r="A12" s="124"/>
      <c r="C12" s="30"/>
      <c r="D12" s="110"/>
      <c r="E12" s="30"/>
      <c r="F12" s="30"/>
      <c r="G12" s="90"/>
      <c r="H12" s="30"/>
      <c r="I12" s="34"/>
    </row>
    <row r="13" spans="1:13" ht="16" x14ac:dyDescent="0.2">
      <c r="A13" s="124"/>
      <c r="B13" s="42">
        <v>3</v>
      </c>
      <c r="C13" s="73" t="s">
        <v>17</v>
      </c>
      <c r="D13" s="111"/>
      <c r="E13" s="73"/>
      <c r="F13" s="30" t="str">
        <f>IF(C14=Extra!$B$2,Extra!$B$3," ")</f>
        <v xml:space="preserve"> </v>
      </c>
      <c r="G13" s="91"/>
      <c r="H13" s="30"/>
      <c r="I13" s="31"/>
      <c r="M13" s="73"/>
    </row>
    <row r="14" spans="1:13" ht="16" x14ac:dyDescent="0.2">
      <c r="A14" s="124"/>
      <c r="C14" s="122" t="s">
        <v>656</v>
      </c>
      <c r="D14" s="110"/>
      <c r="E14" s="35"/>
      <c r="F14" s="35"/>
      <c r="G14" s="90"/>
      <c r="H14" s="35"/>
      <c r="I14" s="34"/>
    </row>
    <row r="15" spans="1:13" x14ac:dyDescent="0.2">
      <c r="A15" s="124"/>
      <c r="C15" s="30"/>
      <c r="D15" s="110"/>
      <c r="E15" s="30"/>
      <c r="F15" s="30"/>
      <c r="G15" s="90"/>
      <c r="H15" s="30"/>
      <c r="I15" s="34"/>
    </row>
    <row r="16" spans="1:13" ht="16" x14ac:dyDescent="0.2">
      <c r="A16" s="124"/>
      <c r="B16" s="42">
        <v>4</v>
      </c>
      <c r="C16" s="73" t="s">
        <v>187</v>
      </c>
      <c r="D16" s="111"/>
      <c r="E16" s="73"/>
      <c r="F16" s="30" t="str">
        <f>IF(C17=Extra!$B$2,Extra!$B$3," ")</f>
        <v xml:space="preserve"> </v>
      </c>
      <c r="G16" s="91"/>
      <c r="H16" s="30"/>
      <c r="I16" s="31"/>
      <c r="M16" s="73"/>
    </row>
    <row r="17" spans="1:13" ht="16" x14ac:dyDescent="0.2">
      <c r="A17" s="124"/>
      <c r="C17" s="122" t="s">
        <v>643</v>
      </c>
      <c r="D17" s="110"/>
      <c r="E17" s="35"/>
      <c r="F17" s="35"/>
      <c r="G17" s="90"/>
      <c r="H17" s="35"/>
      <c r="I17" s="34"/>
    </row>
    <row r="18" spans="1:13" x14ac:dyDescent="0.2">
      <c r="A18" s="124"/>
      <c r="C18" s="30"/>
      <c r="D18" s="110"/>
      <c r="E18" s="30"/>
      <c r="F18" s="30"/>
      <c r="G18" s="90"/>
      <c r="H18" s="30"/>
      <c r="I18" s="34"/>
    </row>
    <row r="19" spans="1:13" ht="16" x14ac:dyDescent="0.2">
      <c r="A19" s="124"/>
      <c r="B19" s="42">
        <v>5</v>
      </c>
      <c r="C19" s="73" t="s">
        <v>188</v>
      </c>
      <c r="D19" s="111"/>
      <c r="E19" s="73"/>
      <c r="F19" s="30" t="str">
        <f>IF(C20=Extra!$B$2,Extra!$B$3," ")</f>
        <v xml:space="preserve"> </v>
      </c>
      <c r="G19" s="91"/>
      <c r="H19" s="30"/>
      <c r="I19" s="31"/>
      <c r="M19" s="73"/>
    </row>
    <row r="20" spans="1:13" ht="32" x14ac:dyDescent="0.2">
      <c r="A20" s="124"/>
      <c r="C20" s="122" t="s">
        <v>657</v>
      </c>
      <c r="D20" s="110"/>
      <c r="E20" s="35"/>
      <c r="F20" s="35"/>
      <c r="G20" s="90"/>
      <c r="H20" s="35"/>
      <c r="I20" s="34"/>
    </row>
    <row r="21" spans="1:13" x14ac:dyDescent="0.2">
      <c r="A21" s="124"/>
      <c r="C21" s="30"/>
      <c r="D21" s="73"/>
      <c r="E21" s="30"/>
      <c r="F21" s="30"/>
      <c r="G21" s="90"/>
      <c r="H21" s="30"/>
      <c r="I21" s="34"/>
    </row>
    <row r="22" spans="1:13" ht="16" x14ac:dyDescent="0.2">
      <c r="A22" s="124"/>
      <c r="B22" s="42">
        <v>4</v>
      </c>
      <c r="C22" s="73" t="s">
        <v>390</v>
      </c>
      <c r="D22" s="111"/>
      <c r="E22" s="73"/>
      <c r="F22" s="30" t="str">
        <f>IF(C23=Extra!$B$2,Extra!$B$3," ")</f>
        <v xml:space="preserve"> </v>
      </c>
      <c r="G22" s="91"/>
      <c r="H22" s="30"/>
      <c r="I22" s="31"/>
      <c r="M22" s="73"/>
    </row>
    <row r="23" spans="1:13" ht="16" x14ac:dyDescent="0.2">
      <c r="A23" s="124"/>
      <c r="C23" s="122" t="s">
        <v>645</v>
      </c>
      <c r="D23" s="110"/>
      <c r="E23" s="35"/>
      <c r="F23" s="35"/>
      <c r="G23" s="90"/>
      <c r="H23" s="35"/>
      <c r="I23" s="34"/>
    </row>
    <row r="24" spans="1:13" x14ac:dyDescent="0.2">
      <c r="A24" s="124"/>
      <c r="C24" s="30"/>
      <c r="D24" s="110"/>
      <c r="E24" s="30"/>
      <c r="F24" s="30"/>
      <c r="G24" s="90"/>
      <c r="H24" s="30"/>
      <c r="I24" s="34"/>
    </row>
    <row r="25" spans="1:13" ht="16" x14ac:dyDescent="0.2">
      <c r="A25" s="124"/>
      <c r="B25" s="42">
        <v>5</v>
      </c>
      <c r="C25" s="73" t="s">
        <v>391</v>
      </c>
      <c r="D25" s="111"/>
      <c r="E25" s="73"/>
      <c r="F25" s="30" t="str">
        <f>IF(C26=Extra!$B$2,Extra!$B$3," ")</f>
        <v xml:space="preserve"> </v>
      </c>
      <c r="G25" s="91"/>
      <c r="H25" s="30"/>
      <c r="I25" s="31"/>
      <c r="M25" s="73"/>
    </row>
    <row r="26" spans="1:13" ht="16" x14ac:dyDescent="0.2">
      <c r="A26" s="124"/>
      <c r="C26" s="122" t="s">
        <v>644</v>
      </c>
      <c r="D26" s="110"/>
      <c r="E26" s="35"/>
      <c r="F26" s="35"/>
      <c r="G26" s="90"/>
      <c r="H26" s="35"/>
      <c r="I26" s="34"/>
    </row>
    <row r="27" spans="1:13" x14ac:dyDescent="0.2">
      <c r="A27" s="124"/>
      <c r="C27" s="30"/>
      <c r="D27" s="73"/>
      <c r="E27" s="30"/>
      <c r="F27" s="30"/>
      <c r="G27" s="90"/>
      <c r="H27" s="30"/>
      <c r="I27" s="34"/>
    </row>
    <row r="28" spans="1:13" ht="14.5" customHeight="1" x14ac:dyDescent="0.2">
      <c r="A28" s="124"/>
      <c r="B28" s="42">
        <v>6</v>
      </c>
      <c r="C28" s="225" t="s">
        <v>392</v>
      </c>
      <c r="D28" s="68"/>
      <c r="E28" s="73" t="s">
        <v>393</v>
      </c>
      <c r="F28" s="30" t="str">
        <f>IF(D28="x"," ",IF(D29="x"," ",IF(D30="x"," ",IF(D31="x"," ",IF(D32="x"," ",IF(D33="x"," ",Extra!$B$3))))))</f>
        <v xml:space="preserve"> </v>
      </c>
      <c r="G28" s="226" t="s">
        <v>399</v>
      </c>
      <c r="H28" s="30"/>
      <c r="I28" s="34"/>
    </row>
    <row r="29" spans="1:13" ht="14.5" customHeight="1" x14ac:dyDescent="0.2">
      <c r="A29" s="124"/>
      <c r="C29" s="225"/>
      <c r="D29" s="68"/>
      <c r="E29" s="73" t="s">
        <v>394</v>
      </c>
      <c r="F29" s="30" t="str">
        <f>IF(COUNTIF(D28:D33,"x")&gt;1,Extra!$B$7," ")</f>
        <v xml:space="preserve"> </v>
      </c>
      <c r="G29" s="226"/>
      <c r="H29" s="30"/>
      <c r="I29" s="34"/>
    </row>
    <row r="30" spans="1:13" ht="14.5" customHeight="1" x14ac:dyDescent="0.2">
      <c r="A30" s="124"/>
      <c r="C30" s="225"/>
      <c r="D30" s="68"/>
      <c r="E30" s="73" t="s">
        <v>395</v>
      </c>
      <c r="F30" s="30"/>
      <c r="G30" s="226"/>
      <c r="H30" s="30"/>
      <c r="I30" s="34"/>
    </row>
    <row r="31" spans="1:13" ht="14.5" customHeight="1" x14ac:dyDescent="0.2">
      <c r="A31" s="124"/>
      <c r="C31" s="225"/>
      <c r="D31" s="68"/>
      <c r="E31" s="73" t="s">
        <v>396</v>
      </c>
      <c r="F31" s="30"/>
      <c r="G31" s="226"/>
      <c r="H31" s="30"/>
      <c r="I31" s="34"/>
    </row>
    <row r="32" spans="1:13" ht="16" x14ac:dyDescent="0.2">
      <c r="A32" s="124"/>
      <c r="C32" s="225"/>
      <c r="D32" s="68" t="s">
        <v>520</v>
      </c>
      <c r="E32" s="73" t="s">
        <v>397</v>
      </c>
      <c r="F32" s="30"/>
      <c r="G32" s="226"/>
      <c r="H32" s="30"/>
      <c r="I32" s="34"/>
    </row>
    <row r="33" spans="1:13" ht="16" x14ac:dyDescent="0.2">
      <c r="A33" s="124"/>
      <c r="C33" s="225"/>
      <c r="D33" s="68"/>
      <c r="E33" s="73" t="s">
        <v>398</v>
      </c>
      <c r="F33" s="30"/>
      <c r="G33" s="226"/>
      <c r="H33" s="30"/>
      <c r="I33" s="34"/>
    </row>
    <row r="34" spans="1:13" x14ac:dyDescent="0.2">
      <c r="A34" s="124"/>
      <c r="C34" s="73"/>
      <c r="D34" s="111"/>
      <c r="E34" s="73"/>
      <c r="F34" s="30"/>
      <c r="G34" s="91"/>
      <c r="H34" s="30"/>
      <c r="I34" s="34"/>
    </row>
    <row r="35" spans="1:13" ht="16" x14ac:dyDescent="0.2">
      <c r="A35" s="124"/>
      <c r="B35" s="118"/>
      <c r="C35" s="119" t="s">
        <v>189</v>
      </c>
      <c r="D35" s="171"/>
      <c r="E35" s="120"/>
      <c r="F35" s="120"/>
      <c r="G35" s="121"/>
      <c r="H35" s="61"/>
      <c r="I35" s="62"/>
      <c r="J35" s="60">
        <v>220</v>
      </c>
      <c r="K35" s="22"/>
      <c r="L35" s="22"/>
      <c r="M35" s="22"/>
    </row>
    <row r="36" spans="1:13" ht="14.5" customHeight="1" x14ac:dyDescent="0.2">
      <c r="A36" s="124"/>
      <c r="B36" s="42">
        <v>7</v>
      </c>
      <c r="C36" s="225" t="s">
        <v>190</v>
      </c>
      <c r="D36" s="68" t="s">
        <v>520</v>
      </c>
      <c r="E36" s="73" t="s">
        <v>191</v>
      </c>
      <c r="F36" s="30" t="str">
        <f>IF(D36="x"," ",IF(D37="x"," ",IF(D38="x"," ",IF(D39="x"," ",IF(D40="x"," ",IF(D41="x"," ",Extra!$B$3))))))</f>
        <v xml:space="preserve"> </v>
      </c>
      <c r="G36" s="226"/>
      <c r="H36" s="30"/>
      <c r="I36" s="34"/>
    </row>
    <row r="37" spans="1:13" ht="14.5" customHeight="1" x14ac:dyDescent="0.2">
      <c r="A37" s="124"/>
      <c r="C37" s="225"/>
      <c r="D37" s="68"/>
      <c r="E37" s="73" t="s">
        <v>192</v>
      </c>
      <c r="F37" s="30"/>
      <c r="G37" s="226"/>
      <c r="H37" s="30"/>
      <c r="I37" s="34"/>
    </row>
    <row r="38" spans="1:13" ht="14.5" customHeight="1" x14ac:dyDescent="0.2">
      <c r="A38" s="124"/>
      <c r="C38" s="225"/>
      <c r="D38" s="68" t="s">
        <v>520</v>
      </c>
      <c r="E38" s="73" t="s">
        <v>193</v>
      </c>
      <c r="F38" s="30"/>
      <c r="G38" s="226"/>
      <c r="H38" s="30"/>
      <c r="I38" s="34"/>
    </row>
    <row r="39" spans="1:13" ht="14.5" customHeight="1" x14ac:dyDescent="0.2">
      <c r="A39" s="124"/>
      <c r="C39" s="225"/>
      <c r="D39" s="68" t="s">
        <v>520</v>
      </c>
      <c r="E39" s="73" t="s">
        <v>194</v>
      </c>
      <c r="F39" s="30"/>
      <c r="G39" s="226"/>
      <c r="H39" s="30"/>
      <c r="I39" s="34"/>
    </row>
    <row r="40" spans="1:13" ht="16" x14ac:dyDescent="0.2">
      <c r="A40" s="124"/>
      <c r="C40" s="225"/>
      <c r="D40" s="68"/>
      <c r="E40" s="73" t="s">
        <v>195</v>
      </c>
      <c r="F40" s="30"/>
      <c r="G40" s="226"/>
      <c r="H40" s="30"/>
      <c r="I40" s="34"/>
    </row>
    <row r="41" spans="1:13" ht="16" x14ac:dyDescent="0.2">
      <c r="A41" s="124"/>
      <c r="C41" s="225"/>
      <c r="D41" s="68"/>
      <c r="E41" s="73" t="s">
        <v>3</v>
      </c>
      <c r="F41" s="30"/>
      <c r="G41" s="226"/>
      <c r="H41" s="30"/>
      <c r="I41" s="34"/>
    </row>
    <row r="42" spans="1:13" ht="16" x14ac:dyDescent="0.2">
      <c r="A42" s="124"/>
      <c r="C42" s="33" t="s">
        <v>198</v>
      </c>
      <c r="D42" s="152"/>
      <c r="E42" s="33"/>
      <c r="F42" s="33"/>
      <c r="G42" s="90"/>
      <c r="H42" s="33"/>
      <c r="I42" s="34"/>
    </row>
    <row r="43" spans="1:13" x14ac:dyDescent="0.2">
      <c r="A43" s="124"/>
      <c r="C43" s="228" t="str">
        <f>Extra!$B$2</f>
        <v>Please fill your answer here.</v>
      </c>
      <c r="D43" s="228"/>
      <c r="E43" s="228"/>
      <c r="F43" s="35"/>
      <c r="G43" s="90"/>
      <c r="H43" s="35"/>
      <c r="I43" s="34"/>
    </row>
    <row r="44" spans="1:13" ht="16" x14ac:dyDescent="0.2">
      <c r="A44" s="124"/>
      <c r="C44" s="74" t="s">
        <v>197</v>
      </c>
      <c r="D44" s="75" t="s">
        <v>38</v>
      </c>
      <c r="E44" s="75" t="s">
        <v>196</v>
      </c>
      <c r="F44" s="30" t="str">
        <f>IF(D45="x"," ",IF(D46="x"," ",IF(D47="x"," ",IF(D48="x"," ",IF(D49="x"," ",IF(D50="x"," ",Extra!$B$3))))))</f>
        <v xml:space="preserve"> </v>
      </c>
      <c r="G44" s="90"/>
      <c r="H44" s="30"/>
      <c r="I44" s="34"/>
    </row>
    <row r="45" spans="1:13" x14ac:dyDescent="0.2">
      <c r="A45" s="124"/>
      <c r="C45" s="133" t="s">
        <v>646</v>
      </c>
      <c r="D45" s="165" t="s">
        <v>520</v>
      </c>
      <c r="E45" s="70" t="s">
        <v>191</v>
      </c>
      <c r="F45" s="30"/>
      <c r="G45" s="90"/>
      <c r="H45" s="30"/>
      <c r="I45" s="34"/>
    </row>
    <row r="46" spans="1:13" x14ac:dyDescent="0.2">
      <c r="A46" s="124"/>
      <c r="C46" s="222"/>
      <c r="D46" s="164"/>
      <c r="E46" s="69" t="s">
        <v>192</v>
      </c>
      <c r="F46" s="30"/>
      <c r="G46" s="90"/>
      <c r="H46" s="30"/>
      <c r="I46" s="34"/>
    </row>
    <row r="47" spans="1:13" ht="30" x14ac:dyDescent="0.2">
      <c r="A47" s="124"/>
      <c r="C47" s="223" t="s">
        <v>647</v>
      </c>
      <c r="D47" s="165" t="s">
        <v>520</v>
      </c>
      <c r="E47" s="70" t="s">
        <v>193</v>
      </c>
      <c r="F47" s="30"/>
      <c r="G47" s="90"/>
      <c r="H47" s="30"/>
      <c r="I47" s="34"/>
    </row>
    <row r="48" spans="1:13" ht="30" x14ac:dyDescent="0.2">
      <c r="A48" s="124"/>
      <c r="C48" s="224" t="s">
        <v>648</v>
      </c>
      <c r="D48" s="164" t="s">
        <v>520</v>
      </c>
      <c r="E48" s="69" t="s">
        <v>194</v>
      </c>
      <c r="F48" s="30"/>
      <c r="G48" s="90"/>
      <c r="H48" s="30"/>
      <c r="I48" s="34"/>
    </row>
    <row r="49" spans="1:9" x14ac:dyDescent="0.2">
      <c r="A49" s="124"/>
      <c r="C49" s="133"/>
      <c r="D49" s="165"/>
      <c r="E49" s="70" t="s">
        <v>195</v>
      </c>
      <c r="F49" s="30"/>
      <c r="G49" s="90"/>
      <c r="H49" s="30"/>
      <c r="I49" s="34"/>
    </row>
    <row r="50" spans="1:9" x14ac:dyDescent="0.2">
      <c r="A50" s="124"/>
      <c r="C50" s="133"/>
      <c r="D50" s="164"/>
      <c r="E50" s="69" t="s">
        <v>3</v>
      </c>
      <c r="F50" s="30"/>
      <c r="G50" s="90"/>
      <c r="H50" s="30"/>
      <c r="I50" s="34"/>
    </row>
    <row r="51" spans="1:9" x14ac:dyDescent="0.2">
      <c r="A51" s="124"/>
      <c r="C51" s="30"/>
      <c r="D51" s="73"/>
      <c r="E51" s="30"/>
      <c r="F51" s="30"/>
      <c r="G51" s="90"/>
      <c r="H51" s="30"/>
      <c r="I51" s="34"/>
    </row>
    <row r="52" spans="1:9" ht="14.5" customHeight="1" x14ac:dyDescent="0.2">
      <c r="A52" s="124"/>
      <c r="B52" s="42">
        <v>8</v>
      </c>
      <c r="C52" s="73" t="s">
        <v>199</v>
      </c>
      <c r="D52" s="111"/>
      <c r="E52" s="110"/>
      <c r="F52" s="30"/>
      <c r="G52" s="91"/>
      <c r="H52" s="30"/>
      <c r="I52" s="34"/>
    </row>
    <row r="53" spans="1:9" ht="16" x14ac:dyDescent="0.2">
      <c r="A53" s="124"/>
      <c r="C53" s="33" t="s">
        <v>200</v>
      </c>
      <c r="D53" s="152"/>
      <c r="E53" s="33"/>
      <c r="F53" s="33"/>
      <c r="G53" s="90"/>
      <c r="H53" s="33"/>
      <c r="I53" s="34"/>
    </row>
    <row r="54" spans="1:9" x14ac:dyDescent="0.2">
      <c r="A54" s="124"/>
      <c r="C54" s="228" t="str">
        <f>Extra!$B$2</f>
        <v>Please fill your answer here.</v>
      </c>
      <c r="D54" s="228"/>
      <c r="E54" s="228"/>
      <c r="F54" s="35"/>
      <c r="G54" s="90"/>
      <c r="H54" s="35"/>
      <c r="I54" s="34"/>
    </row>
    <row r="55" spans="1:9" ht="16" x14ac:dyDescent="0.2">
      <c r="A55" s="124"/>
      <c r="C55" s="74" t="s">
        <v>201</v>
      </c>
      <c r="D55" s="75" t="s">
        <v>38</v>
      </c>
      <c r="E55" s="75" t="s">
        <v>196</v>
      </c>
      <c r="F55" s="30" t="str">
        <f>IF(D56="x"," ",IF(D57="x"," ",IF(D58="x"," ",IF(D59="x"," ",IF(D60="x"," ",IF(D61="x"," ",Extra!$B$3))))))</f>
        <v xml:space="preserve"> </v>
      </c>
      <c r="G55" s="90"/>
      <c r="H55" s="30"/>
      <c r="I55" s="34"/>
    </row>
    <row r="56" spans="1:9" ht="105" x14ac:dyDescent="0.2">
      <c r="A56" s="124"/>
      <c r="C56" s="133" t="s">
        <v>649</v>
      </c>
      <c r="D56" s="165" t="s">
        <v>520</v>
      </c>
      <c r="E56" s="70" t="s">
        <v>191</v>
      </c>
      <c r="F56" s="30"/>
      <c r="G56" s="90"/>
      <c r="H56" s="30"/>
      <c r="I56" s="34"/>
    </row>
    <row r="57" spans="1:9" x14ac:dyDescent="0.2">
      <c r="A57" s="124"/>
      <c r="C57" s="133"/>
      <c r="D57" s="164"/>
      <c r="E57" s="69" t="s">
        <v>192</v>
      </c>
      <c r="F57" s="30"/>
      <c r="G57" s="90"/>
      <c r="H57" s="30"/>
      <c r="I57" s="34"/>
    </row>
    <row r="58" spans="1:9" ht="60" x14ac:dyDescent="0.2">
      <c r="A58" s="124"/>
      <c r="C58" s="133" t="s">
        <v>650</v>
      </c>
      <c r="D58" s="165" t="s">
        <v>520</v>
      </c>
      <c r="E58" s="70" t="s">
        <v>193</v>
      </c>
      <c r="F58" s="30"/>
      <c r="G58" s="90"/>
      <c r="H58" s="30"/>
      <c r="I58" s="34"/>
    </row>
    <row r="59" spans="1:9" ht="60" x14ac:dyDescent="0.2">
      <c r="A59" s="124"/>
      <c r="C59" s="133" t="s">
        <v>651</v>
      </c>
      <c r="D59" s="164" t="s">
        <v>520</v>
      </c>
      <c r="E59" s="69" t="s">
        <v>194</v>
      </c>
      <c r="F59" s="30"/>
      <c r="G59" s="90"/>
      <c r="H59" s="30"/>
      <c r="I59" s="34"/>
    </row>
    <row r="60" spans="1:9" x14ac:dyDescent="0.2">
      <c r="A60" s="124"/>
      <c r="C60" s="133"/>
      <c r="D60" s="165"/>
      <c r="E60" s="70" t="s">
        <v>195</v>
      </c>
      <c r="F60" s="30"/>
      <c r="G60" s="90"/>
      <c r="H60" s="30"/>
      <c r="I60" s="34"/>
    </row>
    <row r="61" spans="1:9" x14ac:dyDescent="0.2">
      <c r="A61" s="124"/>
      <c r="C61" s="133"/>
      <c r="D61" s="164"/>
      <c r="E61" s="69" t="s">
        <v>3</v>
      </c>
      <c r="F61" s="30"/>
      <c r="G61" s="90"/>
      <c r="H61" s="30"/>
      <c r="I61" s="34"/>
    </row>
    <row r="62" spans="1:9" x14ac:dyDescent="0.2">
      <c r="A62" s="124"/>
      <c r="C62" s="30"/>
      <c r="D62" s="73"/>
      <c r="E62" s="30"/>
      <c r="F62" s="30"/>
      <c r="G62" s="90"/>
      <c r="H62" s="30"/>
      <c r="I62" s="34"/>
    </row>
    <row r="63" spans="1:9" ht="14.5" customHeight="1" x14ac:dyDescent="0.2">
      <c r="A63" s="124"/>
      <c r="B63" s="42">
        <v>9</v>
      </c>
      <c r="C63" s="225" t="s">
        <v>202</v>
      </c>
      <c r="D63" s="68" t="s">
        <v>520</v>
      </c>
      <c r="E63" s="73" t="s">
        <v>203</v>
      </c>
      <c r="F63" s="30" t="str">
        <f>IF(D63="x"," ",IF(D64="x"," ",IF(D65="x"," ",IF(D66="x"," ",IF(D67="x"," ",Extra!$B$3)))))</f>
        <v xml:space="preserve"> </v>
      </c>
      <c r="G63" s="226"/>
      <c r="H63" s="30"/>
      <c r="I63" s="34"/>
    </row>
    <row r="64" spans="1:9" ht="14.5" customHeight="1" x14ac:dyDescent="0.2">
      <c r="A64" s="124"/>
      <c r="C64" s="225"/>
      <c r="D64" s="68"/>
      <c r="E64" s="73" t="s">
        <v>204</v>
      </c>
      <c r="F64" s="30"/>
      <c r="G64" s="226"/>
      <c r="H64" s="30"/>
      <c r="I64" s="34"/>
    </row>
    <row r="65" spans="1:9" ht="14.5" customHeight="1" x14ac:dyDescent="0.2">
      <c r="A65" s="124"/>
      <c r="C65" s="225"/>
      <c r="D65" s="68"/>
      <c r="E65" s="73" t="s">
        <v>192</v>
      </c>
      <c r="F65" s="30"/>
      <c r="G65" s="226"/>
      <c r="H65" s="30"/>
      <c r="I65" s="34"/>
    </row>
    <row r="66" spans="1:9" ht="14.5" customHeight="1" x14ac:dyDescent="0.2">
      <c r="A66" s="124"/>
      <c r="C66" s="225"/>
      <c r="D66" s="68"/>
      <c r="E66" s="73" t="s">
        <v>205</v>
      </c>
      <c r="F66" s="30"/>
      <c r="G66" s="226"/>
      <c r="H66" s="30"/>
      <c r="I66" s="34"/>
    </row>
    <row r="67" spans="1:9" ht="16" x14ac:dyDescent="0.2">
      <c r="A67" s="124"/>
      <c r="C67" s="225"/>
      <c r="D67" s="68"/>
      <c r="E67" s="73" t="s">
        <v>3</v>
      </c>
      <c r="F67" s="30"/>
      <c r="G67" s="226"/>
      <c r="H67" s="30"/>
      <c r="I67" s="34"/>
    </row>
    <row r="68" spans="1:9" ht="16" x14ac:dyDescent="0.2">
      <c r="A68" s="124"/>
      <c r="C68" s="33" t="s">
        <v>514</v>
      </c>
      <c r="D68" s="152"/>
      <c r="E68" s="33"/>
      <c r="F68" s="33"/>
      <c r="G68" s="90"/>
      <c r="H68" s="33"/>
      <c r="I68" s="34"/>
    </row>
    <row r="69" spans="1:9" x14ac:dyDescent="0.2">
      <c r="A69" s="124"/>
      <c r="C69" s="228" t="str">
        <f>Extra!$B$2</f>
        <v>Please fill your answer here.</v>
      </c>
      <c r="D69" s="228"/>
      <c r="E69" s="228"/>
      <c r="F69" s="35"/>
      <c r="G69" s="90"/>
      <c r="H69" s="35"/>
      <c r="I69" s="34"/>
    </row>
    <row r="70" spans="1:9" ht="16" x14ac:dyDescent="0.2">
      <c r="A70" s="124"/>
      <c r="C70" s="74" t="s">
        <v>197</v>
      </c>
      <c r="D70" s="75" t="s">
        <v>38</v>
      </c>
      <c r="E70" s="75" t="s">
        <v>196</v>
      </c>
      <c r="F70" s="30" t="str">
        <f>IF(D71="x"," ",IF(D72="x"," ",IF(D73="x"," ",IF(D74="x"," ",IF(D75="x"," ",Extra!$B$3)))))</f>
        <v xml:space="preserve"> </v>
      </c>
      <c r="G70" s="90"/>
      <c r="H70" s="30"/>
      <c r="I70" s="34"/>
    </row>
    <row r="71" spans="1:9" ht="30" x14ac:dyDescent="0.2">
      <c r="A71" s="124"/>
      <c r="C71" s="133" t="s">
        <v>652</v>
      </c>
      <c r="D71" s="165" t="s">
        <v>520</v>
      </c>
      <c r="E71" s="70" t="s">
        <v>203</v>
      </c>
      <c r="F71" s="30"/>
      <c r="G71" s="90"/>
      <c r="H71" s="30"/>
      <c r="I71" s="34"/>
    </row>
    <row r="72" spans="1:9" x14ac:dyDescent="0.2">
      <c r="A72" s="124"/>
      <c r="C72" s="133"/>
      <c r="D72" s="164"/>
      <c r="E72" s="69" t="s">
        <v>204</v>
      </c>
      <c r="F72" s="30"/>
      <c r="G72" s="90"/>
      <c r="H72" s="30"/>
      <c r="I72" s="34"/>
    </row>
    <row r="73" spans="1:9" x14ac:dyDescent="0.2">
      <c r="A73" s="124"/>
      <c r="C73" s="133"/>
      <c r="D73" s="165"/>
      <c r="E73" s="70" t="s">
        <v>192</v>
      </c>
      <c r="F73" s="30"/>
      <c r="G73" s="90"/>
      <c r="H73" s="30"/>
      <c r="I73" s="34"/>
    </row>
    <row r="74" spans="1:9" ht="45" x14ac:dyDescent="0.2">
      <c r="A74" s="124"/>
      <c r="C74" s="133" t="s">
        <v>653</v>
      </c>
      <c r="D74" s="164" t="s">
        <v>520</v>
      </c>
      <c r="E74" s="69" t="s">
        <v>205</v>
      </c>
      <c r="F74" s="30"/>
      <c r="G74" s="90"/>
      <c r="H74" s="30"/>
      <c r="I74" s="34"/>
    </row>
    <row r="75" spans="1:9" x14ac:dyDescent="0.2">
      <c r="A75" s="124"/>
      <c r="C75" s="133"/>
      <c r="D75" s="165"/>
      <c r="E75" s="70" t="s">
        <v>3</v>
      </c>
      <c r="F75" s="30"/>
      <c r="G75" s="90"/>
      <c r="H75" s="30"/>
      <c r="I75" s="34"/>
    </row>
    <row r="76" spans="1:9" x14ac:dyDescent="0.2">
      <c r="A76" s="124"/>
      <c r="C76" s="30"/>
      <c r="D76" s="73"/>
      <c r="E76" s="30"/>
      <c r="F76" s="30"/>
      <c r="G76" s="90"/>
      <c r="H76" s="30"/>
      <c r="I76" s="34"/>
    </row>
    <row r="77" spans="1:9" ht="14.5" customHeight="1" x14ac:dyDescent="0.2">
      <c r="A77" s="124"/>
      <c r="B77" s="42">
        <v>10</v>
      </c>
      <c r="C77" s="73" t="s">
        <v>199</v>
      </c>
      <c r="D77" s="111"/>
      <c r="E77" s="110"/>
      <c r="F77" s="30"/>
      <c r="G77" s="91"/>
      <c r="H77" s="30"/>
      <c r="I77" s="34"/>
    </row>
    <row r="78" spans="1:9" ht="16" x14ac:dyDescent="0.2">
      <c r="A78" s="124"/>
      <c r="C78" s="33" t="s">
        <v>200</v>
      </c>
      <c r="D78" s="152"/>
      <c r="E78" s="33"/>
      <c r="F78" s="33"/>
      <c r="G78" s="90"/>
      <c r="H78" s="33"/>
      <c r="I78" s="34"/>
    </row>
    <row r="79" spans="1:9" x14ac:dyDescent="0.2">
      <c r="A79" s="124"/>
      <c r="C79" s="228" t="str">
        <f>Extra!$B$2</f>
        <v>Please fill your answer here.</v>
      </c>
      <c r="D79" s="228"/>
      <c r="E79" s="228"/>
      <c r="F79" s="35"/>
      <c r="G79" s="90"/>
      <c r="H79" s="35"/>
      <c r="I79" s="34"/>
    </row>
    <row r="80" spans="1:9" ht="16" x14ac:dyDescent="0.2">
      <c r="A80" s="124"/>
      <c r="C80" s="74" t="s">
        <v>201</v>
      </c>
      <c r="D80" s="75" t="s">
        <v>38</v>
      </c>
      <c r="E80" s="75" t="s">
        <v>196</v>
      </c>
      <c r="F80" s="30" t="str">
        <f>IF(D81="x"," ",IF(D82="x"," ",IF(D83="x"," ",IF(D84="x"," ",IF(D85="x"," ",Extra!$B$3)))))</f>
        <v xml:space="preserve"> </v>
      </c>
      <c r="G80" s="90"/>
      <c r="H80" s="30"/>
      <c r="I80" s="34"/>
    </row>
    <row r="81" spans="1:9" ht="60" x14ac:dyDescent="0.2">
      <c r="A81" s="124"/>
      <c r="C81" s="133" t="s">
        <v>654</v>
      </c>
      <c r="D81" s="165" t="s">
        <v>520</v>
      </c>
      <c r="E81" s="70" t="s">
        <v>203</v>
      </c>
      <c r="F81" s="30"/>
      <c r="G81" s="90"/>
      <c r="H81" s="30"/>
      <c r="I81" s="34"/>
    </row>
    <row r="82" spans="1:9" x14ac:dyDescent="0.2">
      <c r="A82" s="124"/>
      <c r="C82" s="133"/>
      <c r="D82" s="164"/>
      <c r="E82" s="69" t="s">
        <v>204</v>
      </c>
      <c r="F82" s="30"/>
      <c r="G82" s="90"/>
      <c r="H82" s="30"/>
      <c r="I82" s="34"/>
    </row>
    <row r="83" spans="1:9" x14ac:dyDescent="0.2">
      <c r="A83" s="124"/>
      <c r="C83" s="133"/>
      <c r="D83" s="165"/>
      <c r="E83" s="70" t="s">
        <v>192</v>
      </c>
      <c r="F83" s="30"/>
      <c r="G83" s="90"/>
      <c r="H83" s="30"/>
      <c r="I83" s="34"/>
    </row>
    <row r="84" spans="1:9" ht="45" x14ac:dyDescent="0.2">
      <c r="A84" s="124"/>
      <c r="C84" s="133" t="s">
        <v>655</v>
      </c>
      <c r="D84" s="164" t="s">
        <v>520</v>
      </c>
      <c r="E84" s="69" t="s">
        <v>205</v>
      </c>
      <c r="F84" s="30"/>
      <c r="G84" s="90"/>
      <c r="H84" s="30"/>
      <c r="I84" s="34"/>
    </row>
    <row r="85" spans="1:9" x14ac:dyDescent="0.2">
      <c r="A85" s="124"/>
      <c r="C85" s="133"/>
      <c r="D85" s="165"/>
      <c r="E85" s="70" t="s">
        <v>3</v>
      </c>
      <c r="F85" s="30"/>
      <c r="G85" s="90"/>
      <c r="H85" s="30"/>
      <c r="I85" s="34"/>
    </row>
    <row r="86" spans="1:9" x14ac:dyDescent="0.2">
      <c r="A86" s="124"/>
      <c r="C86" s="30"/>
      <c r="D86" s="73"/>
      <c r="E86" s="30"/>
      <c r="F86" s="30"/>
      <c r="G86" s="90"/>
      <c r="H86" s="30"/>
      <c r="I86" s="34"/>
    </row>
    <row r="87" spans="1:9" x14ac:dyDescent="0.2">
      <c r="A87" s="124"/>
      <c r="C87" s="38"/>
      <c r="D87" s="110"/>
      <c r="E87" s="35"/>
      <c r="F87" s="35"/>
      <c r="G87" s="92"/>
      <c r="H87" s="35"/>
      <c r="I87" s="34"/>
    </row>
    <row r="88" spans="1:9" x14ac:dyDescent="0.2">
      <c r="A88" s="124"/>
      <c r="B88" s="227" t="s">
        <v>206</v>
      </c>
      <c r="C88" s="227"/>
      <c r="D88" s="227"/>
      <c r="E88" s="227"/>
      <c r="F88" s="227"/>
      <c r="G88" s="227"/>
      <c r="H88" s="35"/>
      <c r="I88" s="34"/>
    </row>
    <row r="89" spans="1:9" ht="44" customHeight="1" x14ac:dyDescent="0.2">
      <c r="A89" s="17"/>
      <c r="C89" s="78" t="str">
        <f>IF(COUNTIF(F:F,Extra!$B$3)&gt;=1,Extra!$B$4,Extra!$B$5)</f>
        <v>This section is completed</v>
      </c>
    </row>
  </sheetData>
  <sheetProtection algorithmName="SHA-512" hashValue="U0B1miZ+sZDuvWiR+kR5Q3P19ak88MFztEIGjTGQfxXzyaE250Jh86y9pDJjMqdMpetuRpJ8FV9E+FCb4SDVZQ==" saltValue="gn9OVpeQYe2OTybJGRAiDg==" spinCount="100000" sheet="1" objects="1" scenarios="1" insertHyperlinks="0"/>
  <mergeCells count="11">
    <mergeCell ref="C28:C33"/>
    <mergeCell ref="G28:G33"/>
    <mergeCell ref="B88:G88"/>
    <mergeCell ref="C43:E43"/>
    <mergeCell ref="C54:E54"/>
    <mergeCell ref="C63:C67"/>
    <mergeCell ref="C36:C41"/>
    <mergeCell ref="G36:G41"/>
    <mergeCell ref="G63:G67"/>
    <mergeCell ref="C69:E69"/>
    <mergeCell ref="C79:E79"/>
  </mergeCells>
  <conditionalFormatting sqref="F1:F2 F90:F1048576 F4:F9 F36:F43 F51:F54 F63:F75 F27">
    <cfRule type="beginsWith" dxfId="638" priority="131" operator="beginsWith" text="Oeps too many">
      <formula>LEFT(F1,LEN("Oeps too many"))="Oeps too many"</formula>
    </cfRule>
  </conditionalFormatting>
  <conditionalFormatting sqref="C1:C2 C4:C6 C42:C43 C90:C1048576 C8:C9 C51 C87 C27">
    <cfRule type="containsText" dxfId="637" priority="130" operator="containsText" text="Please fill your answer here.">
      <formula>NOT(ISERROR(SEARCH("Please fill your answer here.",C1)))</formula>
    </cfRule>
  </conditionalFormatting>
  <conditionalFormatting sqref="F90:F1048576 F1:F9 F36:F43 F51:F54 F63:F75 F87 F27">
    <cfRule type="beginsWith" dxfId="636" priority="129" operator="beginsWith" text="Missing answer">
      <formula>LEFT(F1,LEN("Missing answer"))="Missing answer"</formula>
    </cfRule>
  </conditionalFormatting>
  <conditionalFormatting sqref="C3">
    <cfRule type="containsText" dxfId="635" priority="128" operator="containsText" text="Please fill your answer here.">
      <formula>NOT(ISERROR(SEARCH("Please fill your answer here.",C3)))</formula>
    </cfRule>
  </conditionalFormatting>
  <conditionalFormatting sqref="A1:G1 I1:XFD1">
    <cfRule type="expression" dxfId="634" priority="125">
      <formula>$C1="This section is completed"</formula>
    </cfRule>
    <cfRule type="expression" dxfId="633" priority="126">
      <formula>$C1="This section contains missing answers"</formula>
    </cfRule>
    <cfRule type="containsText" dxfId="632" priority="127" operator="containsText" text="This section contains missing answers">
      <formula>NOT(ISERROR(SEARCH("This section contains missing answers",A1)))</formula>
    </cfRule>
  </conditionalFormatting>
  <conditionalFormatting sqref="H1">
    <cfRule type="expression" dxfId="631" priority="122">
      <formula>$C1="This section is completed"</formula>
    </cfRule>
    <cfRule type="expression" dxfId="630" priority="123">
      <formula>$C1="This section contains missing answers"</formula>
    </cfRule>
    <cfRule type="containsText" dxfId="629" priority="124" operator="containsText" text="This section contains missing answers">
      <formula>NOT(ISERROR(SEARCH("This section contains missing answers",H1)))</formula>
    </cfRule>
  </conditionalFormatting>
  <conditionalFormatting sqref="F87">
    <cfRule type="beginsWith" dxfId="628" priority="121" operator="beginsWith" text="This answer is missing">
      <formula>LEFT(F87,LEN("This answer is missing"))="This answer is missing"</formula>
    </cfRule>
  </conditionalFormatting>
  <conditionalFormatting sqref="F89">
    <cfRule type="beginsWith" dxfId="627" priority="57" operator="beginsWith" text="This answer is missing">
      <formula>LEFT(F89,LEN("This answer is missing"))="This answer is missing"</formula>
    </cfRule>
  </conditionalFormatting>
  <conditionalFormatting sqref="C89">
    <cfRule type="containsText" dxfId="626" priority="56" operator="containsText" text="Please fill your answer here.">
      <formula>NOT(ISERROR(SEARCH("Please fill your answer here.",C89)))</formula>
    </cfRule>
  </conditionalFormatting>
  <conditionalFormatting sqref="F89">
    <cfRule type="beginsWith" dxfId="625" priority="55" operator="beginsWith" text="Missing answer">
      <formula>LEFT(F89,LEN("Missing answer"))="Missing answer"</formula>
    </cfRule>
  </conditionalFormatting>
  <conditionalFormatting sqref="A89:G89 I89:XFD89">
    <cfRule type="expression" dxfId="624" priority="52">
      <formula>$C89="This section is completed"</formula>
    </cfRule>
    <cfRule type="expression" dxfId="623" priority="53">
      <formula>$C89="This section contains missing answers"</formula>
    </cfRule>
    <cfRule type="containsText" dxfId="622" priority="54" operator="containsText" text="This section contains missing answers">
      <formula>NOT(ISERROR(SEARCH("This section contains missing answers",A89)))</formula>
    </cfRule>
  </conditionalFormatting>
  <conditionalFormatting sqref="H89">
    <cfRule type="expression" dxfId="621" priority="49">
      <formula>$C89="This section is completed"</formula>
    </cfRule>
    <cfRule type="expression" dxfId="620" priority="50">
      <formula>$C89="This section contains missing answers"</formula>
    </cfRule>
    <cfRule type="containsText" dxfId="619" priority="51" operator="containsText" text="This section contains missing answers">
      <formula>NOT(ISERROR(SEARCH("This section contains missing answers",H89)))</formula>
    </cfRule>
  </conditionalFormatting>
  <conditionalFormatting sqref="F10:F12">
    <cfRule type="beginsWith" dxfId="618" priority="43" operator="beginsWith" text="Oeps too many">
      <formula>LEFT(F10,LEN("Oeps too many"))="Oeps too many"</formula>
    </cfRule>
  </conditionalFormatting>
  <conditionalFormatting sqref="C11:C12">
    <cfRule type="containsText" dxfId="617" priority="42" operator="containsText" text="Please fill your answer here.">
      <formula>NOT(ISERROR(SEARCH("Please fill your answer here.",C11)))</formula>
    </cfRule>
  </conditionalFormatting>
  <conditionalFormatting sqref="F10:F12">
    <cfRule type="beginsWith" dxfId="616" priority="41" operator="beginsWith" text="Missing answer">
      <formula>LEFT(F10,LEN("Missing answer"))="Missing answer"</formula>
    </cfRule>
  </conditionalFormatting>
  <conditionalFormatting sqref="F13:F15">
    <cfRule type="beginsWith" dxfId="615" priority="40" operator="beginsWith" text="Oeps too many">
      <formula>LEFT(F13,LEN("Oeps too many"))="Oeps too many"</formula>
    </cfRule>
  </conditionalFormatting>
  <conditionalFormatting sqref="C14:C15">
    <cfRule type="containsText" dxfId="614" priority="39" operator="containsText" text="Please fill your answer here.">
      <formula>NOT(ISERROR(SEARCH("Please fill your answer here.",C14)))</formula>
    </cfRule>
  </conditionalFormatting>
  <conditionalFormatting sqref="F13:F15">
    <cfRule type="beginsWith" dxfId="613" priority="38" operator="beginsWith" text="Missing answer">
      <formula>LEFT(F13,LEN("Missing answer"))="Missing answer"</formula>
    </cfRule>
  </conditionalFormatting>
  <conditionalFormatting sqref="F16:F18">
    <cfRule type="beginsWith" dxfId="612" priority="37" operator="beginsWith" text="Oeps too many">
      <formula>LEFT(F16,LEN("Oeps too many"))="Oeps too many"</formula>
    </cfRule>
  </conditionalFormatting>
  <conditionalFormatting sqref="C17:C18">
    <cfRule type="containsText" dxfId="611" priority="36" operator="containsText" text="Please fill your answer here.">
      <formula>NOT(ISERROR(SEARCH("Please fill your answer here.",C17)))</formula>
    </cfRule>
  </conditionalFormatting>
  <conditionalFormatting sqref="F16:F18">
    <cfRule type="beginsWith" dxfId="610" priority="35" operator="beginsWith" text="Missing answer">
      <formula>LEFT(F16,LEN("Missing answer"))="Missing answer"</formula>
    </cfRule>
  </conditionalFormatting>
  <conditionalFormatting sqref="F19:F21">
    <cfRule type="beginsWith" dxfId="609" priority="34" operator="beginsWith" text="Oeps too many">
      <formula>LEFT(F19,LEN("Oeps too many"))="Oeps too many"</formula>
    </cfRule>
  </conditionalFormatting>
  <conditionalFormatting sqref="C20:C21">
    <cfRule type="containsText" dxfId="608" priority="33" operator="containsText" text="Please fill your answer here.">
      <formula>NOT(ISERROR(SEARCH("Please fill your answer here.",C20)))</formula>
    </cfRule>
  </conditionalFormatting>
  <conditionalFormatting sqref="F19:F21">
    <cfRule type="beginsWith" dxfId="607" priority="32" operator="beginsWith" text="Missing answer">
      <formula>LEFT(F19,LEN("Missing answer"))="Missing answer"</formula>
    </cfRule>
  </conditionalFormatting>
  <conditionalFormatting sqref="F35">
    <cfRule type="beginsWith" dxfId="606" priority="31" operator="beginsWith" text="Oeps too many">
      <formula>LEFT(F35,LEN("Oeps too many"))="Oeps too many"</formula>
    </cfRule>
  </conditionalFormatting>
  <conditionalFormatting sqref="C35">
    <cfRule type="containsText" dxfId="605" priority="30" operator="containsText" text="Please fill your answer here.">
      <formula>NOT(ISERROR(SEARCH("Please fill your answer here.",C35)))</formula>
    </cfRule>
  </conditionalFormatting>
  <conditionalFormatting sqref="F35">
    <cfRule type="beginsWith" dxfId="604" priority="29" operator="beginsWith" text="Missing answer">
      <formula>LEFT(F35,LEN("Missing answer"))="Missing answer"</formula>
    </cfRule>
  </conditionalFormatting>
  <conditionalFormatting sqref="F44:F50">
    <cfRule type="beginsWith" dxfId="603" priority="28" operator="beginsWith" text="Oeps too many">
      <formula>LEFT(F44,LEN("Oeps too many"))="Oeps too many"</formula>
    </cfRule>
  </conditionalFormatting>
  <conditionalFormatting sqref="F44:F50">
    <cfRule type="beginsWith" dxfId="602" priority="27" operator="beginsWith" text="Missing answer">
      <formula>LEFT(F44,LEN("Missing answer"))="Missing answer"</formula>
    </cfRule>
  </conditionalFormatting>
  <conditionalFormatting sqref="F62">
    <cfRule type="beginsWith" dxfId="601" priority="26" operator="beginsWith" text="Oeps too many">
      <formula>LEFT(F62,LEN("Oeps too many"))="Oeps too many"</formula>
    </cfRule>
  </conditionalFormatting>
  <conditionalFormatting sqref="C53:C54 C62">
    <cfRule type="containsText" dxfId="600" priority="25" operator="containsText" text="Please fill your answer here.">
      <formula>NOT(ISERROR(SEARCH("Please fill your answer here.",C53)))</formula>
    </cfRule>
  </conditionalFormatting>
  <conditionalFormatting sqref="F62">
    <cfRule type="beginsWith" dxfId="599" priority="24" operator="beginsWith" text="Missing answer">
      <formula>LEFT(F62,LEN("Missing answer"))="Missing answer"</formula>
    </cfRule>
  </conditionalFormatting>
  <conditionalFormatting sqref="F55:F61">
    <cfRule type="beginsWith" dxfId="598" priority="23" operator="beginsWith" text="Oeps too many">
      <formula>LEFT(F55,LEN("Oeps too many"))="Oeps too many"</formula>
    </cfRule>
  </conditionalFormatting>
  <conditionalFormatting sqref="F55:F61">
    <cfRule type="beginsWith" dxfId="597" priority="22" operator="beginsWith" text="Missing answer">
      <formula>LEFT(F55,LEN("Missing answer"))="Missing answer"</formula>
    </cfRule>
  </conditionalFormatting>
  <conditionalFormatting sqref="F76:F79">
    <cfRule type="beginsWith" dxfId="596" priority="21" operator="beginsWith" text="Oeps too many">
      <formula>LEFT(F76,LEN("Oeps too many"))="Oeps too many"</formula>
    </cfRule>
  </conditionalFormatting>
  <conditionalFormatting sqref="C68:C69 C76">
    <cfRule type="containsText" dxfId="595" priority="20" operator="containsText" text="Please fill your answer here.">
      <formula>NOT(ISERROR(SEARCH("Please fill your answer here.",C68)))</formula>
    </cfRule>
  </conditionalFormatting>
  <conditionalFormatting sqref="F76:F79">
    <cfRule type="beginsWith" dxfId="594" priority="19" operator="beginsWith" text="Missing answer">
      <formula>LEFT(F76,LEN("Missing answer"))="Missing answer"</formula>
    </cfRule>
  </conditionalFormatting>
  <conditionalFormatting sqref="F86">
    <cfRule type="beginsWith" dxfId="593" priority="16" operator="beginsWith" text="Oeps too many">
      <formula>LEFT(F86,LEN("Oeps too many"))="Oeps too many"</formula>
    </cfRule>
  </conditionalFormatting>
  <conditionalFormatting sqref="C78:C79 C86">
    <cfRule type="containsText" dxfId="592" priority="15" operator="containsText" text="Please fill your answer here.">
      <formula>NOT(ISERROR(SEARCH("Please fill your answer here.",C78)))</formula>
    </cfRule>
  </conditionalFormatting>
  <conditionalFormatting sqref="F86">
    <cfRule type="beginsWith" dxfId="591" priority="14" operator="beginsWith" text="Missing answer">
      <formula>LEFT(F86,LEN("Missing answer"))="Missing answer"</formula>
    </cfRule>
  </conditionalFormatting>
  <conditionalFormatting sqref="F80:F85">
    <cfRule type="beginsWith" dxfId="590" priority="13" operator="beginsWith" text="Oeps too many">
      <formula>LEFT(F80,LEN("Oeps too many"))="Oeps too many"</formula>
    </cfRule>
  </conditionalFormatting>
  <conditionalFormatting sqref="F80:F85">
    <cfRule type="beginsWith" dxfId="589" priority="12" operator="beginsWith" text="Missing answer">
      <formula>LEFT(F80,LEN("Missing answer"))="Missing answer"</formula>
    </cfRule>
  </conditionalFormatting>
  <conditionalFormatting sqref="F22:F24">
    <cfRule type="beginsWith" dxfId="588" priority="11" operator="beginsWith" text="Oeps too many">
      <formula>LEFT(F22,LEN("Oeps too many"))="Oeps too many"</formula>
    </cfRule>
  </conditionalFormatting>
  <conditionalFormatting sqref="C23:C24">
    <cfRule type="containsText" dxfId="587" priority="10" operator="containsText" text="Please fill your answer here.">
      <formula>NOT(ISERROR(SEARCH("Please fill your answer here.",C23)))</formula>
    </cfRule>
  </conditionalFormatting>
  <conditionalFormatting sqref="F22:F24">
    <cfRule type="beginsWith" dxfId="586" priority="9" operator="beginsWith" text="Missing answer">
      <formula>LEFT(F22,LEN("Missing answer"))="Missing answer"</formula>
    </cfRule>
  </conditionalFormatting>
  <conditionalFormatting sqref="F25:F26">
    <cfRule type="beginsWith" dxfId="585" priority="8" operator="beginsWith" text="Oeps too many">
      <formula>LEFT(F25,LEN("Oeps too many"))="Oeps too many"</formula>
    </cfRule>
  </conditionalFormatting>
  <conditionalFormatting sqref="C26">
    <cfRule type="containsText" dxfId="584" priority="7" operator="containsText" text="Please fill your answer here.">
      <formula>NOT(ISERROR(SEARCH("Please fill your answer here.",C26)))</formula>
    </cfRule>
  </conditionalFormatting>
  <conditionalFormatting sqref="F25:F26">
    <cfRule type="beginsWith" dxfId="583" priority="6" operator="beginsWith" text="Missing answer">
      <formula>LEFT(F25,LEN("Missing answer"))="Missing answer"</formula>
    </cfRule>
  </conditionalFormatting>
  <conditionalFormatting sqref="F1:F1048576">
    <cfRule type="beginsWith" dxfId="582" priority="1" operator="beginsWith" text="Missing answer">
      <formula>LEFT(F1,LEN("Missing answer"))="Missing answer"</formula>
    </cfRule>
    <cfRule type="beginsWith" dxfId="581" priority="2" operator="beginsWith" text="1 answer only">
      <formula>LEFT(F1,LEN("1 answer only"))="1 answer only"</formula>
    </cfRule>
  </conditionalFormatting>
  <dataValidations count="1">
    <dataValidation type="list" allowBlank="1" showDropDown="1" showInputMessage="1" showErrorMessage="1" errorTitle="Oeps" error="You can only enter &quot;x&quot; to mark your answer." promptTitle="Answer box" prompt="Please use an &quot;x&quot; to mark your answer." sqref="D1:D1048576" xr:uid="{BB28A30A-BAF1-4581-849A-17B4629CB171}">
      <formula1>"x"</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A300-FC66-4835-BBA4-DADCE7BECBD1}">
  <dimension ref="A1:O880"/>
  <sheetViews>
    <sheetView topLeftCell="A841" zoomScaleNormal="70" workbookViewId="0">
      <selection activeCell="C871" sqref="C871:C876"/>
    </sheetView>
  </sheetViews>
  <sheetFormatPr baseColWidth="10" defaultColWidth="8.6640625" defaultRowHeight="15" x14ac:dyDescent="0.2"/>
  <cols>
    <col min="1" max="1" width="1.1640625" style="18" customWidth="1"/>
    <col min="2" max="2" width="5.5" style="42" customWidth="1"/>
    <col min="3" max="3" width="87.83203125" style="18" customWidth="1"/>
    <col min="4" max="4" width="3.5" style="42" customWidth="1"/>
    <col min="5" max="5" width="36.83203125" style="18" customWidth="1"/>
    <col min="6" max="7" width="36.83203125" style="18" hidden="1" customWidth="1"/>
    <col min="8" max="8" width="13.6640625" style="18" bestFit="1" customWidth="1"/>
    <col min="9" max="9" width="80.6640625" style="209" customWidth="1"/>
    <col min="10" max="10" width="31.5" style="18" hidden="1" customWidth="1"/>
    <col min="11" max="11" width="23" style="18" hidden="1" customWidth="1"/>
    <col min="12" max="14" width="8.6640625" style="18" hidden="1" customWidth="1"/>
    <col min="15" max="15" width="26.1640625" style="18" customWidth="1"/>
    <col min="16" max="16384" width="8.6640625" style="18"/>
  </cols>
  <sheetData>
    <row r="1" spans="1:15" ht="44" customHeight="1" x14ac:dyDescent="0.2">
      <c r="A1" s="17"/>
      <c r="C1" s="78" t="str">
        <f>IF(COUNTIF(H:H,Extra!$B$3)&gt;=1,Extra!$B$4,Extra!$B$5)</f>
        <v>This section contains missing answers</v>
      </c>
    </row>
    <row r="2" spans="1:15" x14ac:dyDescent="0.2">
      <c r="A2" s="17"/>
    </row>
    <row r="3" spans="1:15" s="84" customFormat="1" ht="27" x14ac:dyDescent="0.2">
      <c r="A3" s="79"/>
      <c r="B3" s="80"/>
      <c r="C3" s="161" t="s">
        <v>0</v>
      </c>
      <c r="D3" s="81"/>
      <c r="E3" s="81"/>
      <c r="F3" s="81">
        <f>F6+F82+F154</f>
        <v>650</v>
      </c>
      <c r="G3" s="81"/>
      <c r="H3" s="81"/>
      <c r="I3" s="87"/>
      <c r="J3" s="81"/>
      <c r="K3" s="81"/>
      <c r="L3" s="81"/>
      <c r="M3" s="81">
        <v>650</v>
      </c>
      <c r="N3" s="82">
        <v>0.25</v>
      </c>
      <c r="O3" s="83"/>
    </row>
    <row r="4" spans="1:15" ht="128" x14ac:dyDescent="0.2">
      <c r="A4" s="52"/>
      <c r="B4" s="44"/>
      <c r="C4" s="23" t="s">
        <v>81</v>
      </c>
      <c r="D4" s="44"/>
      <c r="E4" s="23"/>
      <c r="F4" s="23"/>
      <c r="G4" s="23"/>
      <c r="H4" s="23"/>
      <c r="I4" s="88"/>
      <c r="J4" s="23"/>
      <c r="K4" s="23"/>
      <c r="L4" s="23"/>
      <c r="M4" s="23"/>
      <c r="N4" s="23"/>
    </row>
    <row r="5" spans="1:15" s="17" customFormat="1" ht="16" x14ac:dyDescent="0.2">
      <c r="A5" s="52"/>
      <c r="B5" s="56"/>
      <c r="C5" s="57" t="s">
        <v>8</v>
      </c>
      <c r="D5" s="163"/>
      <c r="E5" s="57" t="s">
        <v>9</v>
      </c>
      <c r="F5" s="57"/>
      <c r="G5" s="57"/>
      <c r="H5" s="57" t="s">
        <v>57</v>
      </c>
      <c r="I5" s="211" t="s">
        <v>11</v>
      </c>
      <c r="J5" s="57" t="s">
        <v>18</v>
      </c>
      <c r="K5" s="57" t="s">
        <v>19</v>
      </c>
      <c r="L5" s="58"/>
      <c r="M5" s="24"/>
      <c r="N5" s="25"/>
      <c r="O5" s="26"/>
    </row>
    <row r="6" spans="1:15" ht="16" x14ac:dyDescent="0.2">
      <c r="A6" s="53"/>
      <c r="B6" s="59"/>
      <c r="C6" s="60" t="s">
        <v>59</v>
      </c>
      <c r="D6" s="62"/>
      <c r="E6" s="61"/>
      <c r="F6" s="61">
        <f>F7+F13+F19+F24+F29+F34+F39+F44+F49+F54+F76</f>
        <v>220</v>
      </c>
      <c r="G6" s="61">
        <f>SUM(G7:G81)</f>
        <v>231</v>
      </c>
      <c r="H6" s="61"/>
      <c r="I6" s="89"/>
      <c r="J6" s="61"/>
      <c r="K6" s="62"/>
      <c r="L6" s="60">
        <v>220</v>
      </c>
      <c r="M6" s="22"/>
      <c r="N6" s="22"/>
      <c r="O6" s="22"/>
    </row>
    <row r="7" spans="1:15" s="51" customFormat="1" x14ac:dyDescent="0.2">
      <c r="A7" s="54"/>
      <c r="B7" s="48">
        <v>1</v>
      </c>
      <c r="C7" s="225" t="s">
        <v>60</v>
      </c>
      <c r="D7" s="67" t="s">
        <v>520</v>
      </c>
      <c r="E7" s="72" t="s">
        <v>1</v>
      </c>
      <c r="F7" s="149">
        <v>22</v>
      </c>
      <c r="G7" s="149">
        <f>IF(D7="x",F7,0)</f>
        <v>22</v>
      </c>
      <c r="H7" s="49" t="str">
        <f>IF(D7="x"," ",IF(D8="x"," ",IF(D9="x"," ",Extra!$B$3)))</f>
        <v xml:space="preserve"> </v>
      </c>
      <c r="I7" s="226" t="s">
        <v>65</v>
      </c>
      <c r="J7" s="49"/>
      <c r="K7" s="50"/>
      <c r="O7" s="225"/>
    </row>
    <row r="8" spans="1:15" ht="16" x14ac:dyDescent="0.2">
      <c r="A8" s="53"/>
      <c r="C8" s="225"/>
      <c r="D8" s="68"/>
      <c r="E8" s="73" t="s">
        <v>2</v>
      </c>
      <c r="F8" s="149">
        <v>0</v>
      </c>
      <c r="G8" s="149">
        <f t="shared" ref="G8:G71" si="0">IF(D8="x",F8,0)</f>
        <v>0</v>
      </c>
      <c r="H8" s="30" t="str">
        <f>IF(COUNTIF(D7:D9,"x")&gt;1,Extra!$B$7," ")</f>
        <v xml:space="preserve"> </v>
      </c>
      <c r="I8" s="226"/>
      <c r="J8" s="30"/>
      <c r="K8" s="31"/>
      <c r="O8" s="225"/>
    </row>
    <row r="9" spans="1:15" ht="16" x14ac:dyDescent="0.2">
      <c r="A9" s="53"/>
      <c r="C9" s="225"/>
      <c r="D9" s="68"/>
      <c r="E9" s="73" t="s">
        <v>3</v>
      </c>
      <c r="F9" s="149">
        <v>0</v>
      </c>
      <c r="G9" s="149">
        <f t="shared" si="0"/>
        <v>0</v>
      </c>
      <c r="H9" s="30"/>
      <c r="I9" s="226"/>
      <c r="J9" s="30"/>
      <c r="K9" s="31"/>
      <c r="O9" s="225"/>
    </row>
    <row r="10" spans="1:15" ht="48" x14ac:dyDescent="0.2">
      <c r="A10" s="53"/>
      <c r="C10" s="32" t="s">
        <v>67</v>
      </c>
      <c r="D10" s="152"/>
      <c r="E10" s="33"/>
      <c r="F10" s="149"/>
      <c r="G10" s="149">
        <f t="shared" si="0"/>
        <v>0</v>
      </c>
      <c r="H10" s="33"/>
      <c r="I10" s="90"/>
      <c r="J10" s="33"/>
      <c r="K10" s="34"/>
    </row>
    <row r="11" spans="1:15" ht="409.6" x14ac:dyDescent="0.2">
      <c r="A11" s="53"/>
      <c r="C11" s="15" t="s">
        <v>521</v>
      </c>
      <c r="D11" s="110"/>
      <c r="E11" s="35"/>
      <c r="F11" s="149"/>
      <c r="G11" s="149">
        <f t="shared" si="0"/>
        <v>0</v>
      </c>
      <c r="H11" s="35"/>
      <c r="I11" s="90"/>
      <c r="J11" s="35"/>
      <c r="K11" s="34"/>
    </row>
    <row r="12" spans="1:15" x14ac:dyDescent="0.2">
      <c r="A12" s="53"/>
      <c r="C12" s="30"/>
      <c r="D12" s="73"/>
      <c r="E12" s="30"/>
      <c r="F12" s="149"/>
      <c r="G12" s="149">
        <f t="shared" si="0"/>
        <v>0</v>
      </c>
      <c r="H12" s="30"/>
      <c r="I12" s="90"/>
      <c r="J12" s="30"/>
      <c r="K12" s="34"/>
    </row>
    <row r="13" spans="1:15" ht="14.5" customHeight="1" x14ac:dyDescent="0.2">
      <c r="A13" s="53"/>
      <c r="B13" s="42">
        <v>2</v>
      </c>
      <c r="C13" s="225" t="s">
        <v>61</v>
      </c>
      <c r="D13" s="68" t="s">
        <v>520</v>
      </c>
      <c r="E13" s="73" t="s">
        <v>1</v>
      </c>
      <c r="F13" s="149">
        <v>32</v>
      </c>
      <c r="G13" s="149">
        <f t="shared" si="0"/>
        <v>32</v>
      </c>
      <c r="H13" s="30" t="str">
        <f>IF(D13="x"," ",IF(D14="x"," ", IF(D15="x"," ",Extra!$B$3)))</f>
        <v xml:space="preserve"> </v>
      </c>
      <c r="I13" s="226" t="s">
        <v>69</v>
      </c>
      <c r="J13" s="30"/>
      <c r="K13" s="34"/>
    </row>
    <row r="14" spans="1:15" ht="16" x14ac:dyDescent="0.2">
      <c r="A14" s="53"/>
      <c r="C14" s="225"/>
      <c r="D14" s="68"/>
      <c r="E14" s="73" t="s">
        <v>2</v>
      </c>
      <c r="F14" s="149">
        <v>0</v>
      </c>
      <c r="G14" s="149">
        <f t="shared" si="0"/>
        <v>0</v>
      </c>
      <c r="H14" s="30" t="str">
        <f>IF(COUNTIF(D13:D15,"x")&gt;1,Extra!$B$7," ")</f>
        <v xml:space="preserve"> </v>
      </c>
      <c r="I14" s="226"/>
      <c r="J14" s="30"/>
      <c r="K14" s="34"/>
    </row>
    <row r="15" spans="1:15" ht="16" x14ac:dyDescent="0.2">
      <c r="A15" s="53"/>
      <c r="C15" s="225"/>
      <c r="D15" s="68"/>
      <c r="E15" s="73" t="s">
        <v>4</v>
      </c>
      <c r="F15" s="149">
        <v>0</v>
      </c>
      <c r="G15" s="149">
        <f t="shared" si="0"/>
        <v>0</v>
      </c>
      <c r="H15" s="30"/>
      <c r="I15" s="226"/>
      <c r="J15" s="30"/>
      <c r="K15" s="34"/>
    </row>
    <row r="16" spans="1:15" ht="48" x14ac:dyDescent="0.2">
      <c r="A16" s="53"/>
      <c r="C16" s="32" t="s">
        <v>68</v>
      </c>
      <c r="D16" s="152"/>
      <c r="E16" s="33"/>
      <c r="F16" s="149"/>
      <c r="G16" s="149">
        <f t="shared" si="0"/>
        <v>0</v>
      </c>
      <c r="H16" s="33"/>
      <c r="I16" s="90"/>
      <c r="J16" s="33"/>
      <c r="K16" s="34"/>
    </row>
    <row r="17" spans="1:11" ht="409.6" x14ac:dyDescent="0.2">
      <c r="A17" s="53"/>
      <c r="C17" s="15" t="s">
        <v>522</v>
      </c>
      <c r="D17" s="110"/>
      <c r="E17" s="35"/>
      <c r="F17" s="149"/>
      <c r="G17" s="149">
        <f t="shared" si="0"/>
        <v>0</v>
      </c>
      <c r="H17" s="35"/>
      <c r="I17" s="90"/>
      <c r="J17" s="35"/>
      <c r="K17" s="34"/>
    </row>
    <row r="18" spans="1:11" x14ac:dyDescent="0.2">
      <c r="A18" s="53"/>
      <c r="C18" s="30"/>
      <c r="D18" s="73"/>
      <c r="E18" s="30"/>
      <c r="F18" s="149"/>
      <c r="G18" s="149">
        <f t="shared" si="0"/>
        <v>0</v>
      </c>
      <c r="H18" s="30"/>
      <c r="I18" s="90"/>
      <c r="J18" s="30"/>
      <c r="K18" s="34"/>
    </row>
    <row r="19" spans="1:11" s="37" customFormat="1" ht="14.5" customHeight="1" x14ac:dyDescent="0.2">
      <c r="A19" s="55"/>
      <c r="B19" s="37">
        <v>3</v>
      </c>
      <c r="C19" s="225" t="s">
        <v>62</v>
      </c>
      <c r="D19" s="68" t="s">
        <v>520</v>
      </c>
      <c r="E19" s="73" t="s">
        <v>1</v>
      </c>
      <c r="F19" s="149">
        <v>11</v>
      </c>
      <c r="G19" s="149">
        <f t="shared" si="0"/>
        <v>11</v>
      </c>
      <c r="H19" s="30" t="str">
        <f>IF(D19="x"," ",IF(D20="x"," ",Extra!$B$3))</f>
        <v xml:space="preserve"> </v>
      </c>
      <c r="I19" s="226"/>
      <c r="J19" s="30"/>
      <c r="K19" s="31"/>
    </row>
    <row r="20" spans="1:11" s="37" customFormat="1" ht="16" x14ac:dyDescent="0.2">
      <c r="A20" s="55"/>
      <c r="C20" s="225"/>
      <c r="D20" s="68"/>
      <c r="E20" s="73" t="s">
        <v>2</v>
      </c>
      <c r="F20" s="149">
        <v>0</v>
      </c>
      <c r="G20" s="149">
        <f t="shared" si="0"/>
        <v>0</v>
      </c>
      <c r="H20" s="30" t="str">
        <f>IF(COUNTIF(D19:D20,"x")&gt;1,Extra!$B$7," ")</f>
        <v xml:space="preserve"> </v>
      </c>
      <c r="I20" s="226"/>
      <c r="J20" s="30"/>
      <c r="K20" s="31"/>
    </row>
    <row r="21" spans="1:11" s="37" customFormat="1" ht="16" x14ac:dyDescent="0.2">
      <c r="A21" s="55"/>
      <c r="C21" s="30" t="s">
        <v>20</v>
      </c>
      <c r="D21" s="73"/>
      <c r="E21" s="30"/>
      <c r="F21" s="149"/>
      <c r="G21" s="149">
        <f t="shared" si="0"/>
        <v>0</v>
      </c>
      <c r="H21" s="30"/>
      <c r="I21" s="206"/>
      <c r="J21" s="30"/>
      <c r="K21" s="31"/>
    </row>
    <row r="22" spans="1:11" ht="409.6" x14ac:dyDescent="0.2">
      <c r="A22" s="53"/>
      <c r="C22" s="15" t="s">
        <v>523</v>
      </c>
      <c r="D22" s="110"/>
      <c r="E22" s="35"/>
      <c r="F22" s="149"/>
      <c r="G22" s="149">
        <f t="shared" si="0"/>
        <v>0</v>
      </c>
      <c r="H22" s="35"/>
      <c r="I22" s="90"/>
      <c r="J22" s="35"/>
      <c r="K22" s="34"/>
    </row>
    <row r="23" spans="1:11" x14ac:dyDescent="0.2">
      <c r="A23" s="53"/>
      <c r="C23" s="30"/>
      <c r="D23" s="73"/>
      <c r="E23" s="30"/>
      <c r="F23" s="149"/>
      <c r="G23" s="149">
        <f t="shared" si="0"/>
        <v>0</v>
      </c>
      <c r="H23" s="30"/>
      <c r="I23" s="206"/>
      <c r="J23" s="30"/>
      <c r="K23" s="34"/>
    </row>
    <row r="24" spans="1:11" s="37" customFormat="1" ht="14.5" customHeight="1" x14ac:dyDescent="0.2">
      <c r="A24" s="55"/>
      <c r="B24" s="37">
        <v>4</v>
      </c>
      <c r="C24" s="225" t="s">
        <v>73</v>
      </c>
      <c r="D24" s="68" t="s">
        <v>520</v>
      </c>
      <c r="E24" s="73" t="s">
        <v>1</v>
      </c>
      <c r="F24" s="149">
        <v>22</v>
      </c>
      <c r="G24" s="149">
        <f t="shared" si="0"/>
        <v>22</v>
      </c>
      <c r="H24" s="30" t="str">
        <f>IF(D24="x"," ",IF(D25="x"," ",Extra!$B$3))</f>
        <v xml:space="preserve"> </v>
      </c>
      <c r="I24" s="226"/>
      <c r="J24" s="30"/>
      <c r="K24" s="31"/>
    </row>
    <row r="25" spans="1:11" s="37" customFormat="1" ht="16" x14ac:dyDescent="0.2">
      <c r="A25" s="55"/>
      <c r="C25" s="225"/>
      <c r="D25" s="68"/>
      <c r="E25" s="73" t="s">
        <v>5</v>
      </c>
      <c r="F25" s="149">
        <v>0</v>
      </c>
      <c r="G25" s="149">
        <f t="shared" si="0"/>
        <v>0</v>
      </c>
      <c r="H25" s="30" t="str">
        <f>IF(COUNTIF(D24:D25,"x")&gt;1,Extra!$B$7," ")</f>
        <v xml:space="preserve"> </v>
      </c>
      <c r="I25" s="226"/>
      <c r="J25" s="30"/>
      <c r="K25" s="31"/>
    </row>
    <row r="26" spans="1:11" ht="16" x14ac:dyDescent="0.2">
      <c r="A26" s="53"/>
      <c r="C26" s="30" t="s">
        <v>21</v>
      </c>
      <c r="D26" s="73"/>
      <c r="E26" s="30"/>
      <c r="F26" s="149"/>
      <c r="G26" s="149">
        <f t="shared" si="0"/>
        <v>0</v>
      </c>
      <c r="H26" s="30"/>
      <c r="I26" s="90"/>
      <c r="J26" s="30"/>
      <c r="K26" s="34"/>
    </row>
    <row r="27" spans="1:11" s="37" customFormat="1" ht="409.6" x14ac:dyDescent="0.2">
      <c r="A27" s="55"/>
      <c r="C27" s="15" t="s">
        <v>524</v>
      </c>
      <c r="D27" s="110"/>
      <c r="E27" s="35"/>
      <c r="F27" s="149"/>
      <c r="G27" s="149">
        <f t="shared" si="0"/>
        <v>0</v>
      </c>
      <c r="H27" s="35"/>
      <c r="I27" s="206"/>
      <c r="J27" s="35"/>
      <c r="K27" s="31"/>
    </row>
    <row r="28" spans="1:11" s="37" customFormat="1" x14ac:dyDescent="0.2">
      <c r="A28" s="55"/>
      <c r="C28" s="30"/>
      <c r="D28" s="73"/>
      <c r="E28" s="30"/>
      <c r="F28" s="149"/>
      <c r="G28" s="149">
        <f t="shared" si="0"/>
        <v>0</v>
      </c>
      <c r="H28" s="30"/>
      <c r="I28" s="206"/>
      <c r="J28" s="30"/>
      <c r="K28" s="31"/>
    </row>
    <row r="29" spans="1:11" ht="14.5" customHeight="1" x14ac:dyDescent="0.2">
      <c r="A29" s="53"/>
      <c r="B29" s="42">
        <v>5</v>
      </c>
      <c r="C29" s="225" t="s">
        <v>74</v>
      </c>
      <c r="D29" s="68" t="s">
        <v>520</v>
      </c>
      <c r="E29" s="73" t="s">
        <v>1</v>
      </c>
      <c r="F29" s="149">
        <v>22</v>
      </c>
      <c r="G29" s="149">
        <f t="shared" si="0"/>
        <v>22</v>
      </c>
      <c r="H29" s="30" t="str">
        <f>IF(D29="x"," ",IF(D30="x"," ",Extra!$B$3))</f>
        <v xml:space="preserve"> </v>
      </c>
      <c r="I29" s="226" t="s">
        <v>66</v>
      </c>
      <c r="J29" s="30"/>
      <c r="K29" s="34"/>
    </row>
    <row r="30" spans="1:11" ht="16" x14ac:dyDescent="0.2">
      <c r="A30" s="53"/>
      <c r="C30" s="225"/>
      <c r="D30" s="68"/>
      <c r="E30" s="73" t="s">
        <v>2</v>
      </c>
      <c r="F30" s="149">
        <v>0</v>
      </c>
      <c r="G30" s="149">
        <f t="shared" si="0"/>
        <v>0</v>
      </c>
      <c r="H30" s="30" t="str">
        <f>IF(COUNTIF(D29:D30,"x")&gt;1,Extra!$B$7," ")</f>
        <v xml:space="preserve"> </v>
      </c>
      <c r="I30" s="226"/>
      <c r="J30" s="30"/>
      <c r="K30" s="34"/>
    </row>
    <row r="31" spans="1:11" s="37" customFormat="1" ht="16" x14ac:dyDescent="0.2">
      <c r="A31" s="55"/>
      <c r="C31" s="30" t="s">
        <v>64</v>
      </c>
      <c r="D31" s="73" t="s">
        <v>56</v>
      </c>
      <c r="E31" s="30"/>
      <c r="F31" s="149"/>
      <c r="G31" s="149">
        <f t="shared" si="0"/>
        <v>0</v>
      </c>
      <c r="H31" s="30"/>
      <c r="I31" s="206"/>
      <c r="J31" s="30"/>
      <c r="K31" s="31"/>
    </row>
    <row r="32" spans="1:11" ht="409.6" x14ac:dyDescent="0.2">
      <c r="A32" s="53"/>
      <c r="C32" s="15" t="s">
        <v>525</v>
      </c>
      <c r="D32" s="110"/>
      <c r="E32" s="35"/>
      <c r="F32" s="149"/>
      <c r="G32" s="149">
        <f t="shared" si="0"/>
        <v>0</v>
      </c>
      <c r="H32" s="35"/>
      <c r="I32" s="90"/>
      <c r="J32" s="35"/>
      <c r="K32" s="34"/>
    </row>
    <row r="33" spans="1:11" s="37" customFormat="1" x14ac:dyDescent="0.2">
      <c r="A33" s="55"/>
      <c r="C33" s="30"/>
      <c r="D33" s="73"/>
      <c r="E33" s="30"/>
      <c r="F33" s="149"/>
      <c r="G33" s="149">
        <f t="shared" si="0"/>
        <v>0</v>
      </c>
      <c r="H33" s="30"/>
      <c r="I33" s="206"/>
      <c r="J33" s="30"/>
      <c r="K33" s="31"/>
    </row>
    <row r="34" spans="1:11" ht="14.5" customHeight="1" x14ac:dyDescent="0.2">
      <c r="A34" s="53"/>
      <c r="B34" s="42">
        <v>6</v>
      </c>
      <c r="C34" s="225" t="s">
        <v>75</v>
      </c>
      <c r="D34" s="68" t="s">
        <v>520</v>
      </c>
      <c r="E34" s="73" t="s">
        <v>1</v>
      </c>
      <c r="F34" s="149">
        <v>22</v>
      </c>
      <c r="G34" s="149">
        <f t="shared" si="0"/>
        <v>22</v>
      </c>
      <c r="H34" s="30" t="str">
        <f>IF(D34="x"," ",IF(D35="x"," ",Extra!$B$3))</f>
        <v xml:space="preserve"> </v>
      </c>
      <c r="I34" s="226" t="s">
        <v>70</v>
      </c>
      <c r="J34" s="30"/>
      <c r="K34" s="34"/>
    </row>
    <row r="35" spans="1:11" ht="16" x14ac:dyDescent="0.2">
      <c r="A35" s="53"/>
      <c r="C35" s="225"/>
      <c r="D35" s="68"/>
      <c r="E35" s="73" t="s">
        <v>2</v>
      </c>
      <c r="F35" s="149">
        <v>0</v>
      </c>
      <c r="G35" s="149">
        <f t="shared" si="0"/>
        <v>0</v>
      </c>
      <c r="H35" s="30" t="str">
        <f>IF(COUNTIF(D34:D35,"x")&gt;1,Extra!$B$7," ")</f>
        <v xml:space="preserve"> </v>
      </c>
      <c r="I35" s="226"/>
      <c r="J35" s="30"/>
      <c r="K35" s="34"/>
    </row>
    <row r="36" spans="1:11" s="37" customFormat="1" ht="16" x14ac:dyDescent="0.2">
      <c r="A36" s="55"/>
      <c r="C36" s="30" t="s">
        <v>64</v>
      </c>
      <c r="D36" s="73"/>
      <c r="E36" s="30"/>
      <c r="F36" s="149"/>
      <c r="G36" s="149">
        <f t="shared" si="0"/>
        <v>0</v>
      </c>
      <c r="H36" s="30"/>
      <c r="I36" s="206"/>
      <c r="J36" s="30"/>
      <c r="K36" s="31"/>
    </row>
    <row r="37" spans="1:11" ht="409.6" x14ac:dyDescent="0.2">
      <c r="A37" s="53"/>
      <c r="C37" s="15" t="s">
        <v>526</v>
      </c>
      <c r="D37" s="110"/>
      <c r="E37" s="35"/>
      <c r="F37" s="149"/>
      <c r="G37" s="149">
        <f t="shared" si="0"/>
        <v>0</v>
      </c>
      <c r="H37" s="35"/>
      <c r="I37" s="90"/>
      <c r="J37" s="35"/>
      <c r="K37" s="34"/>
    </row>
    <row r="38" spans="1:11" s="37" customFormat="1" x14ac:dyDescent="0.2">
      <c r="A38" s="55"/>
      <c r="C38" s="30"/>
      <c r="D38" s="73"/>
      <c r="E38" s="30"/>
      <c r="F38" s="149"/>
      <c r="G38" s="149">
        <f t="shared" si="0"/>
        <v>0</v>
      </c>
      <c r="H38" s="30"/>
      <c r="I38" s="206"/>
      <c r="J38" s="30"/>
      <c r="K38" s="31"/>
    </row>
    <row r="39" spans="1:11" s="66" customFormat="1" x14ac:dyDescent="0.2">
      <c r="A39" s="65">
        <v>43</v>
      </c>
      <c r="B39" s="66">
        <v>7</v>
      </c>
      <c r="C39" s="225" t="s">
        <v>76</v>
      </c>
      <c r="D39" s="67" t="s">
        <v>520</v>
      </c>
      <c r="E39" s="72" t="s">
        <v>1</v>
      </c>
      <c r="F39" s="149">
        <v>22</v>
      </c>
      <c r="G39" s="149">
        <f t="shared" si="0"/>
        <v>22</v>
      </c>
      <c r="H39" s="49" t="str">
        <f>IF(D39="x"," ",IF(D40="x"," ",Extra!$B$3))</f>
        <v xml:space="preserve"> </v>
      </c>
      <c r="I39" s="226" t="s">
        <v>71</v>
      </c>
      <c r="J39" s="49"/>
      <c r="K39" s="50"/>
    </row>
    <row r="40" spans="1:11" s="37" customFormat="1" ht="16" x14ac:dyDescent="0.2">
      <c r="A40" s="55"/>
      <c r="C40" s="225"/>
      <c r="D40" s="68"/>
      <c r="E40" s="73" t="s">
        <v>2</v>
      </c>
      <c r="F40" s="149">
        <v>0</v>
      </c>
      <c r="G40" s="149">
        <f t="shared" si="0"/>
        <v>0</v>
      </c>
      <c r="H40" s="30" t="str">
        <f>IF(COUNTIF(D39:D40,"x")&gt;1,Extra!$B$7," ")</f>
        <v xml:space="preserve"> </v>
      </c>
      <c r="I40" s="226"/>
      <c r="J40" s="30"/>
      <c r="K40" s="31"/>
    </row>
    <row r="41" spans="1:11" s="37" customFormat="1" ht="16" x14ac:dyDescent="0.2">
      <c r="A41" s="55"/>
      <c r="C41" s="30" t="s">
        <v>64</v>
      </c>
      <c r="D41" s="73"/>
      <c r="E41" s="30"/>
      <c r="F41" s="149"/>
      <c r="G41" s="149">
        <f t="shared" si="0"/>
        <v>0</v>
      </c>
      <c r="H41" s="30"/>
      <c r="I41" s="206"/>
      <c r="J41" s="30"/>
      <c r="K41" s="31"/>
    </row>
    <row r="42" spans="1:11" s="37" customFormat="1" ht="409.6" x14ac:dyDescent="0.2">
      <c r="A42" s="55"/>
      <c r="C42" s="15" t="s">
        <v>527</v>
      </c>
      <c r="D42" s="110"/>
      <c r="E42" s="35"/>
      <c r="F42" s="149"/>
      <c r="G42" s="149">
        <f t="shared" si="0"/>
        <v>0</v>
      </c>
      <c r="H42" s="35"/>
      <c r="I42" s="206"/>
      <c r="J42" s="35"/>
      <c r="K42" s="31"/>
    </row>
    <row r="43" spans="1:11" s="37" customFormat="1" x14ac:dyDescent="0.2">
      <c r="A43" s="55"/>
      <c r="C43" s="30"/>
      <c r="D43" s="73"/>
      <c r="E43" s="30"/>
      <c r="F43" s="149"/>
      <c r="G43" s="149">
        <f t="shared" si="0"/>
        <v>0</v>
      </c>
      <c r="H43" s="30"/>
      <c r="I43" s="206"/>
      <c r="J43" s="30"/>
      <c r="K43" s="31"/>
    </row>
    <row r="44" spans="1:11" s="66" customFormat="1" x14ac:dyDescent="0.2">
      <c r="A44" s="65"/>
      <c r="B44" s="66" t="s">
        <v>478</v>
      </c>
      <c r="C44" s="225" t="s">
        <v>77</v>
      </c>
      <c r="D44" s="67" t="s">
        <v>520</v>
      </c>
      <c r="E44" s="72" t="s">
        <v>1</v>
      </c>
      <c r="F44" s="149">
        <v>17</v>
      </c>
      <c r="G44" s="149">
        <f t="shared" si="0"/>
        <v>17</v>
      </c>
      <c r="H44" s="49" t="str">
        <f>IF(D44="x"," ",IF(D45="x"," ",Extra!$B$3))</f>
        <v xml:space="preserve"> </v>
      </c>
      <c r="I44" s="226"/>
      <c r="J44" s="49"/>
      <c r="K44" s="50"/>
    </row>
    <row r="45" spans="1:11" ht="16" x14ac:dyDescent="0.2">
      <c r="A45" s="53"/>
      <c r="C45" s="225"/>
      <c r="D45" s="68"/>
      <c r="E45" s="73" t="s">
        <v>2</v>
      </c>
      <c r="F45" s="149">
        <v>0</v>
      </c>
      <c r="G45" s="149">
        <f t="shared" si="0"/>
        <v>0</v>
      </c>
      <c r="H45" s="30" t="str">
        <f>IF(COUNTIF(D44:D45,"x")&gt;1,Extra!$B$7," ")</f>
        <v xml:space="preserve"> </v>
      </c>
      <c r="I45" s="226"/>
      <c r="J45" s="35"/>
      <c r="K45" s="34"/>
    </row>
    <row r="46" spans="1:11" ht="16" x14ac:dyDescent="0.2">
      <c r="A46" s="53"/>
      <c r="C46" s="30" t="s">
        <v>64</v>
      </c>
      <c r="D46" s="73"/>
      <c r="E46" s="30"/>
      <c r="F46" s="149"/>
      <c r="G46" s="149">
        <f t="shared" si="0"/>
        <v>0</v>
      </c>
      <c r="H46" s="30"/>
      <c r="I46" s="90"/>
      <c r="J46" s="30"/>
      <c r="K46" s="34"/>
    </row>
    <row r="47" spans="1:11" ht="409.6" x14ac:dyDescent="0.2">
      <c r="A47" s="53"/>
      <c r="C47" s="15" t="s">
        <v>528</v>
      </c>
      <c r="D47" s="110"/>
      <c r="E47" s="35"/>
      <c r="F47" s="149"/>
      <c r="G47" s="149">
        <f t="shared" si="0"/>
        <v>0</v>
      </c>
      <c r="H47" s="35"/>
      <c r="I47" s="90"/>
      <c r="J47" s="35"/>
      <c r="K47" s="34"/>
    </row>
    <row r="48" spans="1:11" x14ac:dyDescent="0.2">
      <c r="A48" s="53"/>
      <c r="C48" s="38"/>
      <c r="D48" s="110"/>
      <c r="E48" s="35"/>
      <c r="F48" s="149"/>
      <c r="G48" s="149">
        <f t="shared" si="0"/>
        <v>0</v>
      </c>
      <c r="H48" s="35"/>
      <c r="I48" s="90"/>
      <c r="J48" s="35"/>
      <c r="K48" s="34"/>
    </row>
    <row r="49" spans="1:11" s="66" customFormat="1" x14ac:dyDescent="0.2">
      <c r="A49" s="65"/>
      <c r="B49" s="66" t="s">
        <v>479</v>
      </c>
      <c r="C49" s="225" t="s">
        <v>78</v>
      </c>
      <c r="D49" s="67" t="s">
        <v>520</v>
      </c>
      <c r="E49" s="72" t="s">
        <v>1</v>
      </c>
      <c r="F49" s="149">
        <v>11</v>
      </c>
      <c r="G49" s="149">
        <f t="shared" si="0"/>
        <v>11</v>
      </c>
      <c r="H49" s="49" t="str">
        <f>IF(D49="x"," ",IF(D50="x"," ",Extra!$B$3))</f>
        <v xml:space="preserve"> </v>
      </c>
      <c r="I49" s="226"/>
      <c r="J49" s="49"/>
      <c r="K49" s="50"/>
    </row>
    <row r="50" spans="1:11" ht="16" x14ac:dyDescent="0.2">
      <c r="A50" s="53"/>
      <c r="C50" s="225"/>
      <c r="D50" s="68"/>
      <c r="E50" s="73" t="s">
        <v>2</v>
      </c>
      <c r="F50" s="149">
        <v>0</v>
      </c>
      <c r="G50" s="149">
        <f t="shared" si="0"/>
        <v>0</v>
      </c>
      <c r="H50" s="30" t="str">
        <f>IF(COUNTIF(D49:D50,"x")&gt;1,Extra!$B$7," ")</f>
        <v xml:space="preserve"> </v>
      </c>
      <c r="I50" s="226"/>
      <c r="J50" s="35"/>
      <c r="K50" s="34"/>
    </row>
    <row r="51" spans="1:11" ht="16" x14ac:dyDescent="0.2">
      <c r="A51" s="53"/>
      <c r="C51" s="30" t="s">
        <v>64</v>
      </c>
      <c r="D51" s="73"/>
      <c r="E51" s="30"/>
      <c r="F51" s="149"/>
      <c r="G51" s="149">
        <f t="shared" si="0"/>
        <v>0</v>
      </c>
      <c r="H51" s="30"/>
      <c r="I51" s="90"/>
      <c r="J51" s="30"/>
      <c r="K51" s="34"/>
    </row>
    <row r="52" spans="1:11" ht="288" x14ac:dyDescent="0.2">
      <c r="A52" s="53"/>
      <c r="C52" s="15" t="s">
        <v>529</v>
      </c>
      <c r="D52" s="110"/>
      <c r="E52" s="35"/>
      <c r="F52" s="149"/>
      <c r="G52" s="149">
        <f t="shared" si="0"/>
        <v>0</v>
      </c>
      <c r="H52" s="35"/>
      <c r="I52" s="90"/>
      <c r="J52" s="35"/>
      <c r="K52" s="34"/>
    </row>
    <row r="53" spans="1:11" x14ac:dyDescent="0.2">
      <c r="A53" s="53"/>
      <c r="C53" s="38"/>
      <c r="D53" s="110"/>
      <c r="E53" s="35"/>
      <c r="F53" s="149"/>
      <c r="G53" s="149">
        <f t="shared" si="0"/>
        <v>0</v>
      </c>
      <c r="H53" s="35"/>
      <c r="I53" s="90"/>
      <c r="J53" s="35"/>
      <c r="K53" s="34"/>
    </row>
    <row r="54" spans="1:11" s="66" customFormat="1" x14ac:dyDescent="0.2">
      <c r="A54" s="65"/>
      <c r="B54" s="66">
        <v>9</v>
      </c>
      <c r="C54" s="225" t="s">
        <v>79</v>
      </c>
      <c r="D54" s="67" t="s">
        <v>520</v>
      </c>
      <c r="E54" s="72" t="s">
        <v>1</v>
      </c>
      <c r="F54" s="149">
        <v>22</v>
      </c>
      <c r="G54" s="149">
        <f t="shared" si="0"/>
        <v>22</v>
      </c>
      <c r="H54" s="49" t="str">
        <f>IF(D54="x"," ",IF(D55="x"," ", IF(D56="x"," ",Extra!$B$3)))</f>
        <v xml:space="preserve"> </v>
      </c>
      <c r="I54" s="226"/>
      <c r="J54" s="49"/>
      <c r="K54" s="50"/>
    </row>
    <row r="55" spans="1:11" s="37" customFormat="1" ht="16" x14ac:dyDescent="0.2">
      <c r="A55" s="55"/>
      <c r="C55" s="225"/>
      <c r="D55" s="68"/>
      <c r="E55" s="73" t="s">
        <v>5</v>
      </c>
      <c r="F55" s="149">
        <v>0</v>
      </c>
      <c r="G55" s="149">
        <f t="shared" si="0"/>
        <v>0</v>
      </c>
      <c r="H55" s="30" t="str">
        <f>IF(COUNTIF(D54:D56,"x")&gt;1,Extra!$B$7," ")</f>
        <v xml:space="preserve"> </v>
      </c>
      <c r="I55" s="226"/>
      <c r="J55" s="30"/>
      <c r="K55" s="31"/>
    </row>
    <row r="56" spans="1:11" ht="16" x14ac:dyDescent="0.2">
      <c r="A56" s="53"/>
      <c r="C56" s="225"/>
      <c r="D56" s="68"/>
      <c r="E56" s="73" t="s">
        <v>4</v>
      </c>
      <c r="F56" s="149">
        <v>0</v>
      </c>
      <c r="G56" s="149">
        <f t="shared" si="0"/>
        <v>0</v>
      </c>
      <c r="H56" s="35"/>
      <c r="I56" s="226"/>
      <c r="J56" s="35"/>
      <c r="K56" s="34"/>
    </row>
    <row r="57" spans="1:11" ht="48" x14ac:dyDescent="0.2">
      <c r="A57" s="53"/>
      <c r="C57" s="30" t="s">
        <v>495</v>
      </c>
      <c r="D57" s="73"/>
      <c r="E57" s="30"/>
      <c r="F57" s="149"/>
      <c r="G57" s="149">
        <f t="shared" si="0"/>
        <v>0</v>
      </c>
      <c r="H57" s="30"/>
      <c r="I57" s="90"/>
      <c r="J57" s="30"/>
      <c r="K57" s="34"/>
    </row>
    <row r="58" spans="1:11" x14ac:dyDescent="0.2">
      <c r="A58" s="53"/>
      <c r="C58" s="233" t="s">
        <v>63</v>
      </c>
      <c r="D58" s="234"/>
      <c r="E58" s="235"/>
      <c r="F58" s="149"/>
      <c r="G58" s="149">
        <f t="shared" si="0"/>
        <v>0</v>
      </c>
      <c r="H58" s="30"/>
      <c r="I58" s="90"/>
      <c r="J58" s="30"/>
      <c r="K58" s="34"/>
    </row>
    <row r="59" spans="1:11" x14ac:dyDescent="0.2">
      <c r="A59" s="53"/>
      <c r="C59" s="74" t="s">
        <v>22</v>
      </c>
      <c r="D59" s="75" t="s">
        <v>38</v>
      </c>
      <c r="E59" s="75" t="s">
        <v>23</v>
      </c>
      <c r="F59" s="149"/>
      <c r="G59" s="149">
        <f t="shared" si="0"/>
        <v>0</v>
      </c>
      <c r="H59" s="30"/>
      <c r="I59" s="90"/>
      <c r="J59" s="30"/>
      <c r="K59" s="34"/>
    </row>
    <row r="60" spans="1:11" ht="210" x14ac:dyDescent="0.2">
      <c r="A60" s="53"/>
      <c r="C60" s="74" t="s">
        <v>24</v>
      </c>
      <c r="D60" s="164" t="s">
        <v>520</v>
      </c>
      <c r="E60" s="69" t="s">
        <v>530</v>
      </c>
      <c r="F60" s="149"/>
      <c r="G60" s="149">
        <f t="shared" si="0"/>
        <v>0</v>
      </c>
      <c r="H60" s="30"/>
      <c r="I60" s="90"/>
      <c r="J60" s="30"/>
      <c r="K60" s="34"/>
    </row>
    <row r="61" spans="1:11" ht="409.6" x14ac:dyDescent="0.2">
      <c r="A61" s="53"/>
      <c r="C61" s="74" t="s">
        <v>25</v>
      </c>
      <c r="D61" s="165" t="s">
        <v>520</v>
      </c>
      <c r="E61" s="70" t="s">
        <v>531</v>
      </c>
      <c r="F61" s="149"/>
      <c r="G61" s="149">
        <f t="shared" si="0"/>
        <v>0</v>
      </c>
      <c r="H61" s="30"/>
      <c r="I61" s="90"/>
      <c r="J61" s="30"/>
      <c r="K61" s="34"/>
    </row>
    <row r="62" spans="1:11" ht="409.6" x14ac:dyDescent="0.2">
      <c r="A62" s="53"/>
      <c r="C62" s="74" t="s">
        <v>26</v>
      </c>
      <c r="D62" s="164" t="s">
        <v>520</v>
      </c>
      <c r="E62" s="69" t="s">
        <v>532</v>
      </c>
      <c r="F62" s="149"/>
      <c r="G62" s="149">
        <f t="shared" si="0"/>
        <v>0</v>
      </c>
      <c r="H62" s="30"/>
      <c r="I62" s="90"/>
      <c r="J62" s="30"/>
      <c r="K62" s="34"/>
    </row>
    <row r="63" spans="1:11" ht="356" x14ac:dyDescent="0.2">
      <c r="A63" s="53"/>
      <c r="C63" s="74" t="s">
        <v>27</v>
      </c>
      <c r="D63" s="165" t="s">
        <v>520</v>
      </c>
      <c r="E63" s="70" t="s">
        <v>533</v>
      </c>
      <c r="F63" s="149"/>
      <c r="G63" s="149">
        <f t="shared" si="0"/>
        <v>0</v>
      </c>
      <c r="H63" s="30"/>
      <c r="I63" s="90"/>
      <c r="J63" s="30"/>
      <c r="K63" s="34"/>
    </row>
    <row r="64" spans="1:11" ht="342" x14ac:dyDescent="0.2">
      <c r="A64" s="53"/>
      <c r="C64" s="74" t="s">
        <v>28</v>
      </c>
      <c r="D64" s="164" t="s">
        <v>520</v>
      </c>
      <c r="E64" s="69" t="s">
        <v>534</v>
      </c>
      <c r="F64" s="149"/>
      <c r="G64" s="149">
        <f t="shared" si="0"/>
        <v>0</v>
      </c>
      <c r="H64" s="30"/>
      <c r="I64" s="90"/>
      <c r="J64" s="30"/>
      <c r="K64" s="34"/>
    </row>
    <row r="65" spans="1:11" ht="105" x14ac:dyDescent="0.2">
      <c r="A65" s="53"/>
      <c r="C65" s="74" t="s">
        <v>29</v>
      </c>
      <c r="D65" s="165" t="s">
        <v>520</v>
      </c>
      <c r="E65" s="70" t="s">
        <v>535</v>
      </c>
      <c r="F65" s="149"/>
      <c r="G65" s="149">
        <f t="shared" si="0"/>
        <v>0</v>
      </c>
      <c r="H65" s="30"/>
      <c r="I65" s="90"/>
      <c r="J65" s="30"/>
      <c r="K65" s="34"/>
    </row>
    <row r="66" spans="1:11" ht="270" x14ac:dyDescent="0.2">
      <c r="A66" s="53"/>
      <c r="C66" s="74" t="s">
        <v>30</v>
      </c>
      <c r="D66" s="164" t="s">
        <v>520</v>
      </c>
      <c r="E66" s="69" t="s">
        <v>536</v>
      </c>
      <c r="F66" s="149"/>
      <c r="G66" s="149">
        <f t="shared" si="0"/>
        <v>0</v>
      </c>
      <c r="H66" s="30"/>
      <c r="I66" s="90"/>
      <c r="J66" s="30"/>
      <c r="K66" s="34"/>
    </row>
    <row r="67" spans="1:11" ht="314" x14ac:dyDescent="0.2">
      <c r="A67" s="53"/>
      <c r="C67" s="74" t="s">
        <v>31</v>
      </c>
      <c r="D67" s="165" t="s">
        <v>520</v>
      </c>
      <c r="E67" s="70" t="s">
        <v>537</v>
      </c>
      <c r="F67" s="149"/>
      <c r="G67" s="149">
        <f t="shared" si="0"/>
        <v>0</v>
      </c>
      <c r="H67" s="30"/>
      <c r="I67" s="90"/>
      <c r="J67" s="30"/>
      <c r="K67" s="34"/>
    </row>
    <row r="68" spans="1:11" ht="314" x14ac:dyDescent="0.2">
      <c r="A68" s="53"/>
      <c r="C68" s="74" t="s">
        <v>32</v>
      </c>
      <c r="D68" s="164" t="s">
        <v>520</v>
      </c>
      <c r="E68" s="69" t="s">
        <v>538</v>
      </c>
      <c r="F68" s="149"/>
      <c r="G68" s="149">
        <f t="shared" si="0"/>
        <v>0</v>
      </c>
      <c r="H68" s="30"/>
      <c r="I68" s="90"/>
      <c r="J68" s="30"/>
      <c r="K68" s="34"/>
    </row>
    <row r="69" spans="1:11" ht="314" x14ac:dyDescent="0.2">
      <c r="A69" s="53"/>
      <c r="C69" s="74" t="s">
        <v>33</v>
      </c>
      <c r="D69" s="165" t="s">
        <v>520</v>
      </c>
      <c r="E69" s="70" t="s">
        <v>539</v>
      </c>
      <c r="F69" s="149"/>
      <c r="G69" s="149">
        <f t="shared" si="0"/>
        <v>0</v>
      </c>
      <c r="H69" s="30"/>
      <c r="I69" s="90"/>
      <c r="J69" s="30"/>
      <c r="K69" s="34"/>
    </row>
    <row r="70" spans="1:11" ht="165" x14ac:dyDescent="0.2">
      <c r="A70" s="53"/>
      <c r="C70" s="74" t="s">
        <v>34</v>
      </c>
      <c r="D70" s="164" t="s">
        <v>520</v>
      </c>
      <c r="E70" s="69" t="s">
        <v>540</v>
      </c>
      <c r="F70" s="149"/>
      <c r="G70" s="149">
        <f t="shared" si="0"/>
        <v>0</v>
      </c>
      <c r="H70" s="30"/>
      <c r="I70" s="90"/>
      <c r="J70" s="30"/>
      <c r="K70" s="34"/>
    </row>
    <row r="71" spans="1:11" ht="300" x14ac:dyDescent="0.2">
      <c r="A71" s="53"/>
      <c r="C71" s="74" t="s">
        <v>35</v>
      </c>
      <c r="D71" s="165" t="s">
        <v>520</v>
      </c>
      <c r="E71" s="70" t="s">
        <v>541</v>
      </c>
      <c r="F71" s="149"/>
      <c r="G71" s="149">
        <f t="shared" si="0"/>
        <v>0</v>
      </c>
      <c r="H71" s="30"/>
      <c r="I71" s="90"/>
      <c r="J71" s="30"/>
      <c r="K71" s="34"/>
    </row>
    <row r="72" spans="1:11" x14ac:dyDescent="0.2">
      <c r="A72" s="53"/>
      <c r="C72" s="74" t="s">
        <v>36</v>
      </c>
      <c r="D72" s="164"/>
      <c r="E72" s="69"/>
      <c r="F72" s="149"/>
      <c r="G72" s="149">
        <f t="shared" ref="G72:G81" si="1">IF(D72="x",F72,0)</f>
        <v>0</v>
      </c>
      <c r="H72" s="30"/>
      <c r="I72" s="90"/>
      <c r="J72" s="30"/>
      <c r="K72" s="34"/>
    </row>
    <row r="73" spans="1:11" x14ac:dyDescent="0.2">
      <c r="A73" s="53"/>
      <c r="C73" s="74" t="s">
        <v>37</v>
      </c>
      <c r="D73" s="166"/>
      <c r="E73" s="71"/>
      <c r="F73" s="149"/>
      <c r="G73" s="149">
        <f t="shared" si="1"/>
        <v>0</v>
      </c>
      <c r="H73" s="30"/>
      <c r="I73" s="90"/>
      <c r="J73" s="30"/>
      <c r="K73" s="34"/>
    </row>
    <row r="74" spans="1:11" x14ac:dyDescent="0.2">
      <c r="A74" s="53"/>
      <c r="C74" s="76"/>
      <c r="D74" s="167"/>
      <c r="E74" s="77"/>
      <c r="F74" s="149"/>
      <c r="G74" s="149">
        <f t="shared" si="1"/>
        <v>0</v>
      </c>
      <c r="H74" s="30"/>
      <c r="I74" s="90"/>
      <c r="J74" s="30"/>
      <c r="K74" s="34"/>
    </row>
    <row r="75" spans="1:11" x14ac:dyDescent="0.2">
      <c r="A75" s="53"/>
      <c r="C75" s="38"/>
      <c r="D75" s="110"/>
      <c r="E75" s="35"/>
      <c r="F75" s="149"/>
      <c r="G75" s="149">
        <f t="shared" si="1"/>
        <v>0</v>
      </c>
      <c r="H75" s="35"/>
      <c r="I75" s="92"/>
      <c r="J75" s="35"/>
      <c r="K75" s="34"/>
    </row>
    <row r="76" spans="1:11" s="66" customFormat="1" x14ac:dyDescent="0.2">
      <c r="A76" s="65"/>
      <c r="B76" s="66">
        <v>10</v>
      </c>
      <c r="C76" s="232" t="s">
        <v>72</v>
      </c>
      <c r="D76" s="67" t="s">
        <v>520</v>
      </c>
      <c r="E76" s="72" t="s">
        <v>6</v>
      </c>
      <c r="F76" s="149">
        <v>17</v>
      </c>
      <c r="G76" s="149">
        <f t="shared" si="1"/>
        <v>17</v>
      </c>
      <c r="H76" s="49" t="str">
        <f>IF(D76="x"," ",IF(D77="x"," ", IF(D78="x"," ",Extra!$B$3)))</f>
        <v xml:space="preserve"> </v>
      </c>
      <c r="I76" s="226" t="s">
        <v>115</v>
      </c>
      <c r="J76" s="49"/>
      <c r="K76" s="50"/>
    </row>
    <row r="77" spans="1:11" s="37" customFormat="1" ht="16" x14ac:dyDescent="0.2">
      <c r="A77" s="55"/>
      <c r="C77" s="232"/>
      <c r="D77" s="68" t="s">
        <v>520</v>
      </c>
      <c r="E77" s="73" t="s">
        <v>7</v>
      </c>
      <c r="F77" s="149">
        <v>11</v>
      </c>
      <c r="G77" s="149">
        <f t="shared" si="1"/>
        <v>11</v>
      </c>
      <c r="H77" s="30" t="str">
        <f>IF(COUNTIF(D76:D78,"x")&gt;1,Extra!$B$7," ")</f>
        <v>1 answer only</v>
      </c>
      <c r="I77" s="226"/>
      <c r="J77" s="30"/>
      <c r="K77" s="31"/>
    </row>
    <row r="78" spans="1:11" ht="16" x14ac:dyDescent="0.2">
      <c r="A78" s="53"/>
      <c r="C78" s="232"/>
      <c r="D78" s="68"/>
      <c r="E78" s="73" t="s">
        <v>2</v>
      </c>
      <c r="F78" s="149">
        <v>0</v>
      </c>
      <c r="G78" s="149">
        <f t="shared" si="1"/>
        <v>0</v>
      </c>
      <c r="H78" s="35"/>
      <c r="I78" s="226"/>
      <c r="J78" s="35"/>
      <c r="K78" s="34"/>
    </row>
    <row r="79" spans="1:11" ht="16" x14ac:dyDescent="0.2">
      <c r="A79" s="53"/>
      <c r="C79" s="30" t="s">
        <v>39</v>
      </c>
      <c r="D79" s="73"/>
      <c r="E79" s="30"/>
      <c r="F79" s="149"/>
      <c r="G79" s="149">
        <f t="shared" si="1"/>
        <v>0</v>
      </c>
      <c r="H79" s="30"/>
      <c r="I79" s="90"/>
      <c r="J79" s="30"/>
      <c r="K79" s="34"/>
    </row>
    <row r="80" spans="1:11" ht="409.6" x14ac:dyDescent="0.2">
      <c r="A80" s="53"/>
      <c r="C80" s="15" t="s">
        <v>542</v>
      </c>
      <c r="D80" s="110"/>
      <c r="E80" s="35"/>
      <c r="F80" s="149"/>
      <c r="G80" s="149">
        <f t="shared" si="1"/>
        <v>0</v>
      </c>
      <c r="H80" s="35"/>
      <c r="I80" s="90"/>
      <c r="J80" s="35"/>
      <c r="K80" s="34"/>
    </row>
    <row r="81" spans="1:15" x14ac:dyDescent="0.2">
      <c r="A81" s="53"/>
      <c r="C81" s="38"/>
      <c r="D81" s="110"/>
      <c r="E81" s="35"/>
      <c r="F81" s="35"/>
      <c r="G81" s="149">
        <f t="shared" si="1"/>
        <v>0</v>
      </c>
      <c r="H81" s="35"/>
      <c r="I81" s="92"/>
      <c r="J81" s="35"/>
      <c r="K81" s="34"/>
    </row>
    <row r="82" spans="1:15" ht="16" x14ac:dyDescent="0.2">
      <c r="A82" s="53"/>
      <c r="B82" s="59"/>
      <c r="C82" s="63" t="s">
        <v>113</v>
      </c>
      <c r="D82" s="168"/>
      <c r="E82" s="64"/>
      <c r="F82" s="64">
        <f>F83+F88+F93+F98+F103+F113+F117+F123+F129+F134+F139+F151</f>
        <v>220</v>
      </c>
      <c r="G82" s="64">
        <f>SUM(G83:G153)</f>
        <v>215</v>
      </c>
      <c r="H82" s="64"/>
      <c r="I82" s="89"/>
      <c r="J82" s="64"/>
      <c r="K82" s="62"/>
      <c r="L82" s="60">
        <v>220</v>
      </c>
      <c r="M82" s="22"/>
      <c r="N82" s="22"/>
      <c r="O82" s="22"/>
    </row>
    <row r="83" spans="1:15" ht="14.5" customHeight="1" x14ac:dyDescent="0.2">
      <c r="A83" s="53"/>
      <c r="B83" s="42">
        <v>11</v>
      </c>
      <c r="C83" s="229" t="s">
        <v>165</v>
      </c>
      <c r="D83" s="148" t="s">
        <v>520</v>
      </c>
      <c r="E83" s="149" t="s">
        <v>1</v>
      </c>
      <c r="F83" s="149">
        <v>20</v>
      </c>
      <c r="G83" s="149">
        <f>IF(D83="x",F83,0)</f>
        <v>20</v>
      </c>
      <c r="H83" s="49" t="str">
        <f>IF(D83="x"," ",IF(D84="x"," ",Extra!$B$3))</f>
        <v xml:space="preserve"> </v>
      </c>
      <c r="I83" s="230" t="s">
        <v>114</v>
      </c>
    </row>
    <row r="84" spans="1:15" ht="16" x14ac:dyDescent="0.2">
      <c r="A84" s="53"/>
      <c r="C84" s="229"/>
      <c r="D84" s="148"/>
      <c r="E84" s="149" t="s">
        <v>2</v>
      </c>
      <c r="F84" s="149">
        <v>0</v>
      </c>
      <c r="G84" s="149">
        <f t="shared" ref="G84:G149" si="2">IF(D84="x",F84,0)</f>
        <v>0</v>
      </c>
      <c r="H84" s="30" t="str">
        <f>IF(COUNTIF(D83:D84,"x")&gt;1,Extra!$B$7," ")</f>
        <v xml:space="preserve"> </v>
      </c>
      <c r="I84" s="230"/>
    </row>
    <row r="85" spans="1:15" ht="16" x14ac:dyDescent="0.2">
      <c r="A85" s="53"/>
      <c r="C85" s="30" t="s">
        <v>112</v>
      </c>
      <c r="D85" s="73"/>
      <c r="E85" s="73"/>
      <c r="F85" s="131"/>
      <c r="G85" s="149">
        <f t="shared" si="2"/>
        <v>0</v>
      </c>
      <c r="H85" s="30"/>
      <c r="I85" s="90"/>
      <c r="J85" s="30"/>
      <c r="K85" s="34"/>
    </row>
    <row r="86" spans="1:15" ht="409.6" x14ac:dyDescent="0.2">
      <c r="A86" s="53"/>
      <c r="C86" s="15" t="s">
        <v>543</v>
      </c>
      <c r="D86" s="110"/>
      <c r="E86" s="110"/>
      <c r="F86" s="110"/>
      <c r="G86" s="149">
        <f t="shared" si="2"/>
        <v>0</v>
      </c>
      <c r="H86" s="35"/>
      <c r="I86" s="90"/>
      <c r="J86" s="35"/>
      <c r="K86" s="34"/>
    </row>
    <row r="87" spans="1:15" x14ac:dyDescent="0.2">
      <c r="A87" s="53"/>
      <c r="C87" s="38"/>
      <c r="D87" s="110"/>
      <c r="E87" s="110"/>
      <c r="F87" s="110"/>
      <c r="G87" s="149">
        <f t="shared" si="2"/>
        <v>0</v>
      </c>
      <c r="H87" s="35"/>
      <c r="I87" s="92"/>
      <c r="J87" s="35"/>
      <c r="K87" s="34"/>
    </row>
    <row r="88" spans="1:15" x14ac:dyDescent="0.2">
      <c r="A88" s="53"/>
      <c r="B88" s="42">
        <v>12</v>
      </c>
      <c r="C88" s="229" t="s">
        <v>164</v>
      </c>
      <c r="D88" s="148" t="s">
        <v>520</v>
      </c>
      <c r="E88" s="149" t="s">
        <v>1</v>
      </c>
      <c r="F88" s="149">
        <v>10</v>
      </c>
      <c r="G88" s="149">
        <f t="shared" si="2"/>
        <v>10</v>
      </c>
      <c r="H88" s="49" t="str">
        <f>IF(D88="x"," ",IF(D89="x"," ",Extra!$B$3))</f>
        <v xml:space="preserve"> </v>
      </c>
      <c r="I88" s="230" t="s">
        <v>121</v>
      </c>
    </row>
    <row r="89" spans="1:15" ht="16" x14ac:dyDescent="0.2">
      <c r="A89" s="53"/>
      <c r="C89" s="229"/>
      <c r="D89" s="148"/>
      <c r="E89" s="149" t="s">
        <v>2</v>
      </c>
      <c r="F89" s="149">
        <v>0</v>
      </c>
      <c r="G89" s="149">
        <f t="shared" si="2"/>
        <v>0</v>
      </c>
      <c r="H89" s="30" t="str">
        <f>IF(COUNTIF(D88:D89,"x")&gt;1,Extra!$B$7," ")</f>
        <v xml:space="preserve"> </v>
      </c>
      <c r="I89" s="230"/>
    </row>
    <row r="90" spans="1:15" ht="16" x14ac:dyDescent="0.2">
      <c r="A90" s="53"/>
      <c r="C90" s="30" t="s">
        <v>116</v>
      </c>
      <c r="D90" s="73"/>
      <c r="E90" s="73"/>
      <c r="F90" s="131"/>
      <c r="G90" s="149">
        <f t="shared" si="2"/>
        <v>0</v>
      </c>
      <c r="H90" s="30"/>
      <c r="I90" s="90"/>
      <c r="J90" s="30"/>
      <c r="K90" s="34"/>
    </row>
    <row r="91" spans="1:15" ht="224" x14ac:dyDescent="0.2">
      <c r="A91" s="53"/>
      <c r="C91" s="15" t="s">
        <v>544</v>
      </c>
      <c r="D91" s="110"/>
      <c r="E91" s="110"/>
      <c r="F91" s="110"/>
      <c r="G91" s="149">
        <f t="shared" si="2"/>
        <v>0</v>
      </c>
      <c r="H91" s="35"/>
      <c r="I91" s="90"/>
      <c r="J91" s="35"/>
      <c r="K91" s="34"/>
    </row>
    <row r="92" spans="1:15" x14ac:dyDescent="0.2">
      <c r="A92" s="53"/>
      <c r="C92" s="38"/>
      <c r="D92" s="110"/>
      <c r="E92" s="110"/>
      <c r="F92" s="110"/>
      <c r="G92" s="149">
        <f t="shared" si="2"/>
        <v>0</v>
      </c>
      <c r="H92" s="35"/>
      <c r="I92" s="92"/>
      <c r="J92" s="35"/>
      <c r="K92" s="34"/>
    </row>
    <row r="93" spans="1:15" x14ac:dyDescent="0.2">
      <c r="A93" s="53"/>
      <c r="B93" s="42">
        <v>13</v>
      </c>
      <c r="C93" s="229" t="s">
        <v>163</v>
      </c>
      <c r="D93" s="148" t="s">
        <v>520</v>
      </c>
      <c r="E93" s="149" t="s">
        <v>1</v>
      </c>
      <c r="F93" s="149">
        <v>20</v>
      </c>
      <c r="G93" s="149">
        <f t="shared" si="2"/>
        <v>20</v>
      </c>
      <c r="H93" s="49" t="str">
        <f>IF(D93="x"," ",IF(D94="x"," ",Extra!$B$3))</f>
        <v xml:space="preserve"> </v>
      </c>
      <c r="I93" s="230" t="s">
        <v>122</v>
      </c>
    </row>
    <row r="94" spans="1:15" ht="16" x14ac:dyDescent="0.2">
      <c r="A94" s="53"/>
      <c r="C94" s="229"/>
      <c r="D94" s="148"/>
      <c r="E94" s="149" t="s">
        <v>2</v>
      </c>
      <c r="F94" s="149">
        <v>0</v>
      </c>
      <c r="G94" s="149">
        <f t="shared" si="2"/>
        <v>0</v>
      </c>
      <c r="H94" s="30" t="str">
        <f>IF(COUNTIF(D93:D94,"x")&gt;1,Extra!$B$7," ")</f>
        <v xml:space="preserve"> </v>
      </c>
      <c r="I94" s="230"/>
    </row>
    <row r="95" spans="1:15" ht="16" x14ac:dyDescent="0.2">
      <c r="A95" s="53"/>
      <c r="C95" s="30" t="s">
        <v>117</v>
      </c>
      <c r="D95" s="73"/>
      <c r="E95" s="73"/>
      <c r="F95" s="131"/>
      <c r="G95" s="149">
        <f t="shared" si="2"/>
        <v>0</v>
      </c>
      <c r="H95" s="30"/>
      <c r="I95" s="90"/>
      <c r="J95" s="30"/>
      <c r="K95" s="34"/>
    </row>
    <row r="96" spans="1:15" ht="409.6" x14ac:dyDescent="0.2">
      <c r="A96" s="53"/>
      <c r="C96" s="15" t="s">
        <v>545</v>
      </c>
      <c r="D96" s="110"/>
      <c r="E96" s="110"/>
      <c r="F96" s="110"/>
      <c r="G96" s="149">
        <f t="shared" si="2"/>
        <v>0</v>
      </c>
      <c r="H96" s="35"/>
      <c r="I96" s="90"/>
      <c r="J96" s="35"/>
      <c r="K96" s="34"/>
    </row>
    <row r="97" spans="1:11" x14ac:dyDescent="0.2">
      <c r="A97" s="53"/>
      <c r="C97" s="38"/>
      <c r="D97" s="110"/>
      <c r="E97" s="110"/>
      <c r="F97" s="110"/>
      <c r="G97" s="149">
        <f t="shared" si="2"/>
        <v>0</v>
      </c>
      <c r="H97" s="35"/>
      <c r="I97" s="92"/>
      <c r="J97" s="35"/>
      <c r="K97" s="34"/>
    </row>
    <row r="98" spans="1:11" ht="14.5" customHeight="1" x14ac:dyDescent="0.2">
      <c r="A98" s="53"/>
      <c r="B98" s="42">
        <v>14</v>
      </c>
      <c r="C98" s="229" t="s">
        <v>162</v>
      </c>
      <c r="D98" s="148" t="s">
        <v>520</v>
      </c>
      <c r="E98" s="149" t="s">
        <v>1</v>
      </c>
      <c r="F98" s="149">
        <v>20</v>
      </c>
      <c r="G98" s="149">
        <f t="shared" si="2"/>
        <v>20</v>
      </c>
      <c r="H98" s="49" t="str">
        <f>IF(D98="x"," ",IF(D99="x"," ",Extra!$B$3))</f>
        <v xml:space="preserve"> </v>
      </c>
    </row>
    <row r="99" spans="1:11" ht="16" x14ac:dyDescent="0.2">
      <c r="A99" s="53"/>
      <c r="C99" s="229"/>
      <c r="D99" s="148"/>
      <c r="E99" s="149" t="s">
        <v>2</v>
      </c>
      <c r="F99" s="149">
        <v>0</v>
      </c>
      <c r="G99" s="149">
        <f t="shared" si="2"/>
        <v>0</v>
      </c>
      <c r="H99" s="30" t="str">
        <f>IF(COUNTIF(D98:D99,"x")&gt;1,Extra!$B$7," ")</f>
        <v xml:space="preserve"> </v>
      </c>
    </row>
    <row r="100" spans="1:11" ht="32" x14ac:dyDescent="0.2">
      <c r="A100" s="53"/>
      <c r="C100" s="30" t="s">
        <v>118</v>
      </c>
      <c r="D100" s="73"/>
      <c r="E100" s="73"/>
      <c r="F100" s="131"/>
      <c r="G100" s="149">
        <f t="shared" si="2"/>
        <v>0</v>
      </c>
      <c r="H100" s="30"/>
      <c r="I100" s="90"/>
      <c r="J100" s="30"/>
      <c r="K100" s="34"/>
    </row>
    <row r="101" spans="1:11" ht="304" x14ac:dyDescent="0.2">
      <c r="A101" s="53"/>
      <c r="C101" s="15" t="s">
        <v>546</v>
      </c>
      <c r="D101" s="110"/>
      <c r="E101" s="110"/>
      <c r="F101" s="110"/>
      <c r="G101" s="149">
        <f t="shared" si="2"/>
        <v>0</v>
      </c>
      <c r="H101" s="35"/>
      <c r="I101" s="90"/>
      <c r="J101" s="35"/>
      <c r="K101" s="34"/>
    </row>
    <row r="102" spans="1:11" x14ac:dyDescent="0.2">
      <c r="A102" s="53"/>
      <c r="C102" s="38"/>
      <c r="D102" s="110"/>
      <c r="E102" s="110"/>
      <c r="F102" s="110"/>
      <c r="G102" s="149">
        <f t="shared" si="2"/>
        <v>0</v>
      </c>
      <c r="H102" s="35"/>
      <c r="I102" s="92"/>
      <c r="J102" s="35"/>
      <c r="K102" s="34"/>
    </row>
    <row r="103" spans="1:11" ht="16" x14ac:dyDescent="0.2">
      <c r="A103" s="53"/>
      <c r="B103" s="42">
        <v>15</v>
      </c>
      <c r="C103" s="229" t="s">
        <v>416</v>
      </c>
      <c r="D103" s="150" t="s">
        <v>520</v>
      </c>
      <c r="E103" s="151" t="s">
        <v>413</v>
      </c>
      <c r="F103" s="151">
        <v>20</v>
      </c>
      <c r="G103" s="149">
        <f>IF(D103="x",F103,0)</f>
        <v>20</v>
      </c>
      <c r="H103" s="49" t="str">
        <f>IF(D103="x"," ",IF(D104="x"," ",IF(D105="x"," ",IF(D106="x"," ",IF(D107="x"," ",Extra!$B$3)))))</f>
        <v xml:space="preserve"> </v>
      </c>
      <c r="I103" s="231" t="s">
        <v>120</v>
      </c>
    </row>
    <row r="104" spans="1:11" ht="16" x14ac:dyDescent="0.2">
      <c r="A104" s="53"/>
      <c r="C104" s="229"/>
      <c r="D104" s="150"/>
      <c r="E104" s="151" t="s">
        <v>414</v>
      </c>
      <c r="F104" s="151">
        <v>15</v>
      </c>
      <c r="G104" s="149">
        <f>IF(D104="x",F104,0)</f>
        <v>0</v>
      </c>
      <c r="H104" s="49"/>
      <c r="I104" s="231"/>
    </row>
    <row r="105" spans="1:11" ht="16" x14ac:dyDescent="0.2">
      <c r="A105" s="53"/>
      <c r="C105" s="229"/>
      <c r="D105" s="150"/>
      <c r="E105" s="149" t="s">
        <v>415</v>
      </c>
      <c r="F105" s="149">
        <v>10</v>
      </c>
      <c r="G105" s="149">
        <f t="shared" si="2"/>
        <v>0</v>
      </c>
      <c r="H105" s="30" t="str">
        <f>IF(COUNTIF(D103:D107,"x")&gt;1,Extra!$B$7," ")</f>
        <v xml:space="preserve"> </v>
      </c>
      <c r="I105" s="230"/>
    </row>
    <row r="106" spans="1:11" x14ac:dyDescent="0.2">
      <c r="A106" s="53"/>
      <c r="C106" s="229"/>
      <c r="D106" s="150"/>
      <c r="E106" s="149" t="s">
        <v>2</v>
      </c>
      <c r="F106" s="149">
        <v>0</v>
      </c>
      <c r="G106" s="149">
        <f>IF(D106="x",F106,0)</f>
        <v>0</v>
      </c>
      <c r="H106" s="30"/>
      <c r="I106" s="230"/>
    </row>
    <row r="107" spans="1:11" x14ac:dyDescent="0.2">
      <c r="A107" s="53"/>
      <c r="C107" s="229"/>
      <c r="D107" s="150"/>
      <c r="E107" s="149" t="s">
        <v>4</v>
      </c>
      <c r="F107" s="149">
        <v>0</v>
      </c>
      <c r="G107" s="149">
        <f t="shared" si="2"/>
        <v>0</v>
      </c>
      <c r="I107" s="230"/>
    </row>
    <row r="108" spans="1:11" ht="32" x14ac:dyDescent="0.2">
      <c r="A108" s="53"/>
      <c r="C108" s="30" t="s">
        <v>417</v>
      </c>
      <c r="D108" s="73"/>
      <c r="E108" s="73"/>
      <c r="F108" s="131"/>
      <c r="G108" s="149">
        <f t="shared" si="2"/>
        <v>0</v>
      </c>
      <c r="H108" s="30"/>
      <c r="I108" s="90"/>
      <c r="J108" s="30"/>
      <c r="K108" s="34"/>
    </row>
    <row r="109" spans="1:11" ht="409.6" x14ac:dyDescent="0.2">
      <c r="A109" s="53"/>
      <c r="C109" s="15" t="s">
        <v>547</v>
      </c>
      <c r="D109" s="110"/>
      <c r="E109" s="110"/>
      <c r="F109" s="110"/>
      <c r="G109" s="149">
        <f t="shared" si="2"/>
        <v>0</v>
      </c>
      <c r="H109" s="35"/>
      <c r="I109" s="90"/>
      <c r="J109" s="35"/>
      <c r="K109" s="34"/>
    </row>
    <row r="110" spans="1:11" x14ac:dyDescent="0.2">
      <c r="A110" s="53"/>
      <c r="C110" s="38"/>
      <c r="D110" s="110"/>
      <c r="E110" s="110"/>
      <c r="F110" s="110"/>
      <c r="G110" s="149">
        <f t="shared" si="2"/>
        <v>0</v>
      </c>
      <c r="H110" s="35"/>
      <c r="I110" s="92"/>
      <c r="J110" s="35"/>
      <c r="K110" s="34"/>
    </row>
    <row r="111" spans="1:11" ht="16" x14ac:dyDescent="0.2">
      <c r="A111" s="53"/>
      <c r="B111" s="42">
        <v>16</v>
      </c>
      <c r="C111" s="229" t="s">
        <v>161</v>
      </c>
      <c r="D111" s="150" t="s">
        <v>520</v>
      </c>
      <c r="E111" s="151" t="s">
        <v>82</v>
      </c>
      <c r="F111" s="151">
        <v>5</v>
      </c>
      <c r="G111" s="149">
        <f t="shared" si="2"/>
        <v>5</v>
      </c>
      <c r="H111" s="49" t="str">
        <f>IF(D111="x"," ",IF(D112="x"," ", IF(D113="x"," ",Extra!$B$3)))</f>
        <v xml:space="preserve"> </v>
      </c>
    </row>
    <row r="112" spans="1:11" ht="16" x14ac:dyDescent="0.2">
      <c r="A112" s="53"/>
      <c r="C112" s="229"/>
      <c r="D112" s="150"/>
      <c r="E112" s="149" t="s">
        <v>83</v>
      </c>
      <c r="F112" s="149">
        <v>5</v>
      </c>
      <c r="G112" s="149">
        <f t="shared" si="2"/>
        <v>0</v>
      </c>
      <c r="H112" s="30" t="str">
        <f>IF(COUNTIF(D111:D113,"x")&gt;1,Extra!$B$7," ")</f>
        <v xml:space="preserve"> </v>
      </c>
    </row>
    <row r="113" spans="1:11" x14ac:dyDescent="0.2">
      <c r="A113" s="53"/>
      <c r="C113" s="229"/>
      <c r="D113" s="150"/>
      <c r="E113" s="149" t="s">
        <v>84</v>
      </c>
      <c r="F113" s="149">
        <v>10</v>
      </c>
      <c r="G113" s="149">
        <f t="shared" si="2"/>
        <v>0</v>
      </c>
    </row>
    <row r="114" spans="1:11" ht="16" x14ac:dyDescent="0.2">
      <c r="A114" s="53"/>
      <c r="C114" s="30" t="s">
        <v>119</v>
      </c>
      <c r="D114" s="73"/>
      <c r="E114" s="73"/>
      <c r="F114" s="131"/>
      <c r="G114" s="149">
        <f t="shared" si="2"/>
        <v>0</v>
      </c>
      <c r="H114" s="30"/>
      <c r="I114" s="90"/>
      <c r="J114" s="30"/>
      <c r="K114" s="34"/>
    </row>
    <row r="115" spans="1:11" ht="128" x14ac:dyDescent="0.2">
      <c r="A115" s="53"/>
      <c r="C115" s="15" t="s">
        <v>548</v>
      </c>
      <c r="D115" s="110"/>
      <c r="E115" s="110"/>
      <c r="F115" s="110"/>
      <c r="G115" s="149">
        <f t="shared" si="2"/>
        <v>0</v>
      </c>
      <c r="H115" s="35"/>
      <c r="I115" s="90"/>
      <c r="J115" s="35"/>
      <c r="K115" s="34"/>
    </row>
    <row r="116" spans="1:11" x14ac:dyDescent="0.2">
      <c r="A116" s="53"/>
      <c r="C116" s="38"/>
      <c r="D116" s="110"/>
      <c r="E116" s="110"/>
      <c r="F116" s="110"/>
      <c r="G116" s="149">
        <f t="shared" si="2"/>
        <v>0</v>
      </c>
      <c r="H116" s="35"/>
      <c r="I116" s="92"/>
      <c r="J116" s="35"/>
      <c r="K116" s="34"/>
    </row>
    <row r="117" spans="1:11" x14ac:dyDescent="0.2">
      <c r="A117" s="53"/>
      <c r="B117" s="42">
        <v>17</v>
      </c>
      <c r="C117" s="229" t="s">
        <v>335</v>
      </c>
      <c r="D117" s="148" t="s">
        <v>520</v>
      </c>
      <c r="E117" s="149" t="s">
        <v>1</v>
      </c>
      <c r="F117" s="149">
        <v>30</v>
      </c>
      <c r="G117" s="149">
        <f t="shared" si="2"/>
        <v>30</v>
      </c>
      <c r="H117" s="49" t="str">
        <f>IF(D117="x"," ",IF(D118="x"," ", IF(D119="x"," ",Extra!$B$3)))</f>
        <v xml:space="preserve"> </v>
      </c>
      <c r="I117" s="230" t="s">
        <v>125</v>
      </c>
    </row>
    <row r="118" spans="1:11" ht="16" x14ac:dyDescent="0.2">
      <c r="A118" s="53"/>
      <c r="C118" s="229"/>
      <c r="D118" s="148"/>
      <c r="E118" s="149" t="s">
        <v>5</v>
      </c>
      <c r="F118" s="149">
        <v>0</v>
      </c>
      <c r="G118" s="149">
        <f t="shared" si="2"/>
        <v>0</v>
      </c>
      <c r="H118" s="30" t="str">
        <f>IF(COUNTIF(D117:D119,"x")&gt;1,Extra!$B$7," ")</f>
        <v xml:space="preserve"> </v>
      </c>
      <c r="I118" s="230"/>
    </row>
    <row r="119" spans="1:11" x14ac:dyDescent="0.2">
      <c r="A119" s="53"/>
      <c r="C119" s="229"/>
      <c r="D119" s="148"/>
      <c r="E119" s="149" t="s">
        <v>4</v>
      </c>
      <c r="F119" s="149"/>
      <c r="G119" s="149">
        <f t="shared" si="2"/>
        <v>0</v>
      </c>
      <c r="I119" s="230"/>
    </row>
    <row r="120" spans="1:11" ht="32" x14ac:dyDescent="0.2">
      <c r="A120" s="53"/>
      <c r="C120" s="30" t="s">
        <v>123</v>
      </c>
      <c r="D120" s="73"/>
      <c r="E120" s="73"/>
      <c r="F120" s="131"/>
      <c r="G120" s="149">
        <f t="shared" si="2"/>
        <v>0</v>
      </c>
      <c r="H120" s="30"/>
      <c r="I120" s="90"/>
      <c r="J120" s="30"/>
      <c r="K120" s="34"/>
    </row>
    <row r="121" spans="1:11" ht="192" x14ac:dyDescent="0.2">
      <c r="A121" s="53"/>
      <c r="C121" s="15" t="s">
        <v>549</v>
      </c>
      <c r="D121" s="110"/>
      <c r="E121" s="110"/>
      <c r="F121" s="110"/>
      <c r="G121" s="149">
        <f t="shared" si="2"/>
        <v>0</v>
      </c>
      <c r="H121" s="35"/>
      <c r="I121" s="90"/>
      <c r="J121" s="35"/>
      <c r="K121" s="34"/>
    </row>
    <row r="122" spans="1:11" x14ac:dyDescent="0.2">
      <c r="A122" s="53"/>
      <c r="C122" s="38"/>
      <c r="D122" s="110"/>
      <c r="E122" s="110"/>
      <c r="F122" s="110"/>
      <c r="G122" s="149">
        <f t="shared" si="2"/>
        <v>0</v>
      </c>
      <c r="H122" s="35"/>
      <c r="I122" s="92"/>
      <c r="J122" s="35"/>
      <c r="K122" s="34"/>
    </row>
    <row r="123" spans="1:11" x14ac:dyDescent="0.2">
      <c r="A123" s="53"/>
      <c r="B123" s="42">
        <v>18</v>
      </c>
      <c r="C123" s="229" t="s">
        <v>160</v>
      </c>
      <c r="D123" s="148" t="s">
        <v>520</v>
      </c>
      <c r="E123" s="149" t="s">
        <v>106</v>
      </c>
      <c r="F123" s="149">
        <v>20</v>
      </c>
      <c r="G123" s="149">
        <f t="shared" si="2"/>
        <v>20</v>
      </c>
      <c r="H123" s="49" t="str">
        <f>IF(D123="x"," ",IF(D124="x"," ",IF(D125="x"," ",IF(D126="x"," ",IF(D127="x"," ",Extra!$B$3)))))</f>
        <v xml:space="preserve"> </v>
      </c>
    </row>
    <row r="124" spans="1:11" ht="16" x14ac:dyDescent="0.2">
      <c r="A124" s="53"/>
      <c r="C124" s="229"/>
      <c r="D124" s="148"/>
      <c r="E124" s="149" t="s">
        <v>107</v>
      </c>
      <c r="F124" s="149">
        <v>15</v>
      </c>
      <c r="G124" s="149">
        <f t="shared" si="2"/>
        <v>0</v>
      </c>
      <c r="H124" s="30" t="str">
        <f>IF(COUNTIF(D123:D127,"x")&gt;1,Extra!$B$7," ")</f>
        <v xml:space="preserve"> </v>
      </c>
    </row>
    <row r="125" spans="1:11" x14ac:dyDescent="0.2">
      <c r="A125" s="53"/>
      <c r="C125" s="229"/>
      <c r="D125" s="148"/>
      <c r="E125" s="149" t="s">
        <v>108</v>
      </c>
      <c r="F125" s="149">
        <v>10</v>
      </c>
      <c r="G125" s="149">
        <f t="shared" si="2"/>
        <v>0</v>
      </c>
    </row>
    <row r="126" spans="1:11" x14ac:dyDescent="0.2">
      <c r="A126" s="53"/>
      <c r="C126" s="229"/>
      <c r="D126" s="148"/>
      <c r="E126" s="149" t="s">
        <v>109</v>
      </c>
      <c r="F126" s="149">
        <v>5</v>
      </c>
      <c r="G126" s="149">
        <f t="shared" si="2"/>
        <v>0</v>
      </c>
    </row>
    <row r="127" spans="1:11" x14ac:dyDescent="0.2">
      <c r="A127" s="53"/>
      <c r="C127" s="229"/>
      <c r="D127" s="148"/>
      <c r="E127" s="149" t="s">
        <v>110</v>
      </c>
      <c r="F127" s="149">
        <v>0</v>
      </c>
      <c r="G127" s="149">
        <f t="shared" si="2"/>
        <v>0</v>
      </c>
    </row>
    <row r="128" spans="1:11" x14ac:dyDescent="0.2">
      <c r="A128" s="53"/>
      <c r="C128" s="38"/>
      <c r="D128" s="110"/>
      <c r="E128" s="110"/>
      <c r="F128" s="110"/>
      <c r="G128" s="149">
        <f t="shared" si="2"/>
        <v>0</v>
      </c>
      <c r="H128" s="35"/>
      <c r="I128" s="92"/>
      <c r="J128" s="35"/>
      <c r="K128" s="34"/>
    </row>
    <row r="129" spans="1:11" ht="14.5" customHeight="1" x14ac:dyDescent="0.2">
      <c r="A129" s="53"/>
      <c r="B129" s="42">
        <v>19</v>
      </c>
      <c r="C129" s="229" t="s">
        <v>159</v>
      </c>
      <c r="D129" s="148" t="s">
        <v>520</v>
      </c>
      <c r="E129" s="149" t="s">
        <v>1</v>
      </c>
      <c r="F129" s="149">
        <v>15</v>
      </c>
      <c r="G129" s="149">
        <f t="shared" si="2"/>
        <v>15</v>
      </c>
      <c r="H129" s="49" t="str">
        <f>IF(D129="x"," ",IF(D130="x"," ",Extra!$B$3))</f>
        <v xml:space="preserve"> </v>
      </c>
    </row>
    <row r="130" spans="1:11" ht="16" x14ac:dyDescent="0.2">
      <c r="A130" s="53"/>
      <c r="C130" s="229"/>
      <c r="D130" s="148"/>
      <c r="E130" s="149" t="s">
        <v>2</v>
      </c>
      <c r="F130" s="149">
        <v>0</v>
      </c>
      <c r="G130" s="149">
        <f t="shared" si="2"/>
        <v>0</v>
      </c>
      <c r="H130" s="30" t="str">
        <f>IF(COUNTIF(D129:D130,"x")&gt;1,Extra!$B$7," ")</f>
        <v xml:space="preserve"> </v>
      </c>
    </row>
    <row r="131" spans="1:11" ht="32" x14ac:dyDescent="0.2">
      <c r="A131" s="53"/>
      <c r="C131" s="30" t="s">
        <v>124</v>
      </c>
      <c r="D131" s="73"/>
      <c r="E131" s="73"/>
      <c r="F131" s="131"/>
      <c r="G131" s="149">
        <f t="shared" si="2"/>
        <v>0</v>
      </c>
      <c r="H131" s="30"/>
      <c r="I131" s="90"/>
      <c r="J131" s="30"/>
      <c r="K131" s="34"/>
    </row>
    <row r="132" spans="1:11" ht="409.6" x14ac:dyDescent="0.2">
      <c r="A132" s="53"/>
      <c r="C132" s="15" t="s">
        <v>550</v>
      </c>
      <c r="D132" s="110"/>
      <c r="E132" s="110"/>
      <c r="F132" s="110"/>
      <c r="G132" s="149">
        <f t="shared" si="2"/>
        <v>0</v>
      </c>
      <c r="H132" s="35"/>
      <c r="I132" s="90"/>
      <c r="J132" s="35"/>
      <c r="K132" s="34"/>
    </row>
    <row r="133" spans="1:11" x14ac:dyDescent="0.2">
      <c r="A133" s="53"/>
      <c r="C133" s="38"/>
      <c r="D133" s="110"/>
      <c r="E133" s="110"/>
      <c r="F133" s="110"/>
      <c r="G133" s="149">
        <f t="shared" si="2"/>
        <v>0</v>
      </c>
      <c r="H133" s="35"/>
      <c r="I133" s="92"/>
      <c r="J133" s="35"/>
      <c r="K133" s="34"/>
    </row>
    <row r="134" spans="1:11" ht="14.5" customHeight="1" x14ac:dyDescent="0.2">
      <c r="A134" s="53"/>
      <c r="B134" s="42">
        <v>20</v>
      </c>
      <c r="C134" s="229" t="s">
        <v>158</v>
      </c>
      <c r="D134" s="148" t="s">
        <v>520</v>
      </c>
      <c r="E134" s="149" t="s">
        <v>1</v>
      </c>
      <c r="F134" s="149">
        <v>15</v>
      </c>
      <c r="G134" s="149">
        <f t="shared" si="2"/>
        <v>15</v>
      </c>
      <c r="H134" s="49" t="str">
        <f>IF(D134="x"," ",IF(D135="x"," ",Extra!$B$3))</f>
        <v xml:space="preserve"> </v>
      </c>
      <c r="I134" s="230" t="s">
        <v>126</v>
      </c>
    </row>
    <row r="135" spans="1:11" ht="16" x14ac:dyDescent="0.2">
      <c r="A135" s="53"/>
      <c r="C135" s="229"/>
      <c r="D135" s="148"/>
      <c r="E135" s="149" t="s">
        <v>2</v>
      </c>
      <c r="F135" s="149">
        <v>0</v>
      </c>
      <c r="G135" s="149">
        <f t="shared" si="2"/>
        <v>0</v>
      </c>
      <c r="H135" s="30" t="str">
        <f>IF(COUNTIF(D134:D135,"x")&gt;1,Extra!$B$7," ")</f>
        <v xml:space="preserve"> </v>
      </c>
      <c r="I135" s="230"/>
    </row>
    <row r="136" spans="1:11" ht="32" x14ac:dyDescent="0.2">
      <c r="A136" s="53"/>
      <c r="C136" s="30" t="s">
        <v>124</v>
      </c>
      <c r="D136" s="73"/>
      <c r="E136" s="73"/>
      <c r="F136" s="131"/>
      <c r="G136" s="149">
        <f t="shared" si="2"/>
        <v>0</v>
      </c>
      <c r="H136" s="30"/>
      <c r="I136" s="90"/>
      <c r="J136" s="30"/>
      <c r="K136" s="34"/>
    </row>
    <row r="137" spans="1:11" ht="409.6" x14ac:dyDescent="0.2">
      <c r="A137" s="53"/>
      <c r="C137" s="15" t="s">
        <v>551</v>
      </c>
      <c r="D137" s="110"/>
      <c r="E137" s="110"/>
      <c r="F137" s="110"/>
      <c r="G137" s="149">
        <f t="shared" si="2"/>
        <v>0</v>
      </c>
      <c r="H137" s="35"/>
      <c r="I137" s="90"/>
      <c r="J137" s="35"/>
      <c r="K137" s="34"/>
    </row>
    <row r="138" spans="1:11" x14ac:dyDescent="0.2">
      <c r="A138" s="53"/>
      <c r="C138" s="38"/>
      <c r="D138" s="110"/>
      <c r="E138" s="110"/>
      <c r="F138" s="110"/>
      <c r="G138" s="149">
        <f t="shared" si="2"/>
        <v>0</v>
      </c>
      <c r="H138" s="35"/>
      <c r="I138" s="92"/>
      <c r="J138" s="35"/>
      <c r="K138" s="34"/>
    </row>
    <row r="139" spans="1:11" x14ac:dyDescent="0.2">
      <c r="A139" s="53"/>
      <c r="B139" s="42">
        <v>21</v>
      </c>
      <c r="C139" s="229" t="s">
        <v>157</v>
      </c>
      <c r="D139" s="169" t="s">
        <v>520</v>
      </c>
      <c r="E139" s="149" t="s">
        <v>85</v>
      </c>
      <c r="F139" s="149">
        <v>20</v>
      </c>
      <c r="G139" s="149">
        <f t="shared" si="2"/>
        <v>20</v>
      </c>
      <c r="H139" s="49" t="str">
        <f>IF(D139="x"," ",IF(D140="x"," ",IF(D141="x"," ",IF(D142="x"," ",IF(D143="x"," ",Extra!$B$3)))))</f>
        <v xml:space="preserve"> </v>
      </c>
    </row>
    <row r="140" spans="1:11" ht="16" x14ac:dyDescent="0.2">
      <c r="A140" s="53"/>
      <c r="C140" s="229"/>
      <c r="D140" s="169"/>
      <c r="E140" s="149" t="s">
        <v>86</v>
      </c>
      <c r="F140" s="149">
        <v>15</v>
      </c>
      <c r="G140" s="149">
        <f t="shared" si="2"/>
        <v>0</v>
      </c>
      <c r="H140" s="30" t="str">
        <f>IF(COUNTIF(D139:D143,"x")&gt;1,Extra!$B$7," ")</f>
        <v xml:space="preserve"> </v>
      </c>
    </row>
    <row r="141" spans="1:11" x14ac:dyDescent="0.2">
      <c r="A141" s="53"/>
      <c r="C141" s="229"/>
      <c r="D141" s="169"/>
      <c r="E141" s="149" t="s">
        <v>87</v>
      </c>
      <c r="F141" s="149">
        <v>10</v>
      </c>
      <c r="G141" s="149">
        <f t="shared" si="2"/>
        <v>0</v>
      </c>
    </row>
    <row r="142" spans="1:11" x14ac:dyDescent="0.2">
      <c r="A142" s="53"/>
      <c r="C142" s="229"/>
      <c r="D142" s="169"/>
      <c r="E142" s="149" t="s">
        <v>111</v>
      </c>
      <c r="F142" s="149">
        <v>5</v>
      </c>
      <c r="G142" s="149">
        <f t="shared" si="2"/>
        <v>0</v>
      </c>
    </row>
    <row r="143" spans="1:11" x14ac:dyDescent="0.2">
      <c r="A143" s="53"/>
      <c r="C143" s="229"/>
      <c r="D143" s="169"/>
      <c r="E143" s="149" t="s">
        <v>2</v>
      </c>
      <c r="F143" s="149">
        <v>0</v>
      </c>
      <c r="G143" s="149">
        <f t="shared" si="2"/>
        <v>0</v>
      </c>
    </row>
    <row r="144" spans="1:11" ht="16" x14ac:dyDescent="0.2">
      <c r="A144" s="53"/>
      <c r="C144" s="30" t="s">
        <v>127</v>
      </c>
      <c r="D144" s="73"/>
      <c r="E144" s="73"/>
      <c r="F144" s="131"/>
      <c r="G144" s="149">
        <f t="shared" si="2"/>
        <v>0</v>
      </c>
      <c r="H144" s="30"/>
      <c r="I144" s="90"/>
      <c r="J144" s="30"/>
      <c r="K144" s="34"/>
    </row>
    <row r="145" spans="1:15" ht="409.6" x14ac:dyDescent="0.2">
      <c r="A145" s="53"/>
      <c r="C145" s="15" t="s">
        <v>552</v>
      </c>
      <c r="D145" s="110"/>
      <c r="E145" s="110"/>
      <c r="F145" s="110"/>
      <c r="G145" s="149">
        <f t="shared" si="2"/>
        <v>0</v>
      </c>
      <c r="H145" s="35"/>
      <c r="I145" s="90"/>
      <c r="J145" s="35"/>
      <c r="K145" s="34"/>
    </row>
    <row r="146" spans="1:15" x14ac:dyDescent="0.2">
      <c r="A146" s="53"/>
      <c r="C146" s="38"/>
      <c r="D146" s="110"/>
      <c r="E146" s="110"/>
      <c r="F146" s="110"/>
      <c r="G146" s="149">
        <f t="shared" si="2"/>
        <v>0</v>
      </c>
      <c r="H146" s="35"/>
      <c r="I146" s="92"/>
      <c r="J146" s="35"/>
      <c r="K146" s="34"/>
    </row>
    <row r="147" spans="1:15" x14ac:dyDescent="0.2">
      <c r="A147" s="53"/>
      <c r="B147" s="42">
        <v>22</v>
      </c>
      <c r="C147" s="229" t="s">
        <v>418</v>
      </c>
      <c r="D147" s="148"/>
      <c r="E147" s="149" t="s">
        <v>88</v>
      </c>
      <c r="F147" s="149">
        <v>15</v>
      </c>
      <c r="G147" s="149">
        <f t="shared" si="2"/>
        <v>0</v>
      </c>
      <c r="H147" s="49" t="str">
        <f>IF(D147="x"," ",IF(D148="x"," ",IF(D149="x"," ",IF(D150="x"," ",IF(D151="x"," ",IF(D152="x"," ",Extra!$B$3))))))</f>
        <v xml:space="preserve"> </v>
      </c>
    </row>
    <row r="148" spans="1:15" ht="16" x14ac:dyDescent="0.2">
      <c r="A148" s="53"/>
      <c r="C148" s="229"/>
      <c r="D148" s="148"/>
      <c r="E148" s="149" t="s">
        <v>89</v>
      </c>
      <c r="F148" s="149">
        <v>15</v>
      </c>
      <c r="G148" s="149">
        <f t="shared" si="2"/>
        <v>0</v>
      </c>
      <c r="H148" s="30" t="str">
        <f>IF(COUNTIF(D147:D152,"x")&gt;1,Extra!$B$7," ")</f>
        <v xml:space="preserve"> </v>
      </c>
    </row>
    <row r="149" spans="1:15" x14ac:dyDescent="0.2">
      <c r="A149" s="53"/>
      <c r="C149" s="229"/>
      <c r="D149" s="148"/>
      <c r="E149" s="149" t="s">
        <v>90</v>
      </c>
      <c r="F149" s="149">
        <v>10</v>
      </c>
      <c r="G149" s="149">
        <f t="shared" si="2"/>
        <v>0</v>
      </c>
    </row>
    <row r="150" spans="1:15" x14ac:dyDescent="0.2">
      <c r="A150" s="53"/>
      <c r="C150" s="229"/>
      <c r="D150" s="148"/>
      <c r="E150" s="149" t="s">
        <v>91</v>
      </c>
      <c r="F150" s="149">
        <v>5</v>
      </c>
      <c r="G150" s="149">
        <f t="shared" ref="G150:G152" si="3">IF(D150="x",F150,0)</f>
        <v>0</v>
      </c>
    </row>
    <row r="151" spans="1:15" x14ac:dyDescent="0.2">
      <c r="A151" s="53"/>
      <c r="C151" s="229"/>
      <c r="D151" s="148" t="s">
        <v>520</v>
      </c>
      <c r="E151" s="149" t="s">
        <v>92</v>
      </c>
      <c r="F151" s="149">
        <v>20</v>
      </c>
      <c r="G151" s="149">
        <f t="shared" si="3"/>
        <v>20</v>
      </c>
    </row>
    <row r="152" spans="1:15" x14ac:dyDescent="0.2">
      <c r="A152" s="53"/>
      <c r="C152" s="229"/>
      <c r="D152" s="148"/>
      <c r="E152" s="154" t="s">
        <v>44</v>
      </c>
      <c r="F152" s="154">
        <v>0</v>
      </c>
      <c r="G152" s="149">
        <f t="shared" si="3"/>
        <v>0</v>
      </c>
    </row>
    <row r="153" spans="1:15" x14ac:dyDescent="0.2">
      <c r="A153" s="53"/>
      <c r="C153" s="38"/>
      <c r="D153" s="110"/>
      <c r="E153" s="110"/>
      <c r="F153" s="110"/>
      <c r="G153" s="110"/>
      <c r="H153" s="35"/>
      <c r="I153" s="92"/>
      <c r="J153" s="35"/>
      <c r="K153" s="34"/>
    </row>
    <row r="154" spans="1:15" ht="16" x14ac:dyDescent="0.2">
      <c r="A154" s="53"/>
      <c r="B154" s="59"/>
      <c r="C154" s="99" t="s">
        <v>93</v>
      </c>
      <c r="D154" s="155"/>
      <c r="E154" s="155"/>
      <c r="F154" s="155">
        <f>F155+F160+F165+F170+F176+F180+F186+F190+F196+F204+F209+F214</f>
        <v>210</v>
      </c>
      <c r="G154" s="155">
        <f>SUM(G155:G218)</f>
        <v>190</v>
      </c>
      <c r="H154" s="85"/>
      <c r="I154" s="93"/>
      <c r="J154" s="85"/>
      <c r="K154" s="85"/>
      <c r="L154" s="85"/>
      <c r="M154" s="85"/>
      <c r="N154" s="85"/>
      <c r="O154" s="17"/>
    </row>
    <row r="155" spans="1:15" x14ac:dyDescent="0.2">
      <c r="A155" s="53"/>
      <c r="B155" s="42">
        <v>23</v>
      </c>
      <c r="C155" s="229" t="s">
        <v>419</v>
      </c>
      <c r="D155" s="148" t="s">
        <v>520</v>
      </c>
      <c r="E155" s="149" t="s">
        <v>1</v>
      </c>
      <c r="F155" s="149">
        <v>20</v>
      </c>
      <c r="G155" s="149">
        <f>IF(D155="x",F155,0)</f>
        <v>20</v>
      </c>
      <c r="H155" s="49" t="str">
        <f>IF(D155="x"," ",IF(D156="x"," ",Extra!$B$3))</f>
        <v xml:space="preserve"> </v>
      </c>
    </row>
    <row r="156" spans="1:15" ht="16" x14ac:dyDescent="0.2">
      <c r="A156" s="53"/>
      <c r="C156" s="229"/>
      <c r="D156" s="148"/>
      <c r="E156" s="149" t="s">
        <v>2</v>
      </c>
      <c r="F156" s="149">
        <v>0</v>
      </c>
      <c r="G156" s="149">
        <f t="shared" ref="G156:G218" si="4">IF(D156="x",F156,0)</f>
        <v>0</v>
      </c>
      <c r="H156" s="30" t="str">
        <f>IF(COUNTIF(D155:D156,"x")&gt;1,Extra!$B$7," ")</f>
        <v xml:space="preserve"> </v>
      </c>
    </row>
    <row r="157" spans="1:15" ht="16" x14ac:dyDescent="0.2">
      <c r="A157" s="53"/>
      <c r="C157" s="30" t="s">
        <v>128</v>
      </c>
      <c r="D157" s="73"/>
      <c r="E157" s="73"/>
      <c r="F157" s="131"/>
      <c r="G157" s="149">
        <f t="shared" si="4"/>
        <v>0</v>
      </c>
      <c r="H157" s="30"/>
      <c r="I157" s="90"/>
      <c r="J157" s="30"/>
      <c r="K157" s="34"/>
    </row>
    <row r="158" spans="1:15" ht="409.6" x14ac:dyDescent="0.2">
      <c r="A158" s="53"/>
      <c r="C158" s="15" t="s">
        <v>553</v>
      </c>
      <c r="D158" s="110"/>
      <c r="E158" s="110"/>
      <c r="F158" s="110"/>
      <c r="G158" s="149">
        <f t="shared" si="4"/>
        <v>0</v>
      </c>
      <c r="H158" s="35"/>
      <c r="I158" s="90"/>
      <c r="J158" s="35"/>
      <c r="K158" s="34"/>
    </row>
    <row r="159" spans="1:15" x14ac:dyDescent="0.2">
      <c r="A159" s="53"/>
      <c r="C159" s="38"/>
      <c r="D159" s="110"/>
      <c r="E159" s="110"/>
      <c r="F159" s="110"/>
      <c r="G159" s="149">
        <f t="shared" si="4"/>
        <v>0</v>
      </c>
      <c r="H159" s="35"/>
      <c r="I159" s="92"/>
      <c r="J159" s="35"/>
      <c r="K159" s="34"/>
    </row>
    <row r="160" spans="1:15" x14ac:dyDescent="0.2">
      <c r="A160" s="53"/>
      <c r="B160" s="42">
        <v>24</v>
      </c>
      <c r="C160" s="229" t="s">
        <v>156</v>
      </c>
      <c r="D160" s="148" t="s">
        <v>520</v>
      </c>
      <c r="E160" s="149" t="s">
        <v>1</v>
      </c>
      <c r="F160" s="149">
        <v>15</v>
      </c>
      <c r="G160" s="149">
        <f t="shared" si="4"/>
        <v>15</v>
      </c>
      <c r="H160" s="49" t="str">
        <f>IF(D160="x"," ",IF(D161="x"," ",Extra!$B$3))</f>
        <v xml:space="preserve"> </v>
      </c>
    </row>
    <row r="161" spans="1:11" ht="16" x14ac:dyDescent="0.2">
      <c r="A161" s="53"/>
      <c r="C161" s="229"/>
      <c r="D161" s="148"/>
      <c r="E161" s="149" t="s">
        <v>2</v>
      </c>
      <c r="F161" s="149">
        <v>0</v>
      </c>
      <c r="G161" s="149">
        <f t="shared" si="4"/>
        <v>0</v>
      </c>
      <c r="H161" s="30" t="str">
        <f>IF(COUNTIF(D160:D161,"x")&gt;1,Extra!$B$7," ")</f>
        <v xml:space="preserve"> </v>
      </c>
    </row>
    <row r="162" spans="1:11" ht="16" x14ac:dyDescent="0.2">
      <c r="A162" s="53"/>
      <c r="C162" s="30" t="s">
        <v>129</v>
      </c>
      <c r="D162" s="73"/>
      <c r="E162" s="73"/>
      <c r="F162" s="131"/>
      <c r="G162" s="149">
        <f t="shared" si="4"/>
        <v>0</v>
      </c>
      <c r="H162" s="30"/>
      <c r="I162" s="90"/>
      <c r="J162" s="30"/>
      <c r="K162" s="34"/>
    </row>
    <row r="163" spans="1:11" ht="409.6" x14ac:dyDescent="0.2">
      <c r="A163" s="53"/>
      <c r="C163" s="15" t="s">
        <v>554</v>
      </c>
      <c r="D163" s="110"/>
      <c r="E163" s="110"/>
      <c r="F163" s="110"/>
      <c r="G163" s="149">
        <f t="shared" si="4"/>
        <v>0</v>
      </c>
      <c r="H163" s="35"/>
      <c r="I163" s="90"/>
      <c r="J163" s="35"/>
      <c r="K163" s="34"/>
    </row>
    <row r="164" spans="1:11" x14ac:dyDescent="0.2">
      <c r="A164" s="53"/>
      <c r="C164" s="38"/>
      <c r="D164" s="110"/>
      <c r="E164" s="110"/>
      <c r="F164" s="110"/>
      <c r="G164" s="149">
        <f t="shared" si="4"/>
        <v>0</v>
      </c>
      <c r="H164" s="35"/>
      <c r="I164" s="92"/>
      <c r="J164" s="35"/>
      <c r="K164" s="34"/>
    </row>
    <row r="165" spans="1:11" ht="14.5" customHeight="1" x14ac:dyDescent="0.2">
      <c r="A165" s="53"/>
      <c r="B165" s="42" t="s">
        <v>480</v>
      </c>
      <c r="C165" s="229" t="s">
        <v>155</v>
      </c>
      <c r="D165" s="148" t="s">
        <v>520</v>
      </c>
      <c r="E165" s="149" t="s">
        <v>1</v>
      </c>
      <c r="F165" s="149">
        <v>15</v>
      </c>
      <c r="G165" s="149">
        <f t="shared" si="4"/>
        <v>15</v>
      </c>
      <c r="H165" s="49" t="str">
        <f>IF(D165="x"," ",IF(D166="x"," ",Extra!$B$3))</f>
        <v xml:space="preserve"> </v>
      </c>
    </row>
    <row r="166" spans="1:11" x14ac:dyDescent="0.2">
      <c r="A166" s="53"/>
      <c r="C166" s="229"/>
      <c r="D166" s="148"/>
      <c r="E166" s="149" t="s">
        <v>2</v>
      </c>
      <c r="F166" s="149">
        <v>0</v>
      </c>
      <c r="G166" s="149">
        <f t="shared" si="4"/>
        <v>0</v>
      </c>
    </row>
    <row r="167" spans="1:11" ht="16" x14ac:dyDescent="0.2">
      <c r="A167" s="53"/>
      <c r="C167" s="30" t="s">
        <v>130</v>
      </c>
      <c r="D167" s="73"/>
      <c r="E167" s="73"/>
      <c r="F167" s="131"/>
      <c r="G167" s="149">
        <f t="shared" si="4"/>
        <v>0</v>
      </c>
      <c r="H167" s="30"/>
      <c r="I167" s="90"/>
      <c r="J167" s="30"/>
      <c r="K167" s="34"/>
    </row>
    <row r="168" spans="1:11" ht="409.6" x14ac:dyDescent="0.2">
      <c r="A168" s="53"/>
      <c r="C168" s="15" t="s">
        <v>555</v>
      </c>
      <c r="D168" s="110"/>
      <c r="E168" s="110"/>
      <c r="F168" s="110"/>
      <c r="G168" s="149">
        <f t="shared" si="4"/>
        <v>0</v>
      </c>
      <c r="H168" s="35"/>
      <c r="I168" s="90"/>
      <c r="J168" s="35"/>
      <c r="K168" s="34"/>
    </row>
    <row r="169" spans="1:11" x14ac:dyDescent="0.2">
      <c r="A169" s="53"/>
      <c r="C169" s="38"/>
      <c r="D169" s="110"/>
      <c r="E169" s="110"/>
      <c r="F169" s="110"/>
      <c r="G169" s="149">
        <f t="shared" si="4"/>
        <v>0</v>
      </c>
      <c r="H169" s="35"/>
      <c r="I169" s="92"/>
      <c r="J169" s="35"/>
      <c r="K169" s="34"/>
    </row>
    <row r="170" spans="1:11" ht="16" x14ac:dyDescent="0.2">
      <c r="A170" s="53"/>
      <c r="B170" s="42" t="s">
        <v>481</v>
      </c>
      <c r="C170" s="229" t="s">
        <v>154</v>
      </c>
      <c r="D170" s="148" t="s">
        <v>520</v>
      </c>
      <c r="E170" s="149" t="s">
        <v>94</v>
      </c>
      <c r="F170" s="149">
        <v>20</v>
      </c>
      <c r="G170" s="149">
        <f t="shared" si="4"/>
        <v>20</v>
      </c>
      <c r="H170" s="49" t="str">
        <f>IF(D170="x"," ",IF(D171="x"," ", IF(D172="x"," ",Extra!$B$3)))</f>
        <v xml:space="preserve"> </v>
      </c>
    </row>
    <row r="171" spans="1:11" ht="16" x14ac:dyDescent="0.2">
      <c r="A171" s="53"/>
      <c r="C171" s="229"/>
      <c r="D171" s="148"/>
      <c r="E171" s="149" t="s">
        <v>95</v>
      </c>
      <c r="F171" s="149">
        <v>10</v>
      </c>
      <c r="G171" s="149">
        <f t="shared" si="4"/>
        <v>0</v>
      </c>
      <c r="H171" s="30" t="str">
        <f>IF(COUNTIF(D170:D172,"x")&gt;1,Extra!$B$7," ")</f>
        <v xml:space="preserve"> </v>
      </c>
    </row>
    <row r="172" spans="1:11" x14ac:dyDescent="0.2">
      <c r="A172" s="53"/>
      <c r="C172" s="229"/>
      <c r="D172" s="148"/>
      <c r="E172" s="149" t="s">
        <v>96</v>
      </c>
      <c r="F172" s="149">
        <v>0</v>
      </c>
      <c r="G172" s="149">
        <f t="shared" si="4"/>
        <v>0</v>
      </c>
    </row>
    <row r="173" spans="1:11" ht="16" x14ac:dyDescent="0.2">
      <c r="A173" s="53"/>
      <c r="C173" s="30" t="s">
        <v>131</v>
      </c>
      <c r="D173" s="73"/>
      <c r="E173" s="73"/>
      <c r="F173" s="131"/>
      <c r="G173" s="149">
        <f t="shared" si="4"/>
        <v>0</v>
      </c>
      <c r="H173" s="30"/>
      <c r="I173" s="90"/>
      <c r="J173" s="30"/>
      <c r="K173" s="34"/>
    </row>
    <row r="174" spans="1:11" ht="224" x14ac:dyDescent="0.2">
      <c r="A174" s="53"/>
      <c r="C174" s="15" t="s">
        <v>556</v>
      </c>
      <c r="D174" s="110"/>
      <c r="E174" s="110"/>
      <c r="F174" s="110"/>
      <c r="G174" s="149">
        <f t="shared" si="4"/>
        <v>0</v>
      </c>
      <c r="H174" s="35"/>
      <c r="I174" s="90"/>
      <c r="J174" s="35"/>
      <c r="K174" s="34"/>
    </row>
    <row r="175" spans="1:11" x14ac:dyDescent="0.2">
      <c r="A175" s="53"/>
      <c r="C175" s="38"/>
      <c r="D175" s="110"/>
      <c r="E175" s="110"/>
      <c r="F175" s="110"/>
      <c r="G175" s="149">
        <f t="shared" si="4"/>
        <v>0</v>
      </c>
      <c r="H175" s="35"/>
      <c r="I175" s="92"/>
      <c r="J175" s="35"/>
      <c r="K175" s="34"/>
    </row>
    <row r="176" spans="1:11" ht="16" x14ac:dyDescent="0.2">
      <c r="A176" s="53"/>
      <c r="B176" s="42" t="s">
        <v>482</v>
      </c>
      <c r="C176" s="229" t="s">
        <v>153</v>
      </c>
      <c r="D176" s="148" t="s">
        <v>520</v>
      </c>
      <c r="E176" s="149" t="s">
        <v>1</v>
      </c>
      <c r="F176" s="149">
        <v>15</v>
      </c>
      <c r="G176" s="149">
        <f t="shared" si="4"/>
        <v>15</v>
      </c>
      <c r="H176" s="49" t="str">
        <f>IF(D176="x"," ",IF(D177="x"," ", IF(D178="x"," ",Extra!$B$3)))</f>
        <v xml:space="preserve"> </v>
      </c>
    </row>
    <row r="177" spans="1:11" ht="16" x14ac:dyDescent="0.2">
      <c r="A177" s="53"/>
      <c r="C177" s="229"/>
      <c r="D177" s="148"/>
      <c r="E177" s="149" t="s">
        <v>2</v>
      </c>
      <c r="F177" s="149">
        <v>0</v>
      </c>
      <c r="G177" s="149">
        <f t="shared" si="4"/>
        <v>0</v>
      </c>
      <c r="H177" s="30" t="str">
        <f>IF(COUNTIF(D176:D178,"x")&gt;1,Extra!$B$7," ")</f>
        <v xml:space="preserve"> </v>
      </c>
    </row>
    <row r="178" spans="1:11" x14ac:dyDescent="0.2">
      <c r="A178" s="53"/>
      <c r="C178" s="229"/>
      <c r="D178" s="148"/>
      <c r="E178" s="149" t="s">
        <v>44</v>
      </c>
      <c r="F178" s="149">
        <v>0</v>
      </c>
      <c r="G178" s="149">
        <f t="shared" si="4"/>
        <v>0</v>
      </c>
    </row>
    <row r="179" spans="1:11" x14ac:dyDescent="0.2">
      <c r="A179" s="53"/>
      <c r="C179" s="38"/>
      <c r="D179" s="110"/>
      <c r="E179" s="110"/>
      <c r="F179" s="110"/>
      <c r="G179" s="149">
        <f t="shared" si="4"/>
        <v>0</v>
      </c>
      <c r="H179" s="35"/>
      <c r="I179" s="92"/>
      <c r="J179" s="35"/>
      <c r="K179" s="34"/>
    </row>
    <row r="180" spans="1:11" ht="16" x14ac:dyDescent="0.2">
      <c r="A180" s="53"/>
      <c r="B180" s="42" t="s">
        <v>483</v>
      </c>
      <c r="C180" s="229" t="s">
        <v>152</v>
      </c>
      <c r="D180" s="148" t="s">
        <v>520</v>
      </c>
      <c r="E180" s="149" t="s">
        <v>97</v>
      </c>
      <c r="F180" s="149">
        <v>20</v>
      </c>
      <c r="G180" s="149">
        <f t="shared" si="4"/>
        <v>20</v>
      </c>
      <c r="H180" s="49" t="str">
        <f>IF(D180="x"," ",IF(D181="x"," ",IF(D182="x"," ",IF(D183="x"," ",IF(D184="x"," ",Extra!$B$3)))))</f>
        <v xml:space="preserve"> </v>
      </c>
    </row>
    <row r="181" spans="1:11" ht="16" x14ac:dyDescent="0.2">
      <c r="A181" s="53"/>
      <c r="C181" s="229"/>
      <c r="D181" s="148"/>
      <c r="E181" s="149" t="s">
        <v>98</v>
      </c>
      <c r="F181" s="149">
        <v>15</v>
      </c>
      <c r="G181" s="149">
        <f t="shared" si="4"/>
        <v>0</v>
      </c>
      <c r="H181" s="30" t="str">
        <f>IF(COUNTIF(D180:D184,"x")&gt;1,Extra!$B$7," ")</f>
        <v xml:space="preserve"> </v>
      </c>
    </row>
    <row r="182" spans="1:11" x14ac:dyDescent="0.2">
      <c r="A182" s="53"/>
      <c r="C182" s="229"/>
      <c r="D182" s="148"/>
      <c r="E182" s="149" t="s">
        <v>99</v>
      </c>
      <c r="F182" s="149">
        <v>10</v>
      </c>
      <c r="G182" s="149">
        <f t="shared" si="4"/>
        <v>0</v>
      </c>
    </row>
    <row r="183" spans="1:11" x14ac:dyDescent="0.2">
      <c r="A183" s="53"/>
      <c r="C183" s="229"/>
      <c r="D183" s="148"/>
      <c r="E183" s="149" t="s">
        <v>100</v>
      </c>
      <c r="F183" s="149">
        <v>5</v>
      </c>
      <c r="G183" s="149">
        <f t="shared" si="4"/>
        <v>0</v>
      </c>
    </row>
    <row r="184" spans="1:11" x14ac:dyDescent="0.2">
      <c r="A184" s="53"/>
      <c r="C184" s="229"/>
      <c r="D184" s="148"/>
      <c r="E184" s="149" t="s">
        <v>101</v>
      </c>
      <c r="F184" s="149">
        <v>0</v>
      </c>
      <c r="G184" s="149">
        <f t="shared" si="4"/>
        <v>0</v>
      </c>
    </row>
    <row r="185" spans="1:11" x14ac:dyDescent="0.2">
      <c r="A185" s="53"/>
      <c r="C185" s="38"/>
      <c r="D185" s="110"/>
      <c r="E185" s="110"/>
      <c r="F185" s="110"/>
      <c r="G185" s="149">
        <f t="shared" si="4"/>
        <v>0</v>
      </c>
      <c r="H185" s="35"/>
      <c r="I185" s="92"/>
      <c r="J185" s="35"/>
      <c r="K185" s="34"/>
    </row>
    <row r="186" spans="1:11" ht="16" x14ac:dyDescent="0.2">
      <c r="A186" s="53"/>
      <c r="B186" s="42" t="s">
        <v>484</v>
      </c>
      <c r="C186" s="229" t="s">
        <v>151</v>
      </c>
      <c r="D186" s="148"/>
      <c r="E186" s="149" t="s">
        <v>102</v>
      </c>
      <c r="F186" s="149">
        <v>15</v>
      </c>
      <c r="G186" s="149">
        <f t="shared" si="4"/>
        <v>0</v>
      </c>
      <c r="H186" s="49" t="str">
        <f>IF(D186="x"," ",IF(D187="x"," ", IF(D188="x"," ",Extra!$B$3)))</f>
        <v>Missing answer</v>
      </c>
    </row>
    <row r="187" spans="1:11" ht="16" x14ac:dyDescent="0.2">
      <c r="A187" s="53"/>
      <c r="C187" s="229"/>
      <c r="D187" s="148"/>
      <c r="E187" s="149" t="s">
        <v>103</v>
      </c>
      <c r="F187" s="149">
        <v>5</v>
      </c>
      <c r="G187" s="149">
        <f t="shared" si="4"/>
        <v>0</v>
      </c>
      <c r="H187" s="30" t="str">
        <f>IF(COUNTIF(D186:D188,"x")&gt;1,Extra!$B$7," ")</f>
        <v xml:space="preserve"> </v>
      </c>
    </row>
    <row r="188" spans="1:11" x14ac:dyDescent="0.2">
      <c r="A188" s="53"/>
      <c r="C188" s="229"/>
      <c r="D188" s="148"/>
      <c r="E188" s="149" t="s">
        <v>104</v>
      </c>
      <c r="F188" s="149">
        <v>0</v>
      </c>
      <c r="G188" s="149">
        <f t="shared" si="4"/>
        <v>0</v>
      </c>
    </row>
    <row r="189" spans="1:11" x14ac:dyDescent="0.2">
      <c r="A189" s="53"/>
      <c r="C189" s="38"/>
      <c r="D189" s="110"/>
      <c r="E189" s="110"/>
      <c r="F189" s="110"/>
      <c r="G189" s="149">
        <f t="shared" si="4"/>
        <v>0</v>
      </c>
      <c r="H189" s="35"/>
      <c r="I189" s="92"/>
      <c r="J189" s="35"/>
      <c r="K189" s="34"/>
    </row>
    <row r="190" spans="1:11" ht="16" x14ac:dyDescent="0.2">
      <c r="A190" s="53"/>
      <c r="B190" s="42" t="s">
        <v>485</v>
      </c>
      <c r="C190" s="229" t="s">
        <v>150</v>
      </c>
      <c r="D190" s="148" t="s">
        <v>520</v>
      </c>
      <c r="E190" s="149" t="s">
        <v>1</v>
      </c>
      <c r="F190" s="149">
        <v>20</v>
      </c>
      <c r="G190" s="149">
        <f t="shared" si="4"/>
        <v>20</v>
      </c>
      <c r="H190" s="49" t="str">
        <f>IF(D190="x"," ",IF(D191="x"," ", IF(D192="x"," ",Extra!$B$3)))</f>
        <v xml:space="preserve"> </v>
      </c>
    </row>
    <row r="191" spans="1:11" ht="16" x14ac:dyDescent="0.2">
      <c r="A191" s="53"/>
      <c r="C191" s="229"/>
      <c r="D191" s="148"/>
      <c r="E191" s="149" t="s">
        <v>2</v>
      </c>
      <c r="F191" s="149">
        <v>0</v>
      </c>
      <c r="G191" s="149">
        <f t="shared" si="4"/>
        <v>0</v>
      </c>
      <c r="H191" s="30" t="str">
        <f>IF(COUNTIF(D190:D192,"x")&gt;1,Extra!$B$7," ")</f>
        <v xml:space="preserve"> </v>
      </c>
    </row>
    <row r="192" spans="1:11" x14ac:dyDescent="0.2">
      <c r="A192" s="53"/>
      <c r="C192" s="229"/>
      <c r="D192" s="148"/>
      <c r="E192" s="149" t="s">
        <v>4</v>
      </c>
      <c r="F192" s="149">
        <v>0</v>
      </c>
      <c r="G192" s="149">
        <f t="shared" si="4"/>
        <v>0</v>
      </c>
    </row>
    <row r="193" spans="1:11" ht="16" x14ac:dyDescent="0.2">
      <c r="A193" s="53"/>
      <c r="C193" s="30" t="s">
        <v>132</v>
      </c>
      <c r="D193" s="73"/>
      <c r="E193" s="73"/>
      <c r="F193" s="131"/>
      <c r="G193" s="149">
        <f t="shared" si="4"/>
        <v>0</v>
      </c>
      <c r="H193" s="30"/>
      <c r="I193" s="90"/>
      <c r="J193" s="30"/>
      <c r="K193" s="34"/>
    </row>
    <row r="194" spans="1:11" ht="240" x14ac:dyDescent="0.2">
      <c r="A194" s="53"/>
      <c r="C194" s="15" t="s">
        <v>557</v>
      </c>
      <c r="D194" s="110"/>
      <c r="E194" s="110"/>
      <c r="F194" s="110"/>
      <c r="G194" s="149">
        <f t="shared" si="4"/>
        <v>0</v>
      </c>
      <c r="H194" s="35"/>
      <c r="I194" s="90"/>
      <c r="J194" s="35"/>
      <c r="K194" s="34"/>
    </row>
    <row r="195" spans="1:11" x14ac:dyDescent="0.2">
      <c r="A195" s="53"/>
      <c r="C195" s="38"/>
      <c r="D195" s="110"/>
      <c r="E195" s="110"/>
      <c r="F195" s="110"/>
      <c r="G195" s="149">
        <f t="shared" si="4"/>
        <v>0</v>
      </c>
      <c r="H195" s="35"/>
      <c r="I195" s="92"/>
      <c r="J195" s="35"/>
      <c r="K195" s="34"/>
    </row>
    <row r="196" spans="1:11" ht="16" x14ac:dyDescent="0.2">
      <c r="A196" s="53"/>
      <c r="B196" s="42" t="s">
        <v>486</v>
      </c>
      <c r="C196" s="229" t="s">
        <v>149</v>
      </c>
      <c r="D196" s="148"/>
      <c r="E196" s="149" t="s">
        <v>97</v>
      </c>
      <c r="F196" s="149">
        <v>20</v>
      </c>
      <c r="G196" s="149">
        <f t="shared" si="4"/>
        <v>0</v>
      </c>
      <c r="H196" s="49" t="str">
        <f>IF(D196="x"," ",IF(D197="x"," ",IF(D198="x"," ",IF(D199="x"," ",IF(D200="x"," ",Extra!$B$3)))))</f>
        <v xml:space="preserve"> </v>
      </c>
    </row>
    <row r="197" spans="1:11" ht="16" x14ac:dyDescent="0.2">
      <c r="A197" s="53"/>
      <c r="C197" s="229"/>
      <c r="D197" s="148" t="s">
        <v>520</v>
      </c>
      <c r="E197" s="149" t="s">
        <v>98</v>
      </c>
      <c r="F197" s="149">
        <v>15</v>
      </c>
      <c r="G197" s="149">
        <f t="shared" si="4"/>
        <v>15</v>
      </c>
      <c r="H197" s="30" t="str">
        <f>IF(COUNTIF(D196:D200,"x")&gt;1,Extra!$B$7," ")</f>
        <v xml:space="preserve"> </v>
      </c>
    </row>
    <row r="198" spans="1:11" x14ac:dyDescent="0.2">
      <c r="A198" s="53"/>
      <c r="C198" s="229"/>
      <c r="D198" s="148"/>
      <c r="E198" s="149" t="s">
        <v>99</v>
      </c>
      <c r="F198" s="149">
        <v>10</v>
      </c>
      <c r="G198" s="149">
        <f t="shared" si="4"/>
        <v>0</v>
      </c>
    </row>
    <row r="199" spans="1:11" x14ac:dyDescent="0.2">
      <c r="A199" s="53"/>
      <c r="C199" s="229"/>
      <c r="D199" s="148"/>
      <c r="E199" s="149" t="s">
        <v>100</v>
      </c>
      <c r="F199" s="149">
        <v>5</v>
      </c>
      <c r="G199" s="149">
        <f t="shared" si="4"/>
        <v>0</v>
      </c>
    </row>
    <row r="200" spans="1:11" x14ac:dyDescent="0.2">
      <c r="A200" s="53"/>
      <c r="C200" s="229"/>
      <c r="D200" s="148"/>
      <c r="E200" s="149" t="s">
        <v>101</v>
      </c>
      <c r="F200" s="149">
        <v>0</v>
      </c>
      <c r="G200" s="149">
        <f t="shared" si="4"/>
        <v>0</v>
      </c>
    </row>
    <row r="201" spans="1:11" ht="16" x14ac:dyDescent="0.2">
      <c r="A201" s="53"/>
      <c r="C201" s="30" t="s">
        <v>133</v>
      </c>
      <c r="D201" s="73"/>
      <c r="E201" s="73"/>
      <c r="F201" s="131"/>
      <c r="G201" s="149">
        <f t="shared" si="4"/>
        <v>0</v>
      </c>
      <c r="H201" s="30"/>
      <c r="I201" s="90"/>
      <c r="J201" s="30"/>
      <c r="K201" s="34"/>
    </row>
    <row r="202" spans="1:11" ht="16" x14ac:dyDescent="0.2">
      <c r="A202" s="53"/>
      <c r="C202" s="15" t="str">
        <f>Extra!$B$2</f>
        <v>Please fill your answer here.</v>
      </c>
      <c r="D202" s="110"/>
      <c r="E202" s="110"/>
      <c r="F202" s="110"/>
      <c r="G202" s="149">
        <f t="shared" si="4"/>
        <v>0</v>
      </c>
      <c r="H202" s="35"/>
      <c r="I202" s="90"/>
      <c r="J202" s="35"/>
      <c r="K202" s="34"/>
    </row>
    <row r="203" spans="1:11" x14ac:dyDescent="0.2">
      <c r="A203" s="53"/>
      <c r="C203" s="38"/>
      <c r="D203" s="110"/>
      <c r="E203" s="110"/>
      <c r="F203" s="110"/>
      <c r="G203" s="149">
        <f t="shared" si="4"/>
        <v>0</v>
      </c>
      <c r="H203" s="35"/>
      <c r="I203" s="92"/>
      <c r="J203" s="35"/>
      <c r="K203" s="34"/>
    </row>
    <row r="204" spans="1:11" ht="14.5" customHeight="1" x14ac:dyDescent="0.2">
      <c r="A204" s="53"/>
      <c r="B204" s="42">
        <v>28</v>
      </c>
      <c r="C204" s="229" t="s">
        <v>148</v>
      </c>
      <c r="D204" s="148" t="s">
        <v>520</v>
      </c>
      <c r="E204" s="149" t="s">
        <v>1</v>
      </c>
      <c r="F204" s="149">
        <v>20</v>
      </c>
      <c r="G204" s="149">
        <f t="shared" si="4"/>
        <v>20</v>
      </c>
      <c r="H204" s="49" t="str">
        <f>IF(D204="x"," ",IF(D205="x"," ",Extra!$B$3))</f>
        <v xml:space="preserve"> </v>
      </c>
      <c r="I204" s="209" t="s">
        <v>135</v>
      </c>
    </row>
    <row r="205" spans="1:11" ht="16" x14ac:dyDescent="0.2">
      <c r="A205" s="53"/>
      <c r="C205" s="229"/>
      <c r="D205" s="148"/>
      <c r="E205" s="149" t="s">
        <v>2</v>
      </c>
      <c r="F205" s="149">
        <v>0</v>
      </c>
      <c r="G205" s="149">
        <f t="shared" si="4"/>
        <v>0</v>
      </c>
      <c r="H205" s="30" t="str">
        <f>IF(COUNTIF(D204:D205,"x")&gt;1,Extra!$B$7," ")</f>
        <v xml:space="preserve"> </v>
      </c>
    </row>
    <row r="206" spans="1:11" ht="16" x14ac:dyDescent="0.2">
      <c r="A206" s="53"/>
      <c r="C206" s="30" t="s">
        <v>134</v>
      </c>
      <c r="D206" s="73"/>
      <c r="E206" s="73"/>
      <c r="F206" s="131"/>
      <c r="G206" s="149">
        <f t="shared" si="4"/>
        <v>0</v>
      </c>
      <c r="H206" s="30"/>
      <c r="I206" s="90"/>
      <c r="J206" s="30"/>
      <c r="K206" s="34"/>
    </row>
    <row r="207" spans="1:11" ht="409.6" x14ac:dyDescent="0.2">
      <c r="A207" s="53"/>
      <c r="C207" s="15" t="s">
        <v>558</v>
      </c>
      <c r="D207" s="110"/>
      <c r="E207" s="110"/>
      <c r="F207" s="110"/>
      <c r="G207" s="149">
        <f t="shared" si="4"/>
        <v>0</v>
      </c>
      <c r="H207" s="35"/>
      <c r="I207" s="90"/>
      <c r="J207" s="35"/>
      <c r="K207" s="34"/>
    </row>
    <row r="208" spans="1:11" x14ac:dyDescent="0.2">
      <c r="A208" s="53"/>
      <c r="C208" s="38"/>
      <c r="D208" s="110"/>
      <c r="E208" s="110"/>
      <c r="F208" s="110"/>
      <c r="G208" s="149">
        <f t="shared" si="4"/>
        <v>0</v>
      </c>
      <c r="H208" s="35"/>
      <c r="I208" s="92"/>
      <c r="J208" s="35"/>
      <c r="K208" s="34"/>
    </row>
    <row r="209" spans="1:11" ht="16" x14ac:dyDescent="0.2">
      <c r="A209" s="53"/>
      <c r="B209" s="42" t="s">
        <v>488</v>
      </c>
      <c r="C209" s="229" t="s">
        <v>147</v>
      </c>
      <c r="D209" s="148" t="s">
        <v>520</v>
      </c>
      <c r="E209" s="149" t="s">
        <v>1</v>
      </c>
      <c r="F209" s="149">
        <v>20</v>
      </c>
      <c r="G209" s="149">
        <f t="shared" si="4"/>
        <v>20</v>
      </c>
      <c r="H209" s="49" t="str">
        <f>IF(D209="x"," ",IF(D210="x"," ",Extra!$B$3))</f>
        <v xml:space="preserve"> </v>
      </c>
      <c r="I209" s="230" t="s">
        <v>137</v>
      </c>
    </row>
    <row r="210" spans="1:11" ht="16" x14ac:dyDescent="0.2">
      <c r="A210" s="53"/>
      <c r="C210" s="229"/>
      <c r="D210" s="148"/>
      <c r="E210" s="149" t="s">
        <v>2</v>
      </c>
      <c r="F210" s="149">
        <v>0</v>
      </c>
      <c r="G210" s="149">
        <f t="shared" si="4"/>
        <v>0</v>
      </c>
      <c r="H210" s="30" t="str">
        <f>IF(COUNTIF(D209:D210,"x")&gt;1,Extra!$B$7," ")</f>
        <v xml:space="preserve"> </v>
      </c>
      <c r="I210" s="230"/>
    </row>
    <row r="211" spans="1:11" ht="16" x14ac:dyDescent="0.2">
      <c r="A211" s="53"/>
      <c r="C211" s="30" t="s">
        <v>136</v>
      </c>
      <c r="D211" s="73"/>
      <c r="E211" s="73"/>
      <c r="F211" s="131"/>
      <c r="G211" s="149">
        <f t="shared" si="4"/>
        <v>0</v>
      </c>
      <c r="H211" s="30"/>
      <c r="I211" s="90"/>
      <c r="J211" s="30"/>
      <c r="K211" s="34"/>
    </row>
    <row r="212" spans="1:11" ht="409.6" x14ac:dyDescent="0.2">
      <c r="A212" s="53"/>
      <c r="C212" s="15" t="s">
        <v>559</v>
      </c>
      <c r="D212" s="110"/>
      <c r="E212" s="110"/>
      <c r="F212" s="110"/>
      <c r="G212" s="149">
        <f t="shared" si="4"/>
        <v>0</v>
      </c>
      <c r="H212" s="35"/>
      <c r="I212" s="90"/>
      <c r="J212" s="35"/>
      <c r="K212" s="34"/>
    </row>
    <row r="213" spans="1:11" x14ac:dyDescent="0.2">
      <c r="A213" s="53"/>
      <c r="C213" s="38"/>
      <c r="D213" s="110"/>
      <c r="E213" s="110"/>
      <c r="F213" s="110"/>
      <c r="G213" s="149">
        <f t="shared" si="4"/>
        <v>0</v>
      </c>
      <c r="H213" s="35"/>
      <c r="I213" s="92"/>
      <c r="J213" s="35"/>
      <c r="K213" s="34"/>
    </row>
    <row r="214" spans="1:11" ht="14.5" customHeight="1" x14ac:dyDescent="0.2">
      <c r="A214" s="53"/>
      <c r="B214" s="42" t="s">
        <v>487</v>
      </c>
      <c r="C214" s="229" t="s">
        <v>146</v>
      </c>
      <c r="D214" s="148" t="s">
        <v>520</v>
      </c>
      <c r="E214" s="149" t="s">
        <v>1</v>
      </c>
      <c r="F214" s="149">
        <v>10</v>
      </c>
      <c r="G214" s="149">
        <f t="shared" si="4"/>
        <v>10</v>
      </c>
      <c r="H214" s="49" t="str">
        <f>IF(D214="x"," ",IF(D215="x"," ",Extra!$B$3))</f>
        <v xml:space="preserve"> </v>
      </c>
    </row>
    <row r="215" spans="1:11" ht="16" x14ac:dyDescent="0.2">
      <c r="A215" s="53"/>
      <c r="C215" s="229"/>
      <c r="D215" s="148"/>
      <c r="E215" s="154" t="s">
        <v>2</v>
      </c>
      <c r="F215" s="154">
        <v>0</v>
      </c>
      <c r="G215" s="149">
        <f t="shared" si="4"/>
        <v>0</v>
      </c>
      <c r="H215" s="30" t="str">
        <f>IF(COUNTIF(D214:D215,"x")&gt;1,Extra!$B$7," ")</f>
        <v xml:space="preserve"> </v>
      </c>
    </row>
    <row r="216" spans="1:11" ht="16" x14ac:dyDescent="0.2">
      <c r="A216" s="53"/>
      <c r="C216" s="30" t="s">
        <v>138</v>
      </c>
      <c r="D216" s="73"/>
      <c r="E216" s="30"/>
      <c r="F216" s="30"/>
      <c r="G216" s="149">
        <f t="shared" si="4"/>
        <v>0</v>
      </c>
      <c r="H216" s="30"/>
      <c r="I216" s="90"/>
      <c r="J216" s="30"/>
      <c r="K216" s="34"/>
    </row>
    <row r="217" spans="1:11" ht="176" x14ac:dyDescent="0.2">
      <c r="A217" s="53"/>
      <c r="C217" s="15" t="s">
        <v>560</v>
      </c>
      <c r="D217" s="110"/>
      <c r="E217" s="35"/>
      <c r="F217" s="35"/>
      <c r="G217" s="149">
        <f t="shared" si="4"/>
        <v>0</v>
      </c>
      <c r="H217" s="35"/>
      <c r="I217" s="90"/>
      <c r="J217" s="35"/>
      <c r="K217" s="34"/>
    </row>
    <row r="218" spans="1:11" x14ac:dyDescent="0.2">
      <c r="A218" s="53"/>
      <c r="C218" s="38"/>
      <c r="D218" s="110"/>
      <c r="E218" s="35"/>
      <c r="F218" s="35"/>
      <c r="G218" s="149">
        <f t="shared" si="4"/>
        <v>0</v>
      </c>
      <c r="H218" s="35"/>
      <c r="I218" s="92"/>
      <c r="J218" s="35"/>
      <c r="K218" s="34"/>
    </row>
    <row r="219" spans="1:11" ht="14.5" customHeight="1" x14ac:dyDescent="0.2">
      <c r="A219" s="53"/>
      <c r="B219" s="179"/>
      <c r="C219" s="179" t="s">
        <v>105</v>
      </c>
      <c r="D219" s="179"/>
      <c r="E219" s="179"/>
      <c r="F219" s="179"/>
      <c r="G219" s="179"/>
      <c r="H219" s="179"/>
      <c r="I219" s="212"/>
      <c r="J219" s="35"/>
      <c r="K219" s="34"/>
    </row>
    <row r="220" spans="1:11" ht="44" customHeight="1" x14ac:dyDescent="0.2">
      <c r="A220" s="17"/>
      <c r="C220" s="78" t="str">
        <f>IF(COUNTIF(H$7:H$218,Extra!$B$3)&gt;=1,Extra!$B$9,Extra!$B$10)</f>
        <v>Dimension 1: Policy contains missing answers</v>
      </c>
    </row>
    <row r="222" spans="1:11" ht="27" x14ac:dyDescent="0.2">
      <c r="A222" s="19"/>
      <c r="B222" s="43"/>
      <c r="C222" s="162" t="s">
        <v>40</v>
      </c>
      <c r="D222" s="21"/>
      <c r="E222" s="20"/>
      <c r="F222" s="20">
        <f>F225+F272+F312+F340+F375</f>
        <v>650</v>
      </c>
      <c r="G222" s="20"/>
      <c r="H222" s="20"/>
      <c r="I222" s="213"/>
    </row>
    <row r="223" spans="1:11" ht="270" customHeight="1" x14ac:dyDescent="0.2">
      <c r="A223" s="19"/>
      <c r="B223" s="44"/>
      <c r="C223" s="95" t="s">
        <v>167</v>
      </c>
      <c r="D223" s="44"/>
      <c r="E223" s="23"/>
      <c r="F223" s="23"/>
      <c r="G223" s="23"/>
      <c r="H223" s="23"/>
      <c r="I223" s="88"/>
    </row>
    <row r="224" spans="1:11" ht="16" x14ac:dyDescent="0.2">
      <c r="A224" s="19"/>
      <c r="B224" s="45"/>
      <c r="C224" s="96" t="s">
        <v>8</v>
      </c>
      <c r="D224" s="172"/>
      <c r="E224" s="41" t="s">
        <v>9</v>
      </c>
      <c r="F224" s="41"/>
      <c r="G224" s="41"/>
      <c r="H224" s="41" t="s">
        <v>57</v>
      </c>
      <c r="I224" s="214" t="s">
        <v>11</v>
      </c>
    </row>
    <row r="225" spans="1:9" ht="16" x14ac:dyDescent="0.2">
      <c r="A225" s="27"/>
      <c r="B225" s="46"/>
      <c r="C225" s="97" t="s">
        <v>49</v>
      </c>
      <c r="D225" s="28"/>
      <c r="E225" s="29"/>
      <c r="F225" s="29">
        <f>F226+F232+F238+F244+F249+F254+F260+F266</f>
        <v>270</v>
      </c>
      <c r="G225" s="29"/>
      <c r="H225" s="29"/>
      <c r="I225" s="215"/>
    </row>
    <row r="226" spans="1:9" x14ac:dyDescent="0.2">
      <c r="A226" s="47"/>
      <c r="B226" s="48">
        <v>30</v>
      </c>
      <c r="C226" s="225" t="s">
        <v>420</v>
      </c>
      <c r="D226" s="67" t="s">
        <v>520</v>
      </c>
      <c r="E226" s="72" t="s">
        <v>41</v>
      </c>
      <c r="F226" s="1">
        <v>40</v>
      </c>
      <c r="G226" s="72">
        <f>IF(D226="x",F226,0)</f>
        <v>40</v>
      </c>
      <c r="H226" s="49" t="str">
        <f>IF(D226="x"," ",IF(D227="x"," ", IF(D228="x"," ",Extra!$B$3)))</f>
        <v xml:space="preserve"> </v>
      </c>
      <c r="I226" s="226" t="s">
        <v>421</v>
      </c>
    </row>
    <row r="227" spans="1:9" ht="16" x14ac:dyDescent="0.2">
      <c r="A227" s="27"/>
      <c r="C227" s="225"/>
      <c r="D227" s="68"/>
      <c r="E227" s="205" t="s">
        <v>42</v>
      </c>
      <c r="F227" s="182">
        <v>5</v>
      </c>
      <c r="G227" s="72">
        <f t="shared" ref="G227:G290" si="5">IF(D227="x",F227,0)</f>
        <v>0</v>
      </c>
      <c r="H227" s="30" t="str">
        <f>IF(COUNTIF(D226:D228,"x")&gt;1,Extra!$B$7," ")</f>
        <v xml:space="preserve"> </v>
      </c>
      <c r="I227" s="226"/>
    </row>
    <row r="228" spans="1:9" ht="16" x14ac:dyDescent="0.2">
      <c r="A228" s="27"/>
      <c r="C228" s="225"/>
      <c r="D228" s="68"/>
      <c r="E228" s="205" t="s">
        <v>43</v>
      </c>
      <c r="F228" s="182">
        <v>0</v>
      </c>
      <c r="G228" s="72">
        <f t="shared" si="5"/>
        <v>0</v>
      </c>
      <c r="H228" s="30"/>
      <c r="I228" s="226"/>
    </row>
    <row r="229" spans="1:9" x14ac:dyDescent="0.2">
      <c r="A229" s="27"/>
      <c r="C229" s="40" t="s">
        <v>58</v>
      </c>
      <c r="D229" s="152"/>
      <c r="E229" s="152"/>
      <c r="F229" s="152"/>
      <c r="G229" s="72">
        <f t="shared" si="5"/>
        <v>0</v>
      </c>
      <c r="H229" s="33"/>
      <c r="I229" s="90"/>
    </row>
    <row r="230" spans="1:9" ht="192" x14ac:dyDescent="0.2">
      <c r="A230" s="27"/>
      <c r="C230" s="207" t="s">
        <v>561</v>
      </c>
      <c r="D230" s="110"/>
      <c r="E230" s="110"/>
      <c r="F230" s="110"/>
      <c r="G230" s="72">
        <f t="shared" si="5"/>
        <v>0</v>
      </c>
      <c r="H230" s="35"/>
      <c r="I230" s="90"/>
    </row>
    <row r="231" spans="1:9" x14ac:dyDescent="0.2">
      <c r="A231" s="27"/>
      <c r="C231" s="30"/>
      <c r="D231" s="205"/>
      <c r="E231" s="205"/>
      <c r="F231" s="205"/>
      <c r="G231" s="72">
        <f t="shared" si="5"/>
        <v>0</v>
      </c>
      <c r="H231" s="30"/>
      <c r="I231" s="90"/>
    </row>
    <row r="232" spans="1:9" ht="16" x14ac:dyDescent="0.2">
      <c r="A232" s="27"/>
      <c r="B232" s="42">
        <v>31</v>
      </c>
      <c r="C232" s="225" t="s">
        <v>422</v>
      </c>
      <c r="D232" s="68" t="s">
        <v>520</v>
      </c>
      <c r="E232" s="205" t="s">
        <v>1</v>
      </c>
      <c r="F232" s="1">
        <v>40</v>
      </c>
      <c r="G232" s="72">
        <f t="shared" si="5"/>
        <v>40</v>
      </c>
      <c r="H232" s="30" t="str">
        <f>IF(D232="x"," ",IF(D233="x"," ", IF(D234="x"," ",Extra!$B$3)))</f>
        <v xml:space="preserve"> </v>
      </c>
      <c r="I232" s="226" t="s">
        <v>423</v>
      </c>
    </row>
    <row r="233" spans="1:9" ht="16" x14ac:dyDescent="0.2">
      <c r="A233" s="27"/>
      <c r="C233" s="225"/>
      <c r="D233" s="68"/>
      <c r="E233" s="205" t="s">
        <v>2</v>
      </c>
      <c r="F233" s="182">
        <v>0</v>
      </c>
      <c r="G233" s="72">
        <f t="shared" si="5"/>
        <v>0</v>
      </c>
      <c r="H233" s="30" t="str">
        <f>IF(COUNTIF(D232:D234,"x")&gt;1,Extra!$B$7," ")</f>
        <v xml:space="preserve"> </v>
      </c>
      <c r="I233" s="226"/>
    </row>
    <row r="234" spans="1:9" ht="16" x14ac:dyDescent="0.2">
      <c r="A234" s="27"/>
      <c r="C234" s="225"/>
      <c r="D234" s="68"/>
      <c r="E234" s="205" t="s">
        <v>44</v>
      </c>
      <c r="F234" s="182">
        <v>0</v>
      </c>
      <c r="G234" s="72">
        <f t="shared" si="5"/>
        <v>0</v>
      </c>
      <c r="H234" s="30"/>
      <c r="I234" s="226"/>
    </row>
    <row r="235" spans="1:9" ht="16" x14ac:dyDescent="0.2">
      <c r="A235" s="27"/>
      <c r="C235" s="32" t="s">
        <v>55</v>
      </c>
      <c r="D235" s="152"/>
      <c r="E235" s="152"/>
      <c r="F235" s="152"/>
      <c r="G235" s="72">
        <f t="shared" si="5"/>
        <v>0</v>
      </c>
      <c r="H235" s="33"/>
      <c r="I235" s="90"/>
    </row>
    <row r="236" spans="1:9" ht="320" x14ac:dyDescent="0.2">
      <c r="A236" s="27"/>
      <c r="C236" s="207" t="s">
        <v>562</v>
      </c>
      <c r="D236" s="110"/>
      <c r="E236" s="110"/>
      <c r="F236" s="110"/>
      <c r="G236" s="72">
        <f t="shared" si="5"/>
        <v>0</v>
      </c>
      <c r="H236" s="35"/>
      <c r="I236" s="90"/>
    </row>
    <row r="237" spans="1:9" x14ac:dyDescent="0.2">
      <c r="A237" s="27"/>
      <c r="C237" s="30"/>
      <c r="D237" s="205"/>
      <c r="E237" s="205"/>
      <c r="F237" s="205"/>
      <c r="G237" s="72">
        <f t="shared" si="5"/>
        <v>0</v>
      </c>
      <c r="H237" s="30"/>
      <c r="I237" s="90"/>
    </row>
    <row r="238" spans="1:9" ht="16" x14ac:dyDescent="0.2">
      <c r="A238" s="36"/>
      <c r="B238" s="37">
        <v>32</v>
      </c>
      <c r="C238" s="225" t="s">
        <v>424</v>
      </c>
      <c r="D238" s="68" t="s">
        <v>520</v>
      </c>
      <c r="E238" s="205" t="s">
        <v>1</v>
      </c>
      <c r="F238" s="1">
        <v>40</v>
      </c>
      <c r="G238" s="72">
        <f t="shared" si="5"/>
        <v>40</v>
      </c>
      <c r="H238" s="30" t="str">
        <f>IF(D238="x"," ",IF(D239="x"," ", IF(D240="x"," ",Extra!$B$3)))</f>
        <v xml:space="preserve"> </v>
      </c>
      <c r="I238" s="226" t="s">
        <v>425</v>
      </c>
    </row>
    <row r="239" spans="1:9" ht="16" x14ac:dyDescent="0.2">
      <c r="A239" s="36"/>
      <c r="B239" s="37"/>
      <c r="C239" s="225"/>
      <c r="D239" s="68"/>
      <c r="E239" s="205" t="s">
        <v>5</v>
      </c>
      <c r="F239" s="182">
        <v>0</v>
      </c>
      <c r="G239" s="72">
        <f t="shared" si="5"/>
        <v>0</v>
      </c>
      <c r="H239" s="30" t="str">
        <f>IF(COUNTIF(D238:D240,"x")&gt;1,Extra!$B$7," ")</f>
        <v xml:space="preserve"> </v>
      </c>
      <c r="I239" s="226"/>
    </row>
    <row r="240" spans="1:9" ht="16" x14ac:dyDescent="0.2">
      <c r="A240" s="36"/>
      <c r="B240" s="37"/>
      <c r="C240" s="225"/>
      <c r="D240" s="68"/>
      <c r="E240" s="205" t="s">
        <v>44</v>
      </c>
      <c r="F240" s="182">
        <v>0</v>
      </c>
      <c r="G240" s="72">
        <f t="shared" si="5"/>
        <v>0</v>
      </c>
      <c r="H240" s="30"/>
      <c r="I240" s="226"/>
    </row>
    <row r="241" spans="1:9" ht="16" x14ac:dyDescent="0.2">
      <c r="A241" s="36"/>
      <c r="B241" s="37"/>
      <c r="C241" s="30" t="s">
        <v>52</v>
      </c>
      <c r="D241" s="205"/>
      <c r="E241" s="205"/>
      <c r="F241" s="205"/>
      <c r="G241" s="72">
        <f t="shared" si="5"/>
        <v>0</v>
      </c>
      <c r="H241" s="30"/>
      <c r="I241" s="206"/>
    </row>
    <row r="242" spans="1:9" ht="409.6" x14ac:dyDescent="0.2">
      <c r="A242" s="27"/>
      <c r="C242" s="207" t="s">
        <v>563</v>
      </c>
      <c r="D242" s="110"/>
      <c r="E242" s="110"/>
      <c r="F242" s="110"/>
      <c r="G242" s="72">
        <f t="shared" si="5"/>
        <v>0</v>
      </c>
      <c r="H242" s="35"/>
      <c r="I242" s="90"/>
    </row>
    <row r="243" spans="1:9" x14ac:dyDescent="0.2">
      <c r="A243" s="27"/>
      <c r="C243" s="30"/>
      <c r="D243" s="205"/>
      <c r="E243" s="205"/>
      <c r="F243" s="205"/>
      <c r="G243" s="72">
        <f t="shared" si="5"/>
        <v>0</v>
      </c>
      <c r="H243" s="30"/>
      <c r="I243" s="206"/>
    </row>
    <row r="244" spans="1:9" ht="16" x14ac:dyDescent="0.2">
      <c r="A244" s="36"/>
      <c r="B244" s="37">
        <v>33</v>
      </c>
      <c r="C244" s="225" t="s">
        <v>426</v>
      </c>
      <c r="D244" s="68" t="s">
        <v>520</v>
      </c>
      <c r="E244" s="205" t="s">
        <v>1</v>
      </c>
      <c r="F244" s="1">
        <v>20</v>
      </c>
      <c r="G244" s="72">
        <f t="shared" si="5"/>
        <v>20</v>
      </c>
      <c r="H244" s="30" t="str">
        <f>IF(D244="x"," ",IF(D245="x"," ",Extra!$B$3))</f>
        <v xml:space="preserve"> </v>
      </c>
      <c r="I244" s="226"/>
    </row>
    <row r="245" spans="1:9" ht="16" x14ac:dyDescent="0.2">
      <c r="A245" s="36"/>
      <c r="B245" s="37"/>
      <c r="C245" s="225"/>
      <c r="D245" s="68"/>
      <c r="E245" s="205" t="s">
        <v>2</v>
      </c>
      <c r="F245" s="182">
        <v>0</v>
      </c>
      <c r="G245" s="72">
        <f t="shared" si="5"/>
        <v>0</v>
      </c>
      <c r="H245" s="30" t="str">
        <f>IF(COUNTIF(D244:D245,"x")&gt;1,Extra!$B$7," ")</f>
        <v xml:space="preserve"> </v>
      </c>
      <c r="I245" s="226"/>
    </row>
    <row r="246" spans="1:9" ht="32" x14ac:dyDescent="0.2">
      <c r="A246" s="36"/>
      <c r="B246" s="37"/>
      <c r="C246" s="30" t="s">
        <v>54</v>
      </c>
      <c r="D246" s="205"/>
      <c r="E246" s="205"/>
      <c r="F246" s="182"/>
      <c r="G246" s="72">
        <f t="shared" si="5"/>
        <v>0</v>
      </c>
      <c r="H246" s="30"/>
      <c r="I246" s="206"/>
    </row>
    <row r="247" spans="1:9" ht="335" x14ac:dyDescent="0.2">
      <c r="A247" s="36"/>
      <c r="B247" s="37"/>
      <c r="C247" s="207" t="s">
        <v>564</v>
      </c>
      <c r="D247" s="110"/>
      <c r="E247" s="110"/>
      <c r="F247" s="110"/>
      <c r="G247" s="72">
        <f t="shared" si="5"/>
        <v>0</v>
      </c>
      <c r="H247" s="35"/>
      <c r="I247" s="206"/>
    </row>
    <row r="248" spans="1:9" x14ac:dyDescent="0.2">
      <c r="A248" s="36"/>
      <c r="B248" s="37"/>
      <c r="C248" s="30"/>
      <c r="D248" s="205"/>
      <c r="E248" s="205"/>
      <c r="F248" s="205"/>
      <c r="G248" s="72">
        <f t="shared" si="5"/>
        <v>0</v>
      </c>
      <c r="H248" s="30"/>
      <c r="I248" s="206"/>
    </row>
    <row r="249" spans="1:9" ht="16" x14ac:dyDescent="0.2">
      <c r="A249" s="36"/>
      <c r="B249" s="37">
        <v>34</v>
      </c>
      <c r="C249" s="225" t="s">
        <v>427</v>
      </c>
      <c r="D249" s="68" t="s">
        <v>520</v>
      </c>
      <c r="E249" s="205" t="s">
        <v>1</v>
      </c>
      <c r="F249" s="1">
        <v>20</v>
      </c>
      <c r="G249" s="72">
        <f t="shared" si="5"/>
        <v>20</v>
      </c>
      <c r="H249" s="30" t="str">
        <f>IF(D249="x"," ",IF(D250="x"," ",Extra!$B$3))</f>
        <v xml:space="preserve"> </v>
      </c>
      <c r="I249" s="226" t="s">
        <v>173</v>
      </c>
    </row>
    <row r="250" spans="1:9" ht="16" x14ac:dyDescent="0.2">
      <c r="A250" s="27"/>
      <c r="C250" s="225"/>
      <c r="D250" s="68"/>
      <c r="E250" s="110" t="s">
        <v>2</v>
      </c>
      <c r="F250" s="1">
        <v>0</v>
      </c>
      <c r="G250" s="72">
        <f t="shared" si="5"/>
        <v>0</v>
      </c>
      <c r="H250" s="30" t="str">
        <f>IF(COUNTIF(D249:D250,"x")&gt;1,Extra!$B$7," ")</f>
        <v xml:space="preserve"> </v>
      </c>
      <c r="I250" s="226"/>
    </row>
    <row r="251" spans="1:9" ht="16" x14ac:dyDescent="0.2">
      <c r="A251" s="27"/>
      <c r="C251" s="30" t="s">
        <v>53</v>
      </c>
      <c r="D251" s="205"/>
      <c r="E251" s="205"/>
      <c r="F251" s="205"/>
      <c r="G251" s="72">
        <f t="shared" si="5"/>
        <v>0</v>
      </c>
      <c r="H251" s="30"/>
      <c r="I251" s="90"/>
    </row>
    <row r="252" spans="1:9" ht="409.6" x14ac:dyDescent="0.2">
      <c r="A252" s="27"/>
      <c r="C252" s="207" t="s">
        <v>565</v>
      </c>
      <c r="D252" s="110"/>
      <c r="E252" s="110"/>
      <c r="F252" s="110"/>
      <c r="G252" s="72">
        <f t="shared" si="5"/>
        <v>0</v>
      </c>
      <c r="H252" s="35"/>
      <c r="I252" s="90"/>
    </row>
    <row r="253" spans="1:9" x14ac:dyDescent="0.2">
      <c r="A253" s="27"/>
      <c r="C253" s="38"/>
      <c r="D253" s="110"/>
      <c r="E253" s="110"/>
      <c r="F253" s="110"/>
      <c r="G253" s="72">
        <f t="shared" si="5"/>
        <v>0</v>
      </c>
      <c r="H253" s="35"/>
      <c r="I253" s="92"/>
    </row>
    <row r="254" spans="1:9" x14ac:dyDescent="0.2">
      <c r="A254" s="27"/>
      <c r="B254" s="42">
        <v>35</v>
      </c>
      <c r="C254" s="236" t="s">
        <v>428</v>
      </c>
      <c r="D254" s="173" t="s">
        <v>520</v>
      </c>
      <c r="E254" s="1" t="s">
        <v>1</v>
      </c>
      <c r="F254" s="1">
        <v>40</v>
      </c>
      <c r="G254" s="72">
        <f t="shared" si="5"/>
        <v>40</v>
      </c>
      <c r="H254" s="49" t="str">
        <f>IF(D254="x"," ",IF(D255="x"," ",IF(D256="x"," ",Extra!$B$3)))</f>
        <v xml:space="preserve"> </v>
      </c>
      <c r="I254" s="230"/>
    </row>
    <row r="255" spans="1:9" x14ac:dyDescent="0.2">
      <c r="A255" s="27"/>
      <c r="C255" s="236"/>
      <c r="D255" s="173"/>
      <c r="E255" s="1" t="s">
        <v>2</v>
      </c>
      <c r="F255" s="1">
        <v>0</v>
      </c>
      <c r="G255" s="72">
        <f t="shared" si="5"/>
        <v>0</v>
      </c>
      <c r="H255" s="49"/>
      <c r="I255" s="230"/>
    </row>
    <row r="256" spans="1:9" ht="16" x14ac:dyDescent="0.2">
      <c r="A256" s="27"/>
      <c r="C256" s="236"/>
      <c r="D256" s="173"/>
      <c r="E256" s="1" t="s">
        <v>44</v>
      </c>
      <c r="F256" s="1">
        <v>0</v>
      </c>
      <c r="G256" s="72">
        <f t="shared" si="5"/>
        <v>0</v>
      </c>
      <c r="H256" s="30" t="str">
        <f>IF(COUNTIF(D254:D256,"x")&gt;1,Extra!$B$7," ")</f>
        <v xml:space="preserve"> </v>
      </c>
      <c r="I256" s="230"/>
    </row>
    <row r="257" spans="1:9" ht="16" x14ac:dyDescent="0.2">
      <c r="A257" s="27"/>
      <c r="C257" s="30" t="s">
        <v>140</v>
      </c>
      <c r="D257" s="205"/>
      <c r="E257" s="205"/>
      <c r="F257" s="205"/>
      <c r="G257" s="72">
        <f t="shared" si="5"/>
        <v>0</v>
      </c>
      <c r="H257" s="30"/>
      <c r="I257" s="90"/>
    </row>
    <row r="258" spans="1:9" ht="144" x14ac:dyDescent="0.2">
      <c r="A258" s="27"/>
      <c r="C258" s="207" t="s">
        <v>566</v>
      </c>
      <c r="D258" s="110"/>
      <c r="E258" s="110"/>
      <c r="F258" s="110"/>
      <c r="G258" s="72">
        <f t="shared" si="5"/>
        <v>0</v>
      </c>
      <c r="H258" s="35"/>
      <c r="I258" s="90"/>
    </row>
    <row r="259" spans="1:9" x14ac:dyDescent="0.2">
      <c r="A259" s="27"/>
      <c r="C259" s="38"/>
      <c r="D259" s="110"/>
      <c r="E259" s="110"/>
      <c r="F259" s="110"/>
      <c r="G259" s="72">
        <f t="shared" si="5"/>
        <v>0</v>
      </c>
      <c r="H259" s="35"/>
      <c r="I259" s="92"/>
    </row>
    <row r="260" spans="1:9" x14ac:dyDescent="0.2">
      <c r="A260" s="27"/>
      <c r="B260" s="42">
        <v>36</v>
      </c>
      <c r="C260" s="236" t="s">
        <v>429</v>
      </c>
      <c r="D260" s="173" t="s">
        <v>520</v>
      </c>
      <c r="E260" s="1" t="s">
        <v>1</v>
      </c>
      <c r="F260" s="1">
        <v>40</v>
      </c>
      <c r="G260" s="72">
        <f t="shared" si="5"/>
        <v>40</v>
      </c>
      <c r="H260" s="49" t="str">
        <f>IF(D260="x"," ",IF(D261="x"," ",IF(D262="x"," ",Extra!$B$3)))</f>
        <v xml:space="preserve"> </v>
      </c>
      <c r="I260" s="230"/>
    </row>
    <row r="261" spans="1:9" x14ac:dyDescent="0.2">
      <c r="A261" s="27"/>
      <c r="C261" s="236"/>
      <c r="D261" s="173"/>
      <c r="E261" s="1" t="s">
        <v>2</v>
      </c>
      <c r="F261" s="1">
        <v>0</v>
      </c>
      <c r="G261" s="72">
        <f t="shared" si="5"/>
        <v>0</v>
      </c>
      <c r="H261" s="49"/>
      <c r="I261" s="230"/>
    </row>
    <row r="262" spans="1:9" ht="16" x14ac:dyDescent="0.2">
      <c r="A262" s="27"/>
      <c r="C262" s="236"/>
      <c r="D262" s="173"/>
      <c r="E262" s="1" t="s">
        <v>44</v>
      </c>
      <c r="F262" s="1">
        <v>0</v>
      </c>
      <c r="G262" s="72">
        <f t="shared" si="5"/>
        <v>0</v>
      </c>
      <c r="H262" s="30" t="str">
        <f>IF(COUNTIF(D260:D262,"x")&gt;1,Extra!$B$7," ")</f>
        <v xml:space="preserve"> </v>
      </c>
      <c r="I262" s="230"/>
    </row>
    <row r="263" spans="1:9" ht="16" x14ac:dyDescent="0.2">
      <c r="A263" s="27"/>
      <c r="C263" s="30" t="s">
        <v>140</v>
      </c>
      <c r="D263" s="205"/>
      <c r="E263" s="205"/>
      <c r="F263" s="205"/>
      <c r="G263" s="72">
        <f t="shared" si="5"/>
        <v>0</v>
      </c>
      <c r="H263" s="30"/>
      <c r="I263" s="90"/>
    </row>
    <row r="264" spans="1:9" ht="409.6" x14ac:dyDescent="0.2">
      <c r="A264" s="27"/>
      <c r="C264" s="207" t="s">
        <v>567</v>
      </c>
      <c r="D264" s="110"/>
      <c r="E264" s="110"/>
      <c r="F264" s="110"/>
      <c r="G264" s="72">
        <f t="shared" si="5"/>
        <v>0</v>
      </c>
      <c r="H264" s="35"/>
      <c r="I264" s="90"/>
    </row>
    <row r="265" spans="1:9" x14ac:dyDescent="0.2">
      <c r="A265" s="27"/>
      <c r="C265" s="38"/>
      <c r="D265" s="110"/>
      <c r="E265" s="110"/>
      <c r="F265" s="110"/>
      <c r="G265" s="72">
        <f t="shared" si="5"/>
        <v>0</v>
      </c>
      <c r="H265" s="35"/>
      <c r="I265" s="92"/>
    </row>
    <row r="266" spans="1:9" x14ac:dyDescent="0.2">
      <c r="A266" s="27"/>
      <c r="B266" s="42">
        <v>37</v>
      </c>
      <c r="C266" s="236" t="s">
        <v>431</v>
      </c>
      <c r="D266" s="173" t="s">
        <v>520</v>
      </c>
      <c r="E266" s="1" t="s">
        <v>1</v>
      </c>
      <c r="F266" s="1">
        <v>30</v>
      </c>
      <c r="G266" s="72">
        <f t="shared" ref="G266:G271" si="6">IF(D266="x",F266,0)</f>
        <v>30</v>
      </c>
      <c r="H266" s="49" t="str">
        <f>IF(D266="x"," ",IF(D267="x"," ",IF(D268="x"," ",Extra!$B$3)))</f>
        <v xml:space="preserve"> </v>
      </c>
      <c r="I266" s="230"/>
    </row>
    <row r="267" spans="1:9" x14ac:dyDescent="0.2">
      <c r="A267" s="27"/>
      <c r="C267" s="236"/>
      <c r="D267" s="173"/>
      <c r="E267" s="1" t="s">
        <v>2</v>
      </c>
      <c r="F267" s="1">
        <v>0</v>
      </c>
      <c r="G267" s="72">
        <f t="shared" si="6"/>
        <v>0</v>
      </c>
      <c r="H267" s="49"/>
      <c r="I267" s="230"/>
    </row>
    <row r="268" spans="1:9" ht="16" x14ac:dyDescent="0.2">
      <c r="A268" s="27"/>
      <c r="C268" s="236"/>
      <c r="D268" s="173"/>
      <c r="E268" s="1" t="s">
        <v>44</v>
      </c>
      <c r="F268" s="1">
        <v>0</v>
      </c>
      <c r="G268" s="72">
        <f t="shared" si="6"/>
        <v>0</v>
      </c>
      <c r="H268" s="30" t="str">
        <f>IF(COUNTIF(D266:D268,"x")&gt;1,Extra!$B$7," ")</f>
        <v xml:space="preserve"> </v>
      </c>
      <c r="I268" s="230"/>
    </row>
    <row r="269" spans="1:9" ht="16" x14ac:dyDescent="0.2">
      <c r="A269" s="27"/>
      <c r="C269" s="30" t="s">
        <v>430</v>
      </c>
      <c r="D269" s="205"/>
      <c r="E269" s="205"/>
      <c r="F269" s="205"/>
      <c r="G269" s="72">
        <f t="shared" si="6"/>
        <v>0</v>
      </c>
      <c r="H269" s="30"/>
      <c r="I269" s="90"/>
    </row>
    <row r="270" spans="1:9" ht="365" x14ac:dyDescent="0.2">
      <c r="A270" s="27"/>
      <c r="C270" s="207" t="s">
        <v>568</v>
      </c>
      <c r="D270" s="110"/>
      <c r="E270" s="110"/>
      <c r="F270" s="110"/>
      <c r="G270" s="72">
        <f t="shared" si="6"/>
        <v>0</v>
      </c>
      <c r="H270" s="35"/>
      <c r="I270" s="90"/>
    </row>
    <row r="271" spans="1:9" x14ac:dyDescent="0.2">
      <c r="A271" s="27"/>
      <c r="C271" s="38"/>
      <c r="D271" s="110"/>
      <c r="E271" s="110"/>
      <c r="F271" s="110"/>
      <c r="G271" s="72">
        <f t="shared" si="6"/>
        <v>0</v>
      </c>
      <c r="H271" s="35"/>
      <c r="I271" s="92"/>
    </row>
    <row r="272" spans="1:9" ht="16" x14ac:dyDescent="0.2">
      <c r="A272" s="27"/>
      <c r="B272" s="46"/>
      <c r="C272" s="98" t="s">
        <v>45</v>
      </c>
      <c r="D272" s="177"/>
      <c r="E272" s="153"/>
      <c r="F272" s="153">
        <f>F273+F279+F286+F293+F300+F306</f>
        <v>120</v>
      </c>
      <c r="G272" s="39"/>
      <c r="H272" s="39"/>
      <c r="I272" s="215"/>
    </row>
    <row r="273" spans="1:9" x14ac:dyDescent="0.2">
      <c r="A273" s="27"/>
      <c r="B273" s="42">
        <v>38</v>
      </c>
      <c r="C273" s="236" t="s">
        <v>432</v>
      </c>
      <c r="D273" s="173" t="s">
        <v>520</v>
      </c>
      <c r="E273" s="1" t="s">
        <v>1</v>
      </c>
      <c r="F273" s="1">
        <v>20</v>
      </c>
      <c r="G273" s="72">
        <f t="shared" si="5"/>
        <v>20</v>
      </c>
      <c r="H273" s="49" t="str">
        <f>IF(D273="x"," ",IF(D274="x"," ",IF(D275="x"," ",Extra!$B$3)))</f>
        <v xml:space="preserve"> </v>
      </c>
      <c r="I273" s="230"/>
    </row>
    <row r="274" spans="1:9" ht="16" x14ac:dyDescent="0.2">
      <c r="A274" s="27"/>
      <c r="C274" s="236"/>
      <c r="D274" s="173"/>
      <c r="E274" s="1" t="s">
        <v>2</v>
      </c>
      <c r="F274" s="1">
        <v>0</v>
      </c>
      <c r="G274" s="72">
        <f t="shared" si="5"/>
        <v>0</v>
      </c>
      <c r="H274" s="30" t="str">
        <f>IF(COUNTIF(D273:D275,"x")&gt;1,Extra!$B$7," ")</f>
        <v xml:space="preserve"> </v>
      </c>
      <c r="I274" s="230"/>
    </row>
    <row r="275" spans="1:9" ht="16" x14ac:dyDescent="0.2">
      <c r="A275" s="27"/>
      <c r="C275" s="236"/>
      <c r="D275" s="173"/>
      <c r="E275" s="1" t="s">
        <v>44</v>
      </c>
      <c r="F275" s="1">
        <v>0</v>
      </c>
      <c r="G275" s="72">
        <f t="shared" si="5"/>
        <v>0</v>
      </c>
      <c r="H275" s="30" t="str">
        <f>IF(COUNTIF(D273:D275,"x")&gt;1,Extra!$B$7," ")</f>
        <v xml:space="preserve"> </v>
      </c>
      <c r="I275" s="230"/>
    </row>
    <row r="276" spans="1:9" ht="16" x14ac:dyDescent="0.2">
      <c r="A276" s="27"/>
      <c r="C276" s="30" t="s">
        <v>140</v>
      </c>
      <c r="D276" s="205"/>
      <c r="E276" s="205"/>
      <c r="F276" s="205"/>
      <c r="G276" s="72">
        <f t="shared" si="5"/>
        <v>0</v>
      </c>
      <c r="H276" s="30"/>
      <c r="I276" s="90"/>
    </row>
    <row r="277" spans="1:9" ht="409.6" x14ac:dyDescent="0.2">
      <c r="A277" s="27"/>
      <c r="C277" s="207" t="s">
        <v>569</v>
      </c>
      <c r="D277" s="110"/>
      <c r="E277" s="110"/>
      <c r="F277" s="110"/>
      <c r="G277" s="72">
        <f t="shared" si="5"/>
        <v>0</v>
      </c>
      <c r="H277" s="35"/>
      <c r="I277" s="90"/>
    </row>
    <row r="278" spans="1:9" x14ac:dyDescent="0.2">
      <c r="A278" s="27"/>
      <c r="C278" s="38"/>
      <c r="D278" s="110"/>
      <c r="E278" s="110"/>
      <c r="F278" s="110"/>
      <c r="G278" s="72">
        <f t="shared" si="5"/>
        <v>0</v>
      </c>
      <c r="H278" s="35"/>
      <c r="I278" s="92"/>
    </row>
    <row r="279" spans="1:9" ht="16" x14ac:dyDescent="0.2">
      <c r="A279" s="27"/>
      <c r="B279" s="42">
        <v>39</v>
      </c>
      <c r="C279" s="236" t="s">
        <v>433</v>
      </c>
      <c r="D279" s="178" t="s">
        <v>520</v>
      </c>
      <c r="E279" s="1" t="s">
        <v>46</v>
      </c>
      <c r="F279" s="1">
        <v>20</v>
      </c>
      <c r="G279" s="72">
        <f t="shared" si="5"/>
        <v>20</v>
      </c>
      <c r="H279" s="49" t="str">
        <f>IF(D279="x"," ",IF(D280="x"," ",IF(D281="x"," ",IF(D282="x"," ",Extra!$B$3))))</f>
        <v xml:space="preserve"> </v>
      </c>
      <c r="I279" s="230"/>
    </row>
    <row r="280" spans="1:9" ht="16" x14ac:dyDescent="0.2">
      <c r="A280" s="27"/>
      <c r="C280" s="236"/>
      <c r="D280" s="178"/>
      <c r="E280" s="1" t="s">
        <v>47</v>
      </c>
      <c r="F280" s="1">
        <v>10</v>
      </c>
      <c r="G280" s="72">
        <f t="shared" si="5"/>
        <v>0</v>
      </c>
      <c r="H280" s="30" t="str">
        <f>IF(COUNTIF(D279:D282,"x")&gt;1,Extra!$B$7," ")</f>
        <v xml:space="preserve"> </v>
      </c>
      <c r="I280" s="230"/>
    </row>
    <row r="281" spans="1:9" x14ac:dyDescent="0.2">
      <c r="A281" s="27"/>
      <c r="C281" s="236"/>
      <c r="D281" s="178"/>
      <c r="E281" s="1" t="s">
        <v>48</v>
      </c>
      <c r="F281" s="1">
        <v>5</v>
      </c>
      <c r="G281" s="72">
        <f t="shared" si="5"/>
        <v>0</v>
      </c>
      <c r="I281" s="230"/>
    </row>
    <row r="282" spans="1:9" x14ac:dyDescent="0.2">
      <c r="A282" s="27"/>
      <c r="C282" s="236"/>
      <c r="D282" s="178"/>
      <c r="E282" s="1" t="s">
        <v>44</v>
      </c>
      <c r="F282" s="1">
        <v>0</v>
      </c>
      <c r="G282" s="72">
        <f t="shared" si="5"/>
        <v>0</v>
      </c>
      <c r="I282" s="230"/>
    </row>
    <row r="283" spans="1:9" ht="32" x14ac:dyDescent="0.2">
      <c r="A283" s="27"/>
      <c r="C283" s="30" t="s">
        <v>141</v>
      </c>
      <c r="D283" s="205"/>
      <c r="E283" s="205"/>
      <c r="F283" s="205"/>
      <c r="G283" s="72">
        <f t="shared" si="5"/>
        <v>0</v>
      </c>
      <c r="H283" s="30"/>
      <c r="I283" s="90"/>
    </row>
    <row r="284" spans="1:9" ht="409.6" x14ac:dyDescent="0.2">
      <c r="A284" s="27"/>
      <c r="C284" s="207" t="s">
        <v>570</v>
      </c>
      <c r="D284" s="110"/>
      <c r="E284" s="110"/>
      <c r="F284" s="110"/>
      <c r="G284" s="72">
        <f t="shared" si="5"/>
        <v>0</v>
      </c>
      <c r="H284" s="35"/>
      <c r="I284" s="90"/>
    </row>
    <row r="285" spans="1:9" x14ac:dyDescent="0.2">
      <c r="A285" s="27"/>
      <c r="C285" s="38"/>
      <c r="D285" s="110"/>
      <c r="E285" s="110"/>
      <c r="F285" s="110"/>
      <c r="G285" s="72">
        <f t="shared" si="5"/>
        <v>0</v>
      </c>
      <c r="H285" s="35"/>
      <c r="I285" s="92"/>
    </row>
    <row r="286" spans="1:9" ht="16" x14ac:dyDescent="0.2">
      <c r="A286" s="27"/>
      <c r="B286" s="42">
        <v>40</v>
      </c>
      <c r="C286" s="236" t="s">
        <v>434</v>
      </c>
      <c r="D286" s="178" t="s">
        <v>520</v>
      </c>
      <c r="E286" s="1" t="s">
        <v>46</v>
      </c>
      <c r="F286" s="1">
        <v>20</v>
      </c>
      <c r="G286" s="72">
        <f t="shared" si="5"/>
        <v>20</v>
      </c>
      <c r="H286" s="49" t="str">
        <f>IF(D286="x"," ",IF(D287="x"," ",IF(D288="x"," ",IF(D289="x"," ",Extra!$B$3))))</f>
        <v xml:space="preserve"> </v>
      </c>
      <c r="I286" s="230"/>
    </row>
    <row r="287" spans="1:9" ht="16" x14ac:dyDescent="0.2">
      <c r="A287" s="27"/>
      <c r="C287" s="236"/>
      <c r="D287" s="178"/>
      <c r="E287" s="1" t="s">
        <v>47</v>
      </c>
      <c r="F287" s="1">
        <v>10</v>
      </c>
      <c r="G287" s="72">
        <f t="shared" si="5"/>
        <v>0</v>
      </c>
      <c r="H287" s="30" t="str">
        <f>IF(COUNTIF(D286:D289,"x")&gt;1,Extra!$B$7," ")</f>
        <v xml:space="preserve"> </v>
      </c>
      <c r="I287" s="230"/>
    </row>
    <row r="288" spans="1:9" x14ac:dyDescent="0.2">
      <c r="A288" s="27"/>
      <c r="C288" s="236"/>
      <c r="D288" s="178"/>
      <c r="E288" s="1" t="s">
        <v>48</v>
      </c>
      <c r="F288" s="1">
        <v>5</v>
      </c>
      <c r="G288" s="72">
        <f t="shared" si="5"/>
        <v>0</v>
      </c>
      <c r="I288" s="230"/>
    </row>
    <row r="289" spans="1:9" x14ac:dyDescent="0.2">
      <c r="A289" s="27"/>
      <c r="C289" s="236"/>
      <c r="D289" s="178"/>
      <c r="E289" s="1" t="s">
        <v>44</v>
      </c>
      <c r="F289" s="1">
        <v>0</v>
      </c>
      <c r="G289" s="72">
        <f t="shared" si="5"/>
        <v>0</v>
      </c>
      <c r="I289" s="230"/>
    </row>
    <row r="290" spans="1:9" ht="32" x14ac:dyDescent="0.2">
      <c r="A290" s="27"/>
      <c r="C290" s="30" t="s">
        <v>141</v>
      </c>
      <c r="D290" s="205"/>
      <c r="E290" s="205"/>
      <c r="F290" s="205"/>
      <c r="G290" s="72">
        <f t="shared" si="5"/>
        <v>0</v>
      </c>
      <c r="H290" s="30"/>
      <c r="I290" s="90"/>
    </row>
    <row r="291" spans="1:9" ht="409.6" x14ac:dyDescent="0.2">
      <c r="A291" s="27"/>
      <c r="C291" s="207" t="s">
        <v>571</v>
      </c>
      <c r="D291" s="110"/>
      <c r="E291" s="110"/>
      <c r="F291" s="110"/>
      <c r="G291" s="72">
        <f t="shared" ref="G291:G332" si="7">IF(D291="x",F291,0)</f>
        <v>0</v>
      </c>
      <c r="H291" s="35"/>
      <c r="I291" s="90"/>
    </row>
    <row r="292" spans="1:9" x14ac:dyDescent="0.2">
      <c r="A292" s="27"/>
      <c r="C292" s="38"/>
      <c r="D292" s="110"/>
      <c r="E292" s="110"/>
      <c r="F292" s="110"/>
      <c r="G292" s="72">
        <f t="shared" si="7"/>
        <v>0</v>
      </c>
      <c r="H292" s="35"/>
      <c r="I292" s="92"/>
    </row>
    <row r="293" spans="1:9" ht="16" x14ac:dyDescent="0.2">
      <c r="A293" s="27"/>
      <c r="B293" s="42">
        <v>41</v>
      </c>
      <c r="C293" s="236" t="s">
        <v>435</v>
      </c>
      <c r="D293" s="178" t="s">
        <v>520</v>
      </c>
      <c r="E293" s="1" t="s">
        <v>46</v>
      </c>
      <c r="F293" s="1">
        <v>20</v>
      </c>
      <c r="G293" s="72">
        <f t="shared" si="7"/>
        <v>20</v>
      </c>
      <c r="H293" s="49" t="str">
        <f>IF(D293="x"," ",IF(D294="x"," ",IF(D295="x"," ",IF(D296="x"," ",Extra!$B$3))))</f>
        <v xml:space="preserve"> </v>
      </c>
      <c r="I293" s="230" t="s">
        <v>174</v>
      </c>
    </row>
    <row r="294" spans="1:9" ht="16" x14ac:dyDescent="0.2">
      <c r="A294" s="27"/>
      <c r="C294" s="236"/>
      <c r="D294" s="178"/>
      <c r="E294" s="1" t="s">
        <v>47</v>
      </c>
      <c r="F294" s="1">
        <v>10</v>
      </c>
      <c r="G294" s="72">
        <f t="shared" si="7"/>
        <v>0</v>
      </c>
      <c r="H294" s="30" t="str">
        <f>IF(COUNTIF(D293:D296,"x")&gt;1,Extra!$B$7," ")</f>
        <v xml:space="preserve"> </v>
      </c>
      <c r="I294" s="230"/>
    </row>
    <row r="295" spans="1:9" x14ac:dyDescent="0.2">
      <c r="A295" s="27"/>
      <c r="C295" s="236"/>
      <c r="D295" s="178"/>
      <c r="E295" s="1" t="s">
        <v>48</v>
      </c>
      <c r="F295" s="1">
        <v>5</v>
      </c>
      <c r="G295" s="72">
        <f t="shared" si="7"/>
        <v>0</v>
      </c>
      <c r="I295" s="230"/>
    </row>
    <row r="296" spans="1:9" x14ac:dyDescent="0.2">
      <c r="A296" s="27"/>
      <c r="C296" s="236"/>
      <c r="D296" s="178"/>
      <c r="E296" s="1" t="s">
        <v>44</v>
      </c>
      <c r="F296" s="1">
        <v>0</v>
      </c>
      <c r="G296" s="72">
        <f t="shared" si="7"/>
        <v>0</v>
      </c>
      <c r="I296" s="230"/>
    </row>
    <row r="297" spans="1:9" ht="32" x14ac:dyDescent="0.2">
      <c r="A297" s="27"/>
      <c r="C297" s="30" t="s">
        <v>141</v>
      </c>
      <c r="D297" s="205"/>
      <c r="E297" s="205"/>
      <c r="F297" s="205"/>
      <c r="G297" s="72">
        <f t="shared" si="7"/>
        <v>0</v>
      </c>
      <c r="H297" s="30"/>
      <c r="I297" s="90"/>
    </row>
    <row r="298" spans="1:9" ht="409.6" x14ac:dyDescent="0.2">
      <c r="A298" s="27"/>
      <c r="C298" s="207" t="s">
        <v>572</v>
      </c>
      <c r="D298" s="110"/>
      <c r="E298" s="110"/>
      <c r="F298" s="110"/>
      <c r="G298" s="72">
        <f t="shared" si="7"/>
        <v>0</v>
      </c>
      <c r="H298" s="35"/>
      <c r="I298" s="90"/>
    </row>
    <row r="299" spans="1:9" x14ac:dyDescent="0.2">
      <c r="A299" s="27"/>
      <c r="C299" s="38"/>
      <c r="D299" s="110"/>
      <c r="E299" s="110"/>
      <c r="F299" s="110"/>
      <c r="G299" s="72">
        <f t="shared" si="7"/>
        <v>0</v>
      </c>
      <c r="H299" s="35"/>
      <c r="I299" s="92"/>
    </row>
    <row r="300" spans="1:9" x14ac:dyDescent="0.2">
      <c r="A300" s="27"/>
      <c r="B300" s="42">
        <v>42</v>
      </c>
      <c r="C300" s="236" t="s">
        <v>145</v>
      </c>
      <c r="D300" s="173" t="s">
        <v>520</v>
      </c>
      <c r="E300" s="1" t="s">
        <v>1</v>
      </c>
      <c r="F300" s="1">
        <v>20</v>
      </c>
      <c r="G300" s="72">
        <f t="shared" si="7"/>
        <v>20</v>
      </c>
      <c r="H300" s="49" t="str">
        <f>IF(D300="x"," ",IF(D301="x"," ",IF(D302="x"," ",Extra!$B$3)))</f>
        <v xml:space="preserve"> </v>
      </c>
      <c r="I300" s="230" t="s">
        <v>175</v>
      </c>
    </row>
    <row r="301" spans="1:9" x14ac:dyDescent="0.2">
      <c r="A301" s="27"/>
      <c r="C301" s="236"/>
      <c r="D301" s="173"/>
      <c r="E301" s="1" t="s">
        <v>2</v>
      </c>
      <c r="F301" s="1">
        <v>0</v>
      </c>
      <c r="G301" s="72">
        <f t="shared" si="7"/>
        <v>0</v>
      </c>
      <c r="H301" s="49"/>
      <c r="I301" s="230"/>
    </row>
    <row r="302" spans="1:9" ht="16" x14ac:dyDescent="0.2">
      <c r="A302" s="27"/>
      <c r="C302" s="236"/>
      <c r="D302" s="173"/>
      <c r="E302" s="1" t="s">
        <v>44</v>
      </c>
      <c r="F302" s="1">
        <v>0</v>
      </c>
      <c r="G302" s="72">
        <f t="shared" si="7"/>
        <v>0</v>
      </c>
      <c r="H302" s="30" t="str">
        <f>IF(COUNTIF(D300:D302,"x")&gt;1,Extra!$B$7," ")</f>
        <v xml:space="preserve"> </v>
      </c>
      <c r="I302" s="230"/>
    </row>
    <row r="303" spans="1:9" ht="16" x14ac:dyDescent="0.2">
      <c r="A303" s="27"/>
      <c r="C303" s="30" t="s">
        <v>140</v>
      </c>
      <c r="D303" s="205"/>
      <c r="E303" s="205"/>
      <c r="F303" s="205"/>
      <c r="G303" s="72">
        <f t="shared" si="7"/>
        <v>0</v>
      </c>
      <c r="H303" s="30"/>
      <c r="I303" s="90"/>
    </row>
    <row r="304" spans="1:9" ht="409.6" x14ac:dyDescent="0.2">
      <c r="A304" s="27"/>
      <c r="C304" s="207" t="s">
        <v>573</v>
      </c>
      <c r="D304" s="110"/>
      <c r="E304" s="110"/>
      <c r="F304" s="110"/>
      <c r="G304" s="72">
        <f t="shared" si="7"/>
        <v>0</v>
      </c>
      <c r="H304" s="35"/>
      <c r="I304" s="90"/>
    </row>
    <row r="305" spans="1:9" x14ac:dyDescent="0.2">
      <c r="A305" s="27"/>
      <c r="C305" s="38"/>
      <c r="D305" s="110"/>
      <c r="E305" s="110"/>
      <c r="F305" s="110"/>
      <c r="G305" s="72">
        <f t="shared" si="7"/>
        <v>0</v>
      </c>
      <c r="H305" s="35"/>
      <c r="I305" s="92"/>
    </row>
    <row r="306" spans="1:9" x14ac:dyDescent="0.2">
      <c r="A306" s="27"/>
      <c r="B306" s="42">
        <v>43</v>
      </c>
      <c r="C306" s="236" t="s">
        <v>144</v>
      </c>
      <c r="D306" s="173" t="s">
        <v>520</v>
      </c>
      <c r="E306" s="1" t="s">
        <v>1</v>
      </c>
      <c r="F306" s="1">
        <v>20</v>
      </c>
      <c r="G306" s="72">
        <f t="shared" si="7"/>
        <v>20</v>
      </c>
      <c r="H306" s="49" t="str">
        <f>IF(D306="x"," ",IF(D307="x"," ",IF(D308="x"," ",Extra!$B$3)))</f>
        <v xml:space="preserve"> </v>
      </c>
      <c r="I306" s="230" t="s">
        <v>207</v>
      </c>
    </row>
    <row r="307" spans="1:9" x14ac:dyDescent="0.2">
      <c r="A307" s="27"/>
      <c r="C307" s="236"/>
      <c r="D307" s="173"/>
      <c r="E307" s="1" t="s">
        <v>2</v>
      </c>
      <c r="F307" s="1">
        <v>0</v>
      </c>
      <c r="G307" s="72">
        <f t="shared" si="7"/>
        <v>0</v>
      </c>
      <c r="H307" s="49"/>
      <c r="I307" s="230"/>
    </row>
    <row r="308" spans="1:9" ht="16" x14ac:dyDescent="0.2">
      <c r="A308" s="27"/>
      <c r="C308" s="236"/>
      <c r="D308" s="173"/>
      <c r="E308" s="1" t="s">
        <v>44</v>
      </c>
      <c r="F308" s="1">
        <v>0</v>
      </c>
      <c r="G308" s="72">
        <f t="shared" si="7"/>
        <v>0</v>
      </c>
      <c r="H308" s="30" t="str">
        <f>IF(COUNTIF(D306:D308,"x")&gt;1,Extra!$B$7," ")</f>
        <v xml:space="preserve"> </v>
      </c>
      <c r="I308" s="230"/>
    </row>
    <row r="309" spans="1:9" ht="16" x14ac:dyDescent="0.2">
      <c r="A309" s="27"/>
      <c r="C309" s="30" t="s">
        <v>140</v>
      </c>
      <c r="D309" s="205"/>
      <c r="E309" s="205"/>
      <c r="F309" s="205"/>
      <c r="G309" s="72">
        <f t="shared" si="7"/>
        <v>0</v>
      </c>
      <c r="H309" s="30"/>
      <c r="I309" s="90"/>
    </row>
    <row r="310" spans="1:9" ht="409.6" x14ac:dyDescent="0.2">
      <c r="A310" s="27"/>
      <c r="C310" s="207" t="s">
        <v>574</v>
      </c>
      <c r="D310" s="110"/>
      <c r="E310" s="110"/>
      <c r="F310" s="110"/>
      <c r="G310" s="72">
        <f t="shared" si="7"/>
        <v>0</v>
      </c>
      <c r="H310" s="35"/>
      <c r="I310" s="90"/>
    </row>
    <row r="311" spans="1:9" x14ac:dyDescent="0.2">
      <c r="A311" s="27"/>
      <c r="C311" s="38"/>
      <c r="D311" s="110"/>
      <c r="E311" s="110"/>
      <c r="F311" s="110"/>
      <c r="G311" s="72">
        <f t="shared" si="7"/>
        <v>0</v>
      </c>
      <c r="H311" s="35"/>
      <c r="I311" s="92"/>
    </row>
    <row r="312" spans="1:9" ht="16" x14ac:dyDescent="0.2">
      <c r="A312" s="27"/>
      <c r="B312" s="46"/>
      <c r="C312" s="98" t="s">
        <v>139</v>
      </c>
      <c r="D312" s="177"/>
      <c r="E312" s="153"/>
      <c r="F312" s="153">
        <f>F313+F319+F326+F333</f>
        <v>80</v>
      </c>
      <c r="G312" s="39"/>
      <c r="H312" s="39"/>
      <c r="I312" s="215"/>
    </row>
    <row r="313" spans="1:9" x14ac:dyDescent="0.2">
      <c r="A313" s="27"/>
      <c r="B313" s="42">
        <v>44</v>
      </c>
      <c r="C313" s="236" t="s">
        <v>436</v>
      </c>
      <c r="D313" s="173" t="s">
        <v>520</v>
      </c>
      <c r="E313" s="1" t="s">
        <v>1</v>
      </c>
      <c r="F313" s="183">
        <v>20</v>
      </c>
      <c r="G313" s="72">
        <f t="shared" si="7"/>
        <v>20</v>
      </c>
      <c r="H313" s="49" t="str">
        <f>IF(D313="x"," ",IF(D314="x"," ",IF(D315="x"," ",Extra!$B$3)))</f>
        <v xml:space="preserve"> </v>
      </c>
      <c r="I313" s="230" t="s">
        <v>176</v>
      </c>
    </row>
    <row r="314" spans="1:9" x14ac:dyDescent="0.2">
      <c r="A314" s="27"/>
      <c r="C314" s="236"/>
      <c r="D314" s="173"/>
      <c r="E314" s="1" t="s">
        <v>2</v>
      </c>
      <c r="F314" s="184">
        <v>0</v>
      </c>
      <c r="G314" s="72">
        <f t="shared" si="7"/>
        <v>0</v>
      </c>
      <c r="H314" s="49"/>
      <c r="I314" s="230"/>
    </row>
    <row r="315" spans="1:9" ht="16" x14ac:dyDescent="0.2">
      <c r="A315" s="27"/>
      <c r="C315" s="236"/>
      <c r="D315" s="173"/>
      <c r="E315" s="1" t="s">
        <v>44</v>
      </c>
      <c r="F315" s="184">
        <v>0</v>
      </c>
      <c r="G315" s="72">
        <f t="shared" si="7"/>
        <v>0</v>
      </c>
      <c r="H315" s="30" t="str">
        <f>IF(COUNTIF(D313:D315,"x")&gt;1,Extra!$B$7," ")</f>
        <v xml:space="preserve"> </v>
      </c>
      <c r="I315" s="230"/>
    </row>
    <row r="316" spans="1:9" ht="16" x14ac:dyDescent="0.2">
      <c r="A316" s="27"/>
      <c r="C316" s="30" t="s">
        <v>140</v>
      </c>
      <c r="D316" s="205"/>
      <c r="E316" s="205"/>
      <c r="F316" s="205"/>
      <c r="G316" s="72">
        <f t="shared" si="7"/>
        <v>0</v>
      </c>
      <c r="H316" s="30"/>
      <c r="I316" s="90"/>
    </row>
    <row r="317" spans="1:9" ht="409.6" x14ac:dyDescent="0.2">
      <c r="A317" s="27"/>
      <c r="C317" s="207" t="s">
        <v>575</v>
      </c>
      <c r="D317" s="110"/>
      <c r="E317" s="110"/>
      <c r="F317" s="110"/>
      <c r="G317" s="72">
        <f t="shared" si="7"/>
        <v>0</v>
      </c>
      <c r="H317" s="35"/>
      <c r="I317" s="90"/>
    </row>
    <row r="318" spans="1:9" x14ac:dyDescent="0.2">
      <c r="A318" s="27"/>
      <c r="C318" s="38"/>
      <c r="D318" s="110"/>
      <c r="E318" s="110"/>
      <c r="F318" s="110"/>
      <c r="G318" s="72">
        <f t="shared" si="7"/>
        <v>0</v>
      </c>
      <c r="H318" s="35"/>
      <c r="I318" s="92"/>
    </row>
    <row r="319" spans="1:9" ht="16" x14ac:dyDescent="0.2">
      <c r="A319" s="27"/>
      <c r="B319" s="42">
        <v>45</v>
      </c>
      <c r="C319" s="236" t="s">
        <v>437</v>
      </c>
      <c r="D319" s="178" t="s">
        <v>520</v>
      </c>
      <c r="E319" s="1" t="s">
        <v>46</v>
      </c>
      <c r="F319" s="183">
        <v>20</v>
      </c>
      <c r="G319" s="72">
        <f t="shared" si="7"/>
        <v>20</v>
      </c>
      <c r="H319" s="49" t="str">
        <f>IF(D319="x"," ",IF(D320="x"," ",IF(D321="x"," ",IF(D322="x"," ",Extra!$B$3))))</f>
        <v xml:space="preserve"> </v>
      </c>
      <c r="I319" s="230" t="s">
        <v>177</v>
      </c>
    </row>
    <row r="320" spans="1:9" ht="16" x14ac:dyDescent="0.2">
      <c r="A320" s="27"/>
      <c r="C320" s="236"/>
      <c r="D320" s="178"/>
      <c r="E320" s="1" t="s">
        <v>47</v>
      </c>
      <c r="F320" s="184">
        <v>10</v>
      </c>
      <c r="G320" s="72">
        <f t="shared" si="7"/>
        <v>0</v>
      </c>
      <c r="H320" s="30" t="str">
        <f>IF(COUNTIF(D319:D322,"x")&gt;1,Extra!$B$7," ")</f>
        <v xml:space="preserve"> </v>
      </c>
      <c r="I320" s="230"/>
    </row>
    <row r="321" spans="1:9" x14ac:dyDescent="0.2">
      <c r="A321" s="27"/>
      <c r="C321" s="236"/>
      <c r="D321" s="178"/>
      <c r="E321" s="1" t="s">
        <v>48</v>
      </c>
      <c r="F321" s="184">
        <v>5</v>
      </c>
      <c r="G321" s="72">
        <f t="shared" si="7"/>
        <v>0</v>
      </c>
      <c r="I321" s="230"/>
    </row>
    <row r="322" spans="1:9" x14ac:dyDescent="0.2">
      <c r="A322" s="27"/>
      <c r="C322" s="236"/>
      <c r="D322" s="178"/>
      <c r="E322" s="1" t="s">
        <v>44</v>
      </c>
      <c r="F322" s="184">
        <v>0</v>
      </c>
      <c r="G322" s="72">
        <f t="shared" si="7"/>
        <v>0</v>
      </c>
      <c r="I322" s="230"/>
    </row>
    <row r="323" spans="1:9" ht="32" x14ac:dyDescent="0.2">
      <c r="A323" s="27"/>
      <c r="C323" s="30" t="s">
        <v>141</v>
      </c>
      <c r="D323" s="205"/>
      <c r="E323" s="205"/>
      <c r="F323" s="205"/>
      <c r="G323" s="72">
        <f t="shared" si="7"/>
        <v>0</v>
      </c>
      <c r="H323" s="30"/>
      <c r="I323" s="90"/>
    </row>
    <row r="324" spans="1:9" ht="409.6" x14ac:dyDescent="0.2">
      <c r="A324" s="27"/>
      <c r="C324" s="207" t="s">
        <v>576</v>
      </c>
      <c r="D324" s="110"/>
      <c r="E324" s="110"/>
      <c r="F324" s="110"/>
      <c r="G324" s="72">
        <f t="shared" si="7"/>
        <v>0</v>
      </c>
      <c r="H324" s="35"/>
      <c r="I324" s="90"/>
    </row>
    <row r="325" spans="1:9" x14ac:dyDescent="0.2">
      <c r="A325" s="27"/>
      <c r="C325" s="38"/>
      <c r="D325" s="110"/>
      <c r="E325" s="110"/>
      <c r="F325" s="110"/>
      <c r="G325" s="72">
        <f t="shared" si="7"/>
        <v>0</v>
      </c>
      <c r="H325" s="35"/>
      <c r="I325" s="92"/>
    </row>
    <row r="326" spans="1:9" ht="16" x14ac:dyDescent="0.2">
      <c r="A326" s="27"/>
      <c r="B326" s="42">
        <v>46</v>
      </c>
      <c r="C326" s="236" t="s">
        <v>438</v>
      </c>
      <c r="D326" s="178" t="s">
        <v>520</v>
      </c>
      <c r="E326" s="1" t="s">
        <v>46</v>
      </c>
      <c r="F326" s="183">
        <v>20</v>
      </c>
      <c r="G326" s="72">
        <f t="shared" si="7"/>
        <v>20</v>
      </c>
      <c r="H326" s="49" t="str">
        <f>IF(D326="x"," ",IF(D327="x"," ",IF(D328="x"," ",IF(D329="x"," ",Extra!$B$3))))</f>
        <v xml:space="preserve"> </v>
      </c>
      <c r="I326" s="230" t="s">
        <v>178</v>
      </c>
    </row>
    <row r="327" spans="1:9" ht="16" x14ac:dyDescent="0.2">
      <c r="A327" s="27"/>
      <c r="C327" s="236"/>
      <c r="D327" s="178"/>
      <c r="E327" s="1" t="s">
        <v>47</v>
      </c>
      <c r="F327" s="184">
        <v>10</v>
      </c>
      <c r="G327" s="72">
        <f t="shared" si="7"/>
        <v>0</v>
      </c>
      <c r="H327" s="30" t="str">
        <f>IF(COUNTIF(D326:D329,"x")&gt;1,Extra!$B$7," ")</f>
        <v xml:space="preserve"> </v>
      </c>
      <c r="I327" s="230"/>
    </row>
    <row r="328" spans="1:9" x14ac:dyDescent="0.2">
      <c r="A328" s="27"/>
      <c r="C328" s="236"/>
      <c r="D328" s="178"/>
      <c r="E328" s="1" t="s">
        <v>48</v>
      </c>
      <c r="F328" s="184">
        <v>5</v>
      </c>
      <c r="G328" s="72">
        <f t="shared" si="7"/>
        <v>0</v>
      </c>
      <c r="I328" s="230"/>
    </row>
    <row r="329" spans="1:9" x14ac:dyDescent="0.2">
      <c r="A329" s="27"/>
      <c r="C329" s="236"/>
      <c r="D329" s="178"/>
      <c r="E329" s="1" t="s">
        <v>44</v>
      </c>
      <c r="F329" s="184">
        <v>0</v>
      </c>
      <c r="G329" s="72">
        <f t="shared" si="7"/>
        <v>0</v>
      </c>
      <c r="I329" s="230"/>
    </row>
    <row r="330" spans="1:9" ht="32" x14ac:dyDescent="0.2">
      <c r="A330" s="27"/>
      <c r="C330" s="30" t="s">
        <v>141</v>
      </c>
      <c r="D330" s="205"/>
      <c r="E330" s="205"/>
      <c r="F330" s="205"/>
      <c r="G330" s="72">
        <f t="shared" si="7"/>
        <v>0</v>
      </c>
      <c r="H330" s="30"/>
      <c r="I330" s="90"/>
    </row>
    <row r="331" spans="1:9" ht="409.6" x14ac:dyDescent="0.2">
      <c r="A331" s="27"/>
      <c r="C331" s="207" t="s">
        <v>577</v>
      </c>
      <c r="D331" s="110"/>
      <c r="E331" s="110"/>
      <c r="F331" s="110"/>
      <c r="G331" s="72">
        <f t="shared" si="7"/>
        <v>0</v>
      </c>
      <c r="H331" s="35"/>
      <c r="I331" s="90"/>
    </row>
    <row r="332" spans="1:9" x14ac:dyDescent="0.2">
      <c r="A332" s="27"/>
      <c r="C332" s="38"/>
      <c r="D332" s="110"/>
      <c r="E332" s="110"/>
      <c r="F332" s="110"/>
      <c r="G332" s="72">
        <f t="shared" si="7"/>
        <v>0</v>
      </c>
      <c r="H332" s="35"/>
      <c r="I332" s="92"/>
    </row>
    <row r="333" spans="1:9" ht="16" x14ac:dyDescent="0.2">
      <c r="A333" s="27"/>
      <c r="B333" s="42">
        <v>47</v>
      </c>
      <c r="C333" s="236" t="s">
        <v>512</v>
      </c>
      <c r="D333" s="178" t="s">
        <v>520</v>
      </c>
      <c r="E333" s="1" t="s">
        <v>46</v>
      </c>
      <c r="F333" s="183">
        <v>20</v>
      </c>
      <c r="G333" s="72">
        <f t="shared" ref="G333:G339" si="8">IF(D333="x",F333,0)</f>
        <v>20</v>
      </c>
      <c r="H333" s="49" t="str">
        <f>IF(D333="x"," ",IF(D334="x"," ",IF(D335="x"," ",IF(D336="x"," ",Extra!$B$3))))</f>
        <v xml:space="preserve"> </v>
      </c>
      <c r="I333" s="230" t="s">
        <v>178</v>
      </c>
    </row>
    <row r="334" spans="1:9" ht="16" x14ac:dyDescent="0.2">
      <c r="A334" s="27"/>
      <c r="C334" s="236"/>
      <c r="D334" s="178"/>
      <c r="E334" s="1" t="s">
        <v>47</v>
      </c>
      <c r="F334" s="184">
        <v>10</v>
      </c>
      <c r="G334" s="72">
        <f t="shared" si="8"/>
        <v>0</v>
      </c>
      <c r="H334" s="30" t="str">
        <f>IF(COUNTIF(D333:D336,"x")&gt;1,Extra!$B$7," ")</f>
        <v xml:space="preserve"> </v>
      </c>
      <c r="I334" s="230"/>
    </row>
    <row r="335" spans="1:9" x14ac:dyDescent="0.2">
      <c r="A335" s="27"/>
      <c r="C335" s="236"/>
      <c r="D335" s="178"/>
      <c r="E335" s="1" t="s">
        <v>48</v>
      </c>
      <c r="F335" s="184">
        <v>5</v>
      </c>
      <c r="G335" s="72">
        <f t="shared" si="8"/>
        <v>0</v>
      </c>
      <c r="I335" s="230"/>
    </row>
    <row r="336" spans="1:9" x14ac:dyDescent="0.2">
      <c r="A336" s="27"/>
      <c r="C336" s="236"/>
      <c r="D336" s="178"/>
      <c r="E336" s="1" t="s">
        <v>44</v>
      </c>
      <c r="F336" s="184">
        <v>0</v>
      </c>
      <c r="G336" s="72">
        <f t="shared" si="8"/>
        <v>0</v>
      </c>
      <c r="I336" s="230"/>
    </row>
    <row r="337" spans="1:9" ht="32" x14ac:dyDescent="0.2">
      <c r="A337" s="27"/>
      <c r="C337" s="30" t="s">
        <v>141</v>
      </c>
      <c r="D337" s="205"/>
      <c r="E337" s="205"/>
      <c r="F337" s="205"/>
      <c r="G337" s="72">
        <f t="shared" si="8"/>
        <v>0</v>
      </c>
      <c r="H337" s="30"/>
      <c r="I337" s="90"/>
    </row>
    <row r="338" spans="1:9" ht="409.6" x14ac:dyDescent="0.2">
      <c r="A338" s="27"/>
      <c r="C338" s="207" t="s">
        <v>578</v>
      </c>
      <c r="D338" s="110"/>
      <c r="E338" s="110"/>
      <c r="F338" s="110"/>
      <c r="G338" s="72">
        <f t="shared" si="8"/>
        <v>0</v>
      </c>
      <c r="H338" s="35"/>
      <c r="I338" s="90"/>
    </row>
    <row r="339" spans="1:9" x14ac:dyDescent="0.2">
      <c r="A339" s="27"/>
      <c r="C339" s="38"/>
      <c r="D339" s="110"/>
      <c r="E339" s="110"/>
      <c r="F339" s="110"/>
      <c r="G339" s="72">
        <f t="shared" si="8"/>
        <v>0</v>
      </c>
      <c r="H339" s="35"/>
      <c r="I339" s="92"/>
    </row>
    <row r="340" spans="1:9" ht="16" x14ac:dyDescent="0.2">
      <c r="A340" s="27"/>
      <c r="B340" s="46"/>
      <c r="C340" s="98" t="s">
        <v>142</v>
      </c>
      <c r="D340" s="177"/>
      <c r="E340" s="153"/>
      <c r="F340" s="153">
        <f>F341+F347+F354+F361+F368</f>
        <v>100</v>
      </c>
      <c r="G340" s="39"/>
      <c r="H340" s="39"/>
      <c r="I340" s="215"/>
    </row>
    <row r="341" spans="1:9" x14ac:dyDescent="0.2">
      <c r="A341" s="27"/>
      <c r="B341" s="42">
        <v>48</v>
      </c>
      <c r="C341" s="236" t="s">
        <v>439</v>
      </c>
      <c r="D341" s="173" t="s">
        <v>520</v>
      </c>
      <c r="E341" s="1" t="s">
        <v>1</v>
      </c>
      <c r="F341" s="1">
        <v>20</v>
      </c>
      <c r="G341" s="72">
        <f t="shared" ref="G341:G374" si="9">IF(D341="x",F341,0)</f>
        <v>20</v>
      </c>
      <c r="H341" s="49" t="str">
        <f>IF(D341="x"," ",IF(D342="x"," ",IF(D343="x"," ",Extra!$B$3)))</f>
        <v xml:space="preserve"> </v>
      </c>
      <c r="I341" s="230" t="s">
        <v>179</v>
      </c>
    </row>
    <row r="342" spans="1:9" x14ac:dyDescent="0.2">
      <c r="A342" s="27"/>
      <c r="C342" s="236"/>
      <c r="D342" s="173"/>
      <c r="E342" s="1" t="s">
        <v>2</v>
      </c>
      <c r="F342" s="1">
        <v>0</v>
      </c>
      <c r="G342" s="72">
        <f t="shared" si="9"/>
        <v>0</v>
      </c>
      <c r="H342" s="49"/>
      <c r="I342" s="230"/>
    </row>
    <row r="343" spans="1:9" ht="16" x14ac:dyDescent="0.2">
      <c r="A343" s="27"/>
      <c r="C343" s="236"/>
      <c r="D343" s="173"/>
      <c r="E343" s="1" t="s">
        <v>44</v>
      </c>
      <c r="F343" s="1">
        <v>0</v>
      </c>
      <c r="G343" s="72">
        <f t="shared" si="9"/>
        <v>0</v>
      </c>
      <c r="H343" s="30" t="str">
        <f>IF(COUNTIF(D341:D343,"x")&gt;1,Extra!$B$7," ")</f>
        <v xml:space="preserve"> </v>
      </c>
      <c r="I343" s="230"/>
    </row>
    <row r="344" spans="1:9" ht="16" x14ac:dyDescent="0.2">
      <c r="A344" s="27"/>
      <c r="C344" s="30" t="s">
        <v>140</v>
      </c>
      <c r="D344" s="205"/>
      <c r="E344" s="205"/>
      <c r="F344" s="205"/>
      <c r="G344" s="72">
        <f t="shared" si="9"/>
        <v>0</v>
      </c>
      <c r="H344" s="30"/>
      <c r="I344" s="90"/>
    </row>
    <row r="345" spans="1:9" ht="409.6" x14ac:dyDescent="0.2">
      <c r="A345" s="27"/>
      <c r="C345" s="207" t="s">
        <v>579</v>
      </c>
      <c r="D345" s="110"/>
      <c r="E345" s="110"/>
      <c r="F345" s="110"/>
      <c r="G345" s="72">
        <f t="shared" si="9"/>
        <v>0</v>
      </c>
      <c r="H345" s="35"/>
      <c r="I345" s="90"/>
    </row>
    <row r="346" spans="1:9" x14ac:dyDescent="0.2">
      <c r="A346" s="27"/>
      <c r="C346" s="38"/>
      <c r="D346" s="110"/>
      <c r="E346" s="110"/>
      <c r="F346" s="110"/>
      <c r="G346" s="72">
        <f t="shared" si="9"/>
        <v>0</v>
      </c>
      <c r="H346" s="35"/>
      <c r="I346" s="92"/>
    </row>
    <row r="347" spans="1:9" ht="16" x14ac:dyDescent="0.2">
      <c r="A347" s="27"/>
      <c r="B347" s="42">
        <v>49</v>
      </c>
      <c r="C347" s="236" t="s">
        <v>440</v>
      </c>
      <c r="D347" s="178" t="s">
        <v>520</v>
      </c>
      <c r="E347" s="1" t="s">
        <v>46</v>
      </c>
      <c r="F347" s="183">
        <v>20</v>
      </c>
      <c r="G347" s="72">
        <f t="shared" si="9"/>
        <v>20</v>
      </c>
      <c r="H347" s="49" t="str">
        <f>IF(D347="x"," ",IF(D348="x"," ",IF(D349="x"," ",IF(D350="x"," ",Extra!$B$3))))</f>
        <v xml:space="preserve"> </v>
      </c>
      <c r="I347" s="230" t="s">
        <v>182</v>
      </c>
    </row>
    <row r="348" spans="1:9" ht="16" x14ac:dyDescent="0.2">
      <c r="A348" s="27"/>
      <c r="C348" s="236"/>
      <c r="D348" s="178"/>
      <c r="E348" s="1" t="s">
        <v>47</v>
      </c>
      <c r="F348" s="184">
        <v>10</v>
      </c>
      <c r="G348" s="72">
        <f t="shared" si="9"/>
        <v>0</v>
      </c>
      <c r="H348" s="30" t="str">
        <f>IF(COUNTIF(D347:D350,"x")&gt;1,Extra!$B$7," ")</f>
        <v xml:space="preserve"> </v>
      </c>
      <c r="I348" s="230"/>
    </row>
    <row r="349" spans="1:9" x14ac:dyDescent="0.2">
      <c r="A349" s="27"/>
      <c r="C349" s="236"/>
      <c r="D349" s="178"/>
      <c r="E349" s="1" t="s">
        <v>48</v>
      </c>
      <c r="F349" s="184">
        <v>5</v>
      </c>
      <c r="G349" s="72">
        <f t="shared" si="9"/>
        <v>0</v>
      </c>
      <c r="I349" s="230"/>
    </row>
    <row r="350" spans="1:9" x14ac:dyDescent="0.2">
      <c r="A350" s="27"/>
      <c r="C350" s="236"/>
      <c r="D350" s="178"/>
      <c r="E350" s="1" t="s">
        <v>44</v>
      </c>
      <c r="F350" s="184">
        <v>0</v>
      </c>
      <c r="G350" s="72">
        <f t="shared" si="9"/>
        <v>0</v>
      </c>
      <c r="I350" s="230"/>
    </row>
    <row r="351" spans="1:9" ht="32" x14ac:dyDescent="0.2">
      <c r="A351" s="27"/>
      <c r="C351" s="30" t="s">
        <v>141</v>
      </c>
      <c r="D351" s="205"/>
      <c r="E351" s="205"/>
      <c r="F351" s="205"/>
      <c r="G351" s="72">
        <f t="shared" si="9"/>
        <v>0</v>
      </c>
      <c r="H351" s="30"/>
      <c r="I351" s="90"/>
    </row>
    <row r="352" spans="1:9" ht="409.6" x14ac:dyDescent="0.2">
      <c r="A352" s="27"/>
      <c r="C352" s="207" t="s">
        <v>580</v>
      </c>
      <c r="D352" s="110"/>
      <c r="E352" s="110"/>
      <c r="F352" s="110"/>
      <c r="G352" s="72">
        <f t="shared" si="9"/>
        <v>0</v>
      </c>
      <c r="H352" s="35"/>
      <c r="I352" s="90"/>
    </row>
    <row r="353" spans="1:9" x14ac:dyDescent="0.2">
      <c r="A353" s="27"/>
      <c r="C353" s="38"/>
      <c r="D353" s="110"/>
      <c r="E353" s="110"/>
      <c r="F353" s="110"/>
      <c r="G353" s="72">
        <f t="shared" si="9"/>
        <v>0</v>
      </c>
      <c r="H353" s="35"/>
      <c r="I353" s="92"/>
    </row>
    <row r="354" spans="1:9" ht="16" x14ac:dyDescent="0.2">
      <c r="A354" s="27"/>
      <c r="B354" s="42">
        <v>50</v>
      </c>
      <c r="C354" s="236" t="s">
        <v>441</v>
      </c>
      <c r="D354" s="178" t="s">
        <v>520</v>
      </c>
      <c r="E354" s="1" t="s">
        <v>46</v>
      </c>
      <c r="F354" s="183">
        <v>20</v>
      </c>
      <c r="G354" s="72">
        <f t="shared" si="9"/>
        <v>20</v>
      </c>
      <c r="H354" s="49" t="str">
        <f>IF(D354="x"," ",IF(D355="x"," ",IF(D356="x"," ",IF(D357="x"," ",Extra!$B$3))))</f>
        <v xml:space="preserve"> </v>
      </c>
      <c r="I354" s="230" t="s">
        <v>181</v>
      </c>
    </row>
    <row r="355" spans="1:9" ht="16" x14ac:dyDescent="0.2">
      <c r="A355" s="27"/>
      <c r="C355" s="236"/>
      <c r="D355" s="178"/>
      <c r="E355" s="1" t="s">
        <v>47</v>
      </c>
      <c r="F355" s="184">
        <v>10</v>
      </c>
      <c r="G355" s="72">
        <f t="shared" si="9"/>
        <v>0</v>
      </c>
      <c r="H355" s="30" t="str">
        <f>IF(COUNTIF(D354:D357,"x")&gt;1,Extra!$B$7," ")</f>
        <v xml:space="preserve"> </v>
      </c>
      <c r="I355" s="230"/>
    </row>
    <row r="356" spans="1:9" x14ac:dyDescent="0.2">
      <c r="A356" s="27"/>
      <c r="C356" s="236"/>
      <c r="D356" s="178"/>
      <c r="E356" s="1" t="s">
        <v>48</v>
      </c>
      <c r="F356" s="184">
        <v>5</v>
      </c>
      <c r="G356" s="72">
        <f t="shared" si="9"/>
        <v>0</v>
      </c>
      <c r="I356" s="230"/>
    </row>
    <row r="357" spans="1:9" x14ac:dyDescent="0.2">
      <c r="A357" s="27"/>
      <c r="C357" s="236"/>
      <c r="D357" s="178"/>
      <c r="E357" s="1" t="s">
        <v>44</v>
      </c>
      <c r="F357" s="184">
        <v>0</v>
      </c>
      <c r="G357" s="72">
        <f t="shared" si="9"/>
        <v>0</v>
      </c>
      <c r="I357" s="230"/>
    </row>
    <row r="358" spans="1:9" ht="32" x14ac:dyDescent="0.2">
      <c r="A358" s="27"/>
      <c r="C358" s="30" t="s">
        <v>141</v>
      </c>
      <c r="D358" s="205"/>
      <c r="E358" s="205"/>
      <c r="F358" s="205"/>
      <c r="G358" s="72">
        <f t="shared" si="9"/>
        <v>0</v>
      </c>
      <c r="H358" s="30"/>
      <c r="I358" s="90"/>
    </row>
    <row r="359" spans="1:9" ht="409.6" x14ac:dyDescent="0.2">
      <c r="A359" s="27"/>
      <c r="C359" s="207" t="s">
        <v>581</v>
      </c>
      <c r="D359" s="110"/>
      <c r="E359" s="110"/>
      <c r="F359" s="110"/>
      <c r="G359" s="72">
        <f t="shared" si="9"/>
        <v>0</v>
      </c>
      <c r="H359" s="35"/>
      <c r="I359" s="90"/>
    </row>
    <row r="360" spans="1:9" x14ac:dyDescent="0.2">
      <c r="A360" s="27"/>
      <c r="C360" s="38"/>
      <c r="D360" s="110"/>
      <c r="E360" s="110"/>
      <c r="F360" s="110"/>
      <c r="G360" s="72">
        <f t="shared" si="9"/>
        <v>0</v>
      </c>
      <c r="H360" s="35"/>
      <c r="I360" s="92"/>
    </row>
    <row r="361" spans="1:9" ht="16" x14ac:dyDescent="0.2">
      <c r="A361" s="27"/>
      <c r="B361" s="42">
        <v>51</v>
      </c>
      <c r="C361" s="236" t="s">
        <v>442</v>
      </c>
      <c r="D361" s="178" t="s">
        <v>520</v>
      </c>
      <c r="E361" s="1" t="s">
        <v>46</v>
      </c>
      <c r="F361" s="183">
        <v>20</v>
      </c>
      <c r="G361" s="72">
        <f t="shared" si="9"/>
        <v>20</v>
      </c>
      <c r="H361" s="49" t="str">
        <f>IF(D361="x"," ",IF(D362="x"," ",IF(D363="x"," ",IF(D364="x"," ",Extra!$B$3))))</f>
        <v xml:space="preserve"> </v>
      </c>
      <c r="I361" s="230" t="s">
        <v>180</v>
      </c>
    </row>
    <row r="362" spans="1:9" ht="16" x14ac:dyDescent="0.2">
      <c r="A362" s="27"/>
      <c r="C362" s="236"/>
      <c r="D362" s="178"/>
      <c r="E362" s="1" t="s">
        <v>47</v>
      </c>
      <c r="F362" s="184">
        <v>10</v>
      </c>
      <c r="G362" s="72">
        <f t="shared" si="9"/>
        <v>0</v>
      </c>
      <c r="H362" s="30" t="str">
        <f>IF(COUNTIF(D361:D364,"x")&gt;1,Extra!$B$7," ")</f>
        <v xml:space="preserve"> </v>
      </c>
      <c r="I362" s="230"/>
    </row>
    <row r="363" spans="1:9" x14ac:dyDescent="0.2">
      <c r="A363" s="27"/>
      <c r="C363" s="236"/>
      <c r="D363" s="178"/>
      <c r="E363" s="1" t="s">
        <v>48</v>
      </c>
      <c r="F363" s="184">
        <v>5</v>
      </c>
      <c r="G363" s="72">
        <f t="shared" si="9"/>
        <v>0</v>
      </c>
      <c r="I363" s="230"/>
    </row>
    <row r="364" spans="1:9" x14ac:dyDescent="0.2">
      <c r="A364" s="27"/>
      <c r="C364" s="236"/>
      <c r="D364" s="178"/>
      <c r="E364" s="1" t="s">
        <v>44</v>
      </c>
      <c r="F364" s="184">
        <v>0</v>
      </c>
      <c r="G364" s="72">
        <f t="shared" si="9"/>
        <v>0</v>
      </c>
      <c r="I364" s="230"/>
    </row>
    <row r="365" spans="1:9" ht="32" x14ac:dyDescent="0.2">
      <c r="A365" s="27"/>
      <c r="C365" s="30" t="s">
        <v>141</v>
      </c>
      <c r="D365" s="205"/>
      <c r="E365" s="205"/>
      <c r="F365" s="205"/>
      <c r="G365" s="72">
        <f t="shared" si="9"/>
        <v>0</v>
      </c>
      <c r="H365" s="30"/>
      <c r="I365" s="90"/>
    </row>
    <row r="366" spans="1:9" ht="409.6" x14ac:dyDescent="0.2">
      <c r="A366" s="27"/>
      <c r="C366" s="207" t="s">
        <v>582</v>
      </c>
      <c r="D366" s="110"/>
      <c r="E366" s="110"/>
      <c r="F366" s="110"/>
      <c r="G366" s="72">
        <f t="shared" si="9"/>
        <v>0</v>
      </c>
      <c r="H366" s="35"/>
      <c r="I366" s="90"/>
    </row>
    <row r="367" spans="1:9" x14ac:dyDescent="0.2">
      <c r="A367" s="27"/>
      <c r="C367" s="38"/>
      <c r="D367" s="110"/>
      <c r="E367" s="110"/>
      <c r="F367" s="110"/>
      <c r="G367" s="72">
        <f t="shared" si="9"/>
        <v>0</v>
      </c>
      <c r="H367" s="35"/>
      <c r="I367" s="92"/>
    </row>
    <row r="368" spans="1:9" ht="16" x14ac:dyDescent="0.2">
      <c r="A368" s="27"/>
      <c r="B368" s="42">
        <v>52</v>
      </c>
      <c r="C368" s="236" t="s">
        <v>443</v>
      </c>
      <c r="D368" s="178" t="s">
        <v>520</v>
      </c>
      <c r="E368" s="1" t="s">
        <v>46</v>
      </c>
      <c r="F368" s="183">
        <v>20</v>
      </c>
      <c r="G368" s="72">
        <f t="shared" si="9"/>
        <v>20</v>
      </c>
      <c r="H368" s="49" t="str">
        <f>IF(D368="x"," ",IF(D369="x"," ",IF(D370="x"," ",IF(D371="x"," ",Extra!$B$3))))</f>
        <v xml:space="preserve"> </v>
      </c>
      <c r="I368" s="230" t="s">
        <v>183</v>
      </c>
    </row>
    <row r="369" spans="1:9" ht="16" x14ac:dyDescent="0.2">
      <c r="A369" s="27"/>
      <c r="C369" s="236"/>
      <c r="D369" s="178"/>
      <c r="E369" s="1" t="s">
        <v>47</v>
      </c>
      <c r="F369" s="184">
        <v>10</v>
      </c>
      <c r="G369" s="72">
        <f t="shared" si="9"/>
        <v>0</v>
      </c>
      <c r="H369" s="30" t="str">
        <f>IF(COUNTIF(D368:D371,"x")&gt;1,Extra!$B$7," ")</f>
        <v xml:space="preserve"> </v>
      </c>
      <c r="I369" s="230"/>
    </row>
    <row r="370" spans="1:9" x14ac:dyDescent="0.2">
      <c r="A370" s="27"/>
      <c r="C370" s="236"/>
      <c r="D370" s="178"/>
      <c r="E370" s="1" t="s">
        <v>48</v>
      </c>
      <c r="F370" s="184">
        <v>5</v>
      </c>
      <c r="G370" s="72">
        <f t="shared" si="9"/>
        <v>0</v>
      </c>
      <c r="I370" s="230"/>
    </row>
    <row r="371" spans="1:9" x14ac:dyDescent="0.2">
      <c r="A371" s="27"/>
      <c r="C371" s="236"/>
      <c r="D371" s="178"/>
      <c r="E371" s="1" t="s">
        <v>44</v>
      </c>
      <c r="F371" s="184">
        <v>0</v>
      </c>
      <c r="G371" s="72">
        <f t="shared" si="9"/>
        <v>0</v>
      </c>
      <c r="I371" s="230"/>
    </row>
    <row r="372" spans="1:9" ht="32" x14ac:dyDescent="0.2">
      <c r="A372" s="27"/>
      <c r="C372" s="30" t="s">
        <v>141</v>
      </c>
      <c r="D372" s="205"/>
      <c r="E372" s="205"/>
      <c r="F372" s="205"/>
      <c r="G372" s="72">
        <f t="shared" si="9"/>
        <v>0</v>
      </c>
      <c r="H372" s="30"/>
      <c r="I372" s="90"/>
    </row>
    <row r="373" spans="1:9" ht="409.6" x14ac:dyDescent="0.2">
      <c r="A373" s="27"/>
      <c r="C373" s="207" t="s">
        <v>583</v>
      </c>
      <c r="D373" s="110"/>
      <c r="E373" s="110"/>
      <c r="F373" s="110"/>
      <c r="G373" s="72">
        <f t="shared" si="9"/>
        <v>0</v>
      </c>
      <c r="H373" s="35"/>
      <c r="I373" s="90"/>
    </row>
    <row r="374" spans="1:9" x14ac:dyDescent="0.2">
      <c r="A374" s="27"/>
      <c r="C374" s="38"/>
      <c r="D374" s="110"/>
      <c r="E374" s="110"/>
      <c r="F374" s="110"/>
      <c r="G374" s="72">
        <f t="shared" si="9"/>
        <v>0</v>
      </c>
      <c r="H374" s="35"/>
      <c r="I374" s="92"/>
    </row>
    <row r="375" spans="1:9" ht="16" x14ac:dyDescent="0.2">
      <c r="A375" s="27"/>
      <c r="B375" s="46"/>
      <c r="C375" s="98" t="s">
        <v>143</v>
      </c>
      <c r="D375" s="177"/>
      <c r="E375" s="153"/>
      <c r="F375" s="153">
        <f>F376+F382+F389+F396</f>
        <v>80</v>
      </c>
      <c r="G375" s="39"/>
      <c r="H375" s="39"/>
      <c r="I375" s="215"/>
    </row>
    <row r="376" spans="1:9" x14ac:dyDescent="0.2">
      <c r="A376" s="27"/>
      <c r="B376" s="42">
        <v>53</v>
      </c>
      <c r="C376" s="236" t="s">
        <v>444</v>
      </c>
      <c r="D376" s="173" t="s">
        <v>520</v>
      </c>
      <c r="E376" s="1" t="s">
        <v>1</v>
      </c>
      <c r="F376" s="1">
        <v>20</v>
      </c>
      <c r="G376" s="72">
        <f t="shared" ref="G376:G402" si="10">IF(D376="x",F376,0)</f>
        <v>20</v>
      </c>
      <c r="H376" s="49" t="str">
        <f>IF(D376="x"," ",IF(D377="x"," ",IF(D378="x"," ",Extra!$B$3)))</f>
        <v xml:space="preserve"> </v>
      </c>
      <c r="I376" s="230"/>
    </row>
    <row r="377" spans="1:9" x14ac:dyDescent="0.2">
      <c r="A377" s="27"/>
      <c r="C377" s="236"/>
      <c r="D377" s="173"/>
      <c r="E377" s="1" t="s">
        <v>2</v>
      </c>
      <c r="F377" s="1">
        <v>0</v>
      </c>
      <c r="G377" s="72">
        <f t="shared" si="10"/>
        <v>0</v>
      </c>
      <c r="H377" s="49"/>
      <c r="I377" s="230"/>
    </row>
    <row r="378" spans="1:9" ht="16" x14ac:dyDescent="0.2">
      <c r="A378" s="27"/>
      <c r="C378" s="236"/>
      <c r="D378" s="173"/>
      <c r="E378" s="1" t="s">
        <v>44</v>
      </c>
      <c r="F378" s="1">
        <v>0</v>
      </c>
      <c r="G378" s="72">
        <f t="shared" si="10"/>
        <v>0</v>
      </c>
      <c r="H378" s="30" t="str">
        <f>IF(COUNTIF(D376:D378,"x")&gt;1,Extra!$B$7," ")</f>
        <v xml:space="preserve"> </v>
      </c>
      <c r="I378" s="230"/>
    </row>
    <row r="379" spans="1:9" ht="16" x14ac:dyDescent="0.2">
      <c r="A379" s="27"/>
      <c r="C379" s="30" t="s">
        <v>140</v>
      </c>
      <c r="D379" s="205"/>
      <c r="E379" s="205"/>
      <c r="F379" s="205"/>
      <c r="G379" s="72">
        <f t="shared" si="10"/>
        <v>0</v>
      </c>
      <c r="H379" s="30"/>
      <c r="I379" s="90"/>
    </row>
    <row r="380" spans="1:9" ht="409.6" x14ac:dyDescent="0.2">
      <c r="A380" s="27"/>
      <c r="C380" s="207" t="s">
        <v>584</v>
      </c>
      <c r="D380" s="110"/>
      <c r="E380" s="110"/>
      <c r="F380" s="110"/>
      <c r="G380" s="72">
        <f t="shared" si="10"/>
        <v>0</v>
      </c>
      <c r="H380" s="35"/>
      <c r="I380" s="90"/>
    </row>
    <row r="381" spans="1:9" x14ac:dyDescent="0.2">
      <c r="A381" s="27"/>
      <c r="C381" s="38"/>
      <c r="D381" s="110"/>
      <c r="E381" s="110"/>
      <c r="F381" s="110"/>
      <c r="G381" s="72">
        <f t="shared" si="10"/>
        <v>0</v>
      </c>
      <c r="H381" s="35"/>
      <c r="I381" s="92"/>
    </row>
    <row r="382" spans="1:9" ht="16" x14ac:dyDescent="0.2">
      <c r="A382" s="27"/>
      <c r="B382" s="42">
        <v>54</v>
      </c>
      <c r="C382" s="236" t="s">
        <v>445</v>
      </c>
      <c r="D382" s="178" t="s">
        <v>520</v>
      </c>
      <c r="E382" s="1" t="s">
        <v>46</v>
      </c>
      <c r="F382" s="183">
        <v>20</v>
      </c>
      <c r="G382" s="72">
        <f t="shared" si="10"/>
        <v>20</v>
      </c>
      <c r="H382" s="49" t="str">
        <f>IF(D382="x"," ",IF(D383="x"," ",IF(D384="x"," ",IF(D385="x"," ",Extra!$B$3))))</f>
        <v xml:space="preserve"> </v>
      </c>
      <c r="I382" s="230"/>
    </row>
    <row r="383" spans="1:9" ht="16" x14ac:dyDescent="0.2">
      <c r="A383" s="27"/>
      <c r="C383" s="236"/>
      <c r="D383" s="178"/>
      <c r="E383" s="1" t="s">
        <v>47</v>
      </c>
      <c r="F383" s="184">
        <v>7</v>
      </c>
      <c r="G383" s="72">
        <f t="shared" si="10"/>
        <v>0</v>
      </c>
      <c r="H383" s="30" t="str">
        <f>IF(COUNTIF(D382:D385,"x")&gt;1,Extra!$B$7," ")</f>
        <v xml:space="preserve"> </v>
      </c>
      <c r="I383" s="230"/>
    </row>
    <row r="384" spans="1:9" x14ac:dyDescent="0.2">
      <c r="A384" s="27"/>
      <c r="C384" s="236"/>
      <c r="D384" s="178"/>
      <c r="E384" s="1" t="s">
        <v>48</v>
      </c>
      <c r="F384" s="184">
        <v>3</v>
      </c>
      <c r="G384" s="72">
        <f t="shared" si="10"/>
        <v>0</v>
      </c>
      <c r="I384" s="230"/>
    </row>
    <row r="385" spans="1:9" x14ac:dyDescent="0.2">
      <c r="A385" s="27"/>
      <c r="C385" s="236"/>
      <c r="D385" s="178"/>
      <c r="E385" s="1" t="s">
        <v>44</v>
      </c>
      <c r="F385" s="184">
        <v>0</v>
      </c>
      <c r="G385" s="72">
        <f t="shared" si="10"/>
        <v>0</v>
      </c>
      <c r="I385" s="230"/>
    </row>
    <row r="386" spans="1:9" ht="32" x14ac:dyDescent="0.2">
      <c r="A386" s="27"/>
      <c r="C386" s="30" t="s">
        <v>141</v>
      </c>
      <c r="D386" s="205"/>
      <c r="E386" s="205"/>
      <c r="F386" s="205"/>
      <c r="G386" s="72">
        <f t="shared" si="10"/>
        <v>0</v>
      </c>
      <c r="H386" s="30"/>
      <c r="I386" s="90"/>
    </row>
    <row r="387" spans="1:9" ht="409.6" x14ac:dyDescent="0.2">
      <c r="A387" s="27"/>
      <c r="C387" s="207" t="s">
        <v>585</v>
      </c>
      <c r="D387" s="110"/>
      <c r="E387" s="110"/>
      <c r="F387" s="110"/>
      <c r="G387" s="72">
        <f t="shared" si="10"/>
        <v>0</v>
      </c>
      <c r="H387" s="35"/>
      <c r="I387" s="90"/>
    </row>
    <row r="388" spans="1:9" x14ac:dyDescent="0.2">
      <c r="A388" s="27"/>
      <c r="C388" s="38"/>
      <c r="D388" s="110"/>
      <c r="E388" s="110"/>
      <c r="F388" s="110"/>
      <c r="G388" s="72">
        <f t="shared" si="10"/>
        <v>0</v>
      </c>
      <c r="H388" s="35"/>
      <c r="I388" s="92"/>
    </row>
    <row r="389" spans="1:9" ht="16" x14ac:dyDescent="0.2">
      <c r="A389" s="27"/>
      <c r="B389" s="42">
        <v>55</v>
      </c>
      <c r="C389" s="236" t="s">
        <v>446</v>
      </c>
      <c r="D389" s="178" t="s">
        <v>520</v>
      </c>
      <c r="E389" s="1" t="s">
        <v>46</v>
      </c>
      <c r="F389" s="183">
        <v>20</v>
      </c>
      <c r="G389" s="72">
        <f t="shared" si="10"/>
        <v>20</v>
      </c>
      <c r="H389" s="49" t="str">
        <f>IF(D389="x"," ",IF(D390="x"," ",IF(D391="x"," ",IF(D392="x"," ",Extra!$B$3))))</f>
        <v xml:space="preserve"> </v>
      </c>
      <c r="I389" s="230"/>
    </row>
    <row r="390" spans="1:9" ht="16" x14ac:dyDescent="0.2">
      <c r="A390" s="27"/>
      <c r="C390" s="236"/>
      <c r="D390" s="178"/>
      <c r="E390" s="1" t="s">
        <v>47</v>
      </c>
      <c r="F390" s="184">
        <v>7</v>
      </c>
      <c r="G390" s="72">
        <f t="shared" si="10"/>
        <v>0</v>
      </c>
      <c r="H390" s="30" t="str">
        <f>IF(COUNTIF(D389:D392,"x")&gt;1,Extra!$B$7," ")</f>
        <v xml:space="preserve"> </v>
      </c>
      <c r="I390" s="230"/>
    </row>
    <row r="391" spans="1:9" x14ac:dyDescent="0.2">
      <c r="A391" s="27"/>
      <c r="C391" s="236"/>
      <c r="D391" s="178"/>
      <c r="E391" s="1" t="s">
        <v>48</v>
      </c>
      <c r="F391" s="184">
        <v>3</v>
      </c>
      <c r="G391" s="72">
        <f t="shared" si="10"/>
        <v>0</v>
      </c>
      <c r="I391" s="230"/>
    </row>
    <row r="392" spans="1:9" x14ac:dyDescent="0.2">
      <c r="A392" s="27"/>
      <c r="C392" s="236"/>
      <c r="D392" s="178"/>
      <c r="E392" s="1" t="s">
        <v>44</v>
      </c>
      <c r="F392" s="184">
        <v>0</v>
      </c>
      <c r="G392" s="72">
        <f t="shared" si="10"/>
        <v>0</v>
      </c>
      <c r="I392" s="230"/>
    </row>
    <row r="393" spans="1:9" ht="32" x14ac:dyDescent="0.2">
      <c r="A393" s="27"/>
      <c r="C393" s="30" t="s">
        <v>141</v>
      </c>
      <c r="D393" s="205"/>
      <c r="E393" s="205"/>
      <c r="F393" s="205"/>
      <c r="G393" s="72">
        <f t="shared" si="10"/>
        <v>0</v>
      </c>
      <c r="H393" s="30"/>
      <c r="I393" s="90"/>
    </row>
    <row r="394" spans="1:9" ht="409.6" x14ac:dyDescent="0.2">
      <c r="A394" s="27"/>
      <c r="C394" s="207" t="s">
        <v>586</v>
      </c>
      <c r="D394" s="110"/>
      <c r="E394" s="110"/>
      <c r="F394" s="110"/>
      <c r="G394" s="72">
        <f t="shared" si="10"/>
        <v>0</v>
      </c>
      <c r="H394" s="35"/>
      <c r="I394" s="90"/>
    </row>
    <row r="395" spans="1:9" x14ac:dyDescent="0.2">
      <c r="A395" s="27"/>
      <c r="C395" s="38"/>
      <c r="D395" s="110"/>
      <c r="E395" s="110"/>
      <c r="F395" s="110"/>
      <c r="G395" s="72">
        <f t="shared" si="10"/>
        <v>0</v>
      </c>
      <c r="H395" s="35"/>
      <c r="I395" s="92"/>
    </row>
    <row r="396" spans="1:9" ht="16" x14ac:dyDescent="0.2">
      <c r="A396" s="27"/>
      <c r="B396" s="42">
        <v>56</v>
      </c>
      <c r="C396" s="236" t="s">
        <v>447</v>
      </c>
      <c r="D396" s="178" t="s">
        <v>520</v>
      </c>
      <c r="E396" s="1" t="s">
        <v>46</v>
      </c>
      <c r="F396" s="183">
        <v>20</v>
      </c>
      <c r="G396" s="72">
        <f t="shared" si="10"/>
        <v>20</v>
      </c>
      <c r="H396" s="49" t="str">
        <f>IF(D396="x"," ",IF(D397="x"," ",IF(D398="x"," ",IF(D399="x"," ",Extra!$B$3))))</f>
        <v xml:space="preserve"> </v>
      </c>
      <c r="I396" s="230"/>
    </row>
    <row r="397" spans="1:9" ht="16" x14ac:dyDescent="0.2">
      <c r="A397" s="27"/>
      <c r="C397" s="236"/>
      <c r="D397" s="178"/>
      <c r="E397" s="1" t="s">
        <v>47</v>
      </c>
      <c r="F397" s="184">
        <v>10</v>
      </c>
      <c r="G397" s="72">
        <f t="shared" si="10"/>
        <v>0</v>
      </c>
      <c r="H397" s="30" t="str">
        <f>IF(COUNTIF(D396:D399,"x")&gt;1,Extra!$B$7," ")</f>
        <v xml:space="preserve"> </v>
      </c>
      <c r="I397" s="230"/>
    </row>
    <row r="398" spans="1:9" x14ac:dyDescent="0.2">
      <c r="A398" s="27"/>
      <c r="C398" s="236"/>
      <c r="D398" s="178"/>
      <c r="E398" s="1" t="s">
        <v>48</v>
      </c>
      <c r="F398" s="184">
        <v>5</v>
      </c>
      <c r="G398" s="72">
        <f t="shared" si="10"/>
        <v>0</v>
      </c>
      <c r="I398" s="230"/>
    </row>
    <row r="399" spans="1:9" x14ac:dyDescent="0.2">
      <c r="A399" s="27"/>
      <c r="C399" s="236"/>
      <c r="D399" s="178"/>
      <c r="E399" s="1" t="s">
        <v>44</v>
      </c>
      <c r="F399" s="184">
        <v>0</v>
      </c>
      <c r="G399" s="72">
        <f t="shared" si="10"/>
        <v>0</v>
      </c>
      <c r="I399" s="230"/>
    </row>
    <row r="400" spans="1:9" ht="32" x14ac:dyDescent="0.2">
      <c r="A400" s="27"/>
      <c r="C400" s="30" t="s">
        <v>141</v>
      </c>
      <c r="D400" s="205"/>
      <c r="E400" s="205"/>
      <c r="F400" s="205"/>
      <c r="G400" s="72">
        <f t="shared" si="10"/>
        <v>0</v>
      </c>
      <c r="H400" s="30"/>
      <c r="I400" s="90"/>
    </row>
    <row r="401" spans="1:9" ht="409.6" x14ac:dyDescent="0.2">
      <c r="A401" s="27"/>
      <c r="C401" s="207" t="s">
        <v>587</v>
      </c>
      <c r="D401" s="110"/>
      <c r="E401" s="110"/>
      <c r="F401" s="110"/>
      <c r="G401" s="72">
        <f t="shared" si="10"/>
        <v>0</v>
      </c>
      <c r="H401" s="35"/>
      <c r="I401" s="90"/>
    </row>
    <row r="402" spans="1:9" x14ac:dyDescent="0.2">
      <c r="A402" s="27"/>
      <c r="C402" s="38"/>
      <c r="D402" s="110"/>
      <c r="E402" s="110"/>
      <c r="F402" s="110"/>
      <c r="G402" s="72">
        <f t="shared" si="10"/>
        <v>0</v>
      </c>
      <c r="H402" s="35"/>
      <c r="I402" s="92"/>
    </row>
    <row r="403" spans="1:9" ht="16" x14ac:dyDescent="0.2">
      <c r="A403" s="27"/>
      <c r="B403" s="180"/>
      <c r="C403" s="180" t="s">
        <v>166</v>
      </c>
      <c r="D403" s="180"/>
      <c r="E403" s="180"/>
      <c r="F403" s="180"/>
      <c r="G403" s="180"/>
      <c r="H403" s="180"/>
      <c r="I403" s="216"/>
    </row>
    <row r="404" spans="1:9" ht="44.5" customHeight="1" x14ac:dyDescent="0.2">
      <c r="A404" s="17"/>
      <c r="C404" s="94" t="str">
        <f>IF(COUNTIF(H226:H403,Extra!$B$3)&gt;=1,Extra!$B$12,Extra!$B$13)</f>
        <v>Dimension 2: Impact is completed</v>
      </c>
    </row>
    <row r="406" spans="1:9" ht="27" x14ac:dyDescent="0.2">
      <c r="A406" s="100"/>
      <c r="B406" s="101"/>
      <c r="C406" s="102" t="s">
        <v>168</v>
      </c>
      <c r="D406" s="102"/>
      <c r="E406" s="102"/>
      <c r="F406" s="186">
        <f>F409+F528+F598+F630</f>
        <v>650</v>
      </c>
      <c r="G406" s="102"/>
      <c r="H406" s="102"/>
      <c r="I406" s="103"/>
    </row>
    <row r="407" spans="1:9" ht="176" x14ac:dyDescent="0.2">
      <c r="A407" s="125"/>
      <c r="B407" s="44"/>
      <c r="C407" s="23" t="s">
        <v>249</v>
      </c>
      <c r="D407" s="44"/>
      <c r="E407" s="23"/>
      <c r="F407" s="187"/>
      <c r="G407" s="23"/>
      <c r="H407" s="23"/>
      <c r="I407" s="88"/>
    </row>
    <row r="408" spans="1:9" ht="16" x14ac:dyDescent="0.2">
      <c r="A408" s="125"/>
      <c r="B408" s="104"/>
      <c r="C408" s="105" t="s">
        <v>8</v>
      </c>
      <c r="D408" s="174"/>
      <c r="E408" s="105" t="s">
        <v>9</v>
      </c>
      <c r="F408" s="188"/>
      <c r="G408" s="105"/>
      <c r="H408" s="105" t="s">
        <v>57</v>
      </c>
      <c r="I408" s="217" t="s">
        <v>11</v>
      </c>
    </row>
    <row r="409" spans="1:9" ht="16" x14ac:dyDescent="0.2">
      <c r="A409" s="126"/>
      <c r="B409" s="106"/>
      <c r="C409" s="107" t="s">
        <v>210</v>
      </c>
      <c r="D409" s="175"/>
      <c r="E409" s="108"/>
      <c r="F409" s="189">
        <f>F410+F415+F418+F421+F424+F432+F437+F442+F447+F457+F462+F467+F473+F478+F483+F488+F493+F498+F503+F508+F513+F518+F523</f>
        <v>240</v>
      </c>
      <c r="G409" s="108"/>
      <c r="H409" s="108"/>
      <c r="I409" s="109"/>
    </row>
    <row r="410" spans="1:9" ht="16" x14ac:dyDescent="0.2">
      <c r="A410" s="127"/>
      <c r="B410" s="37">
        <v>57</v>
      </c>
      <c r="C410" s="236" t="s">
        <v>259</v>
      </c>
      <c r="D410" s="68" t="s">
        <v>520</v>
      </c>
      <c r="E410" s="205" t="s">
        <v>1</v>
      </c>
      <c r="F410" s="190">
        <v>10</v>
      </c>
      <c r="G410" s="205">
        <f>IF(D410="x",F410,0)</f>
        <v>10</v>
      </c>
      <c r="H410" s="30" t="str">
        <f>IF(D410="x"," ",IF(D411="x"," ",Extra!$B$3))</f>
        <v xml:space="preserve"> </v>
      </c>
      <c r="I410" s="226"/>
    </row>
    <row r="411" spans="1:9" ht="16" x14ac:dyDescent="0.2">
      <c r="A411" s="127"/>
      <c r="B411" s="37"/>
      <c r="C411" s="236"/>
      <c r="D411" s="68"/>
      <c r="E411" s="205" t="s">
        <v>2</v>
      </c>
      <c r="F411" s="190">
        <v>0</v>
      </c>
      <c r="G411" s="205">
        <f t="shared" ref="G411:G479" si="11">IF(D411="x",F411,0)</f>
        <v>0</v>
      </c>
      <c r="H411" s="30" t="str">
        <f>IF(COUNTIF(D410:D411,"x")&gt;1,Extra!$B$7," ")</f>
        <v xml:space="preserve"> </v>
      </c>
      <c r="I411" s="226"/>
    </row>
    <row r="412" spans="1:9" ht="32" x14ac:dyDescent="0.2">
      <c r="A412" s="127"/>
      <c r="B412" s="37"/>
      <c r="C412" s="30" t="s">
        <v>209</v>
      </c>
      <c r="D412" s="205"/>
      <c r="E412" s="30"/>
      <c r="F412" s="191"/>
      <c r="G412" s="205">
        <f t="shared" si="11"/>
        <v>0</v>
      </c>
      <c r="H412" s="30"/>
      <c r="I412" s="206"/>
    </row>
    <row r="413" spans="1:9" ht="16" x14ac:dyDescent="0.2">
      <c r="A413" s="126"/>
      <c r="C413" s="207" t="s">
        <v>588</v>
      </c>
      <c r="D413" s="110"/>
      <c r="E413" s="35"/>
      <c r="F413" s="192"/>
      <c r="G413" s="205">
        <f t="shared" si="11"/>
        <v>0</v>
      </c>
      <c r="H413" s="35"/>
      <c r="I413" s="90"/>
    </row>
    <row r="414" spans="1:9" x14ac:dyDescent="0.2">
      <c r="A414" s="126"/>
      <c r="C414" s="30"/>
      <c r="D414" s="205"/>
      <c r="E414" s="30"/>
      <c r="F414" s="191"/>
      <c r="G414" s="205">
        <f t="shared" si="11"/>
        <v>0</v>
      </c>
      <c r="H414" s="30"/>
      <c r="I414" s="206"/>
    </row>
    <row r="415" spans="1:9" ht="16" x14ac:dyDescent="0.2">
      <c r="A415" s="127"/>
      <c r="B415" s="37">
        <v>58</v>
      </c>
      <c r="C415" s="236" t="s">
        <v>260</v>
      </c>
      <c r="D415" s="68" t="s">
        <v>520</v>
      </c>
      <c r="E415" s="205" t="s">
        <v>1</v>
      </c>
      <c r="F415" s="190">
        <v>10</v>
      </c>
      <c r="G415" s="205">
        <f t="shared" si="11"/>
        <v>10</v>
      </c>
      <c r="H415" s="30" t="str">
        <f>IF(D415="x"," ",IF(D416="x"," ",Extra!$B$3))</f>
        <v xml:space="preserve"> </v>
      </c>
      <c r="I415" s="226"/>
    </row>
    <row r="416" spans="1:9" ht="16" x14ac:dyDescent="0.2">
      <c r="A416" s="127"/>
      <c r="B416" s="37"/>
      <c r="C416" s="236"/>
      <c r="D416" s="68"/>
      <c r="E416" s="205" t="s">
        <v>5</v>
      </c>
      <c r="F416" s="190">
        <v>0</v>
      </c>
      <c r="G416" s="205">
        <f t="shared" si="11"/>
        <v>0</v>
      </c>
      <c r="H416" s="30" t="str">
        <f>IF(COUNTIF(D415:D416,"x")&gt;1,Extra!$B$7," ")</f>
        <v xml:space="preserve"> </v>
      </c>
      <c r="I416" s="226"/>
    </row>
    <row r="417" spans="1:9" x14ac:dyDescent="0.2">
      <c r="A417" s="127"/>
      <c r="B417" s="37"/>
      <c r="C417" s="30"/>
      <c r="D417" s="205"/>
      <c r="E417" s="30"/>
      <c r="F417" s="191"/>
      <c r="G417" s="205">
        <f t="shared" si="11"/>
        <v>0</v>
      </c>
      <c r="H417" s="30"/>
      <c r="I417" s="206"/>
    </row>
    <row r="418" spans="1:9" ht="16" x14ac:dyDescent="0.2">
      <c r="A418" s="127"/>
      <c r="B418" s="37">
        <v>59</v>
      </c>
      <c r="C418" s="236" t="s">
        <v>261</v>
      </c>
      <c r="D418" s="68" t="s">
        <v>520</v>
      </c>
      <c r="E418" s="205" t="s">
        <v>1</v>
      </c>
      <c r="F418" s="190">
        <v>10</v>
      </c>
      <c r="G418" s="205">
        <f t="shared" si="11"/>
        <v>10</v>
      </c>
      <c r="H418" s="30" t="str">
        <f>IF(D418="x"," ",IF(D419="x"," ",Extra!$B$3))</f>
        <v xml:space="preserve"> </v>
      </c>
      <c r="I418" s="226"/>
    </row>
    <row r="419" spans="1:9" ht="16" x14ac:dyDescent="0.2">
      <c r="A419" s="127"/>
      <c r="B419" s="37"/>
      <c r="C419" s="236"/>
      <c r="D419" s="68"/>
      <c r="E419" s="205" t="s">
        <v>2</v>
      </c>
      <c r="F419" s="190">
        <v>0</v>
      </c>
      <c r="G419" s="205">
        <f t="shared" si="11"/>
        <v>0</v>
      </c>
      <c r="H419" s="30" t="str">
        <f>IF(COUNTIF(D418:D419,"x")&gt;1,Extra!$B$7," ")</f>
        <v xml:space="preserve"> </v>
      </c>
      <c r="I419" s="226"/>
    </row>
    <row r="420" spans="1:9" x14ac:dyDescent="0.2">
      <c r="A420" s="126"/>
      <c r="C420" s="30"/>
      <c r="D420" s="205"/>
      <c r="E420" s="30"/>
      <c r="F420" s="191"/>
      <c r="G420" s="205">
        <f t="shared" si="11"/>
        <v>0</v>
      </c>
      <c r="H420" s="30"/>
      <c r="I420" s="206"/>
    </row>
    <row r="421" spans="1:9" ht="16" x14ac:dyDescent="0.2">
      <c r="A421" s="127"/>
      <c r="B421" s="37">
        <v>60</v>
      </c>
      <c r="C421" s="236" t="s">
        <v>262</v>
      </c>
      <c r="D421" s="68" t="s">
        <v>520</v>
      </c>
      <c r="E421" s="205" t="s">
        <v>1</v>
      </c>
      <c r="F421" s="190">
        <v>10</v>
      </c>
      <c r="G421" s="205">
        <f t="shared" si="11"/>
        <v>10</v>
      </c>
      <c r="H421" s="30" t="str">
        <f>IF(D421="x"," ",IF(D422="x"," ",Extra!$B$3))</f>
        <v xml:space="preserve"> </v>
      </c>
      <c r="I421" s="226"/>
    </row>
    <row r="422" spans="1:9" ht="16" x14ac:dyDescent="0.2">
      <c r="A422" s="127"/>
      <c r="B422" s="37"/>
      <c r="C422" s="236"/>
      <c r="D422" s="68"/>
      <c r="E422" s="205" t="s">
        <v>5</v>
      </c>
      <c r="F422" s="190">
        <v>0</v>
      </c>
      <c r="G422" s="205">
        <f t="shared" si="11"/>
        <v>0</v>
      </c>
      <c r="H422" s="30" t="str">
        <f>IF(COUNTIF(D421:D422,"x")&gt;1,Extra!$B$7," ")</f>
        <v xml:space="preserve"> </v>
      </c>
      <c r="I422" s="226"/>
    </row>
    <row r="423" spans="1:9" x14ac:dyDescent="0.2">
      <c r="A423" s="127"/>
      <c r="B423" s="37"/>
      <c r="C423" s="30"/>
      <c r="D423" s="205"/>
      <c r="E423" s="30"/>
      <c r="F423" s="191"/>
      <c r="G423" s="205">
        <f t="shared" si="11"/>
        <v>0</v>
      </c>
      <c r="H423" s="30"/>
      <c r="I423" s="206"/>
    </row>
    <row r="424" spans="1:9" ht="16" x14ac:dyDescent="0.2">
      <c r="A424" s="126"/>
      <c r="B424" s="42">
        <v>61</v>
      </c>
      <c r="C424" s="236" t="s">
        <v>263</v>
      </c>
      <c r="D424" s="68" t="s">
        <v>520</v>
      </c>
      <c r="E424" s="205" t="s">
        <v>1</v>
      </c>
      <c r="F424" s="190">
        <v>10</v>
      </c>
      <c r="G424" s="205">
        <f t="shared" si="11"/>
        <v>10</v>
      </c>
      <c r="H424" s="30" t="str">
        <f>IF(D424="x"," ",IF(D425="x"," ",Extra!$B$3))</f>
        <v xml:space="preserve"> </v>
      </c>
      <c r="I424" s="226"/>
    </row>
    <row r="425" spans="1:9" ht="16" x14ac:dyDescent="0.2">
      <c r="A425" s="126"/>
      <c r="C425" s="236"/>
      <c r="D425" s="68"/>
      <c r="E425" s="205" t="s">
        <v>2</v>
      </c>
      <c r="F425" s="190">
        <v>0</v>
      </c>
      <c r="G425" s="205">
        <f t="shared" si="11"/>
        <v>0</v>
      </c>
      <c r="H425" s="30" t="str">
        <f>IF(COUNTIF(D424:D425,"x")&gt;1,Extra!$B$7," ")</f>
        <v xml:space="preserve"> </v>
      </c>
      <c r="I425" s="226"/>
    </row>
    <row r="426" spans="1:9" x14ac:dyDescent="0.2">
      <c r="A426" s="127"/>
      <c r="B426" s="37"/>
      <c r="C426" s="30"/>
      <c r="D426" s="205"/>
      <c r="E426" s="30"/>
      <c r="F426" s="191"/>
      <c r="G426" s="205">
        <f t="shared" si="11"/>
        <v>0</v>
      </c>
      <c r="H426" s="30"/>
      <c r="I426" s="206"/>
    </row>
    <row r="427" spans="1:9" ht="16" x14ac:dyDescent="0.2">
      <c r="A427" s="126"/>
      <c r="B427" s="42">
        <v>62</v>
      </c>
      <c r="C427" s="236" t="s">
        <v>448</v>
      </c>
      <c r="D427" s="68" t="s">
        <v>520</v>
      </c>
      <c r="E427" s="205" t="s">
        <v>1</v>
      </c>
      <c r="F427" s="190">
        <v>0</v>
      </c>
      <c r="G427" s="205">
        <f t="shared" ref="G427:G430" si="12">IF(D427="x",F427,0)</f>
        <v>0</v>
      </c>
      <c r="H427" s="30" t="str">
        <f>IF(D427="x"," ",IF(D428="x"," ",Extra!$B$3))</f>
        <v xml:space="preserve"> </v>
      </c>
      <c r="I427" s="226"/>
    </row>
    <row r="428" spans="1:9" ht="16" x14ac:dyDescent="0.2">
      <c r="A428" s="126"/>
      <c r="C428" s="236"/>
      <c r="D428" s="68"/>
      <c r="E428" s="205" t="s">
        <v>2</v>
      </c>
      <c r="F428" s="190">
        <v>0</v>
      </c>
      <c r="G428" s="205">
        <f t="shared" si="12"/>
        <v>0</v>
      </c>
      <c r="H428" s="30" t="str">
        <f>IF(COUNTIF(D427:D428,"x")&gt;1,Extra!$B$7," ")</f>
        <v xml:space="preserve"> </v>
      </c>
      <c r="I428" s="226"/>
    </row>
    <row r="429" spans="1:9" ht="16" x14ac:dyDescent="0.2">
      <c r="A429" s="127"/>
      <c r="B429" s="37"/>
      <c r="C429" s="30" t="s">
        <v>449</v>
      </c>
      <c r="D429" s="205"/>
      <c r="E429" s="30"/>
      <c r="F429" s="191"/>
      <c r="G429" s="205">
        <f t="shared" si="12"/>
        <v>0</v>
      </c>
      <c r="H429" s="30"/>
      <c r="I429" s="206"/>
    </row>
    <row r="430" spans="1:9" ht="144" x14ac:dyDescent="0.2">
      <c r="A430" s="126"/>
      <c r="C430" s="207" t="s">
        <v>589</v>
      </c>
      <c r="D430" s="110"/>
      <c r="E430" s="35"/>
      <c r="F430" s="192"/>
      <c r="G430" s="205">
        <f t="shared" si="12"/>
        <v>0</v>
      </c>
      <c r="H430" s="35"/>
      <c r="I430" s="90"/>
    </row>
    <row r="431" spans="1:9" x14ac:dyDescent="0.2">
      <c r="A431" s="126"/>
      <c r="C431" s="132"/>
      <c r="D431" s="110"/>
      <c r="E431" s="35"/>
      <c r="F431" s="192"/>
      <c r="G431" s="205"/>
      <c r="H431" s="35"/>
      <c r="I431" s="90"/>
    </row>
    <row r="432" spans="1:9" ht="16" x14ac:dyDescent="0.2">
      <c r="A432" s="126"/>
      <c r="B432" s="42">
        <v>63</v>
      </c>
      <c r="C432" s="236" t="s">
        <v>450</v>
      </c>
      <c r="D432" s="68" t="s">
        <v>520</v>
      </c>
      <c r="E432" s="205" t="s">
        <v>1</v>
      </c>
      <c r="F432" s="190">
        <v>10</v>
      </c>
      <c r="G432" s="205">
        <f t="shared" si="11"/>
        <v>10</v>
      </c>
      <c r="H432" s="30" t="str">
        <f>IF(D432="x"," ",IF(D433="x"," ",Extra!$B$3))</f>
        <v xml:space="preserve"> </v>
      </c>
      <c r="I432" s="226"/>
    </row>
    <row r="433" spans="1:9" ht="16" x14ac:dyDescent="0.2">
      <c r="A433" s="126"/>
      <c r="C433" s="236"/>
      <c r="D433" s="68"/>
      <c r="E433" s="205" t="s">
        <v>2</v>
      </c>
      <c r="F433" s="190">
        <v>0</v>
      </c>
      <c r="G433" s="205">
        <f t="shared" si="11"/>
        <v>0</v>
      </c>
      <c r="H433" s="30" t="str">
        <f>IF(COUNTIF(D432:D433,"x")&gt;1,Extra!$B$7," ")</f>
        <v xml:space="preserve"> </v>
      </c>
      <c r="I433" s="226"/>
    </row>
    <row r="434" spans="1:9" ht="16" x14ac:dyDescent="0.2">
      <c r="A434" s="127"/>
      <c r="B434" s="37"/>
      <c r="C434" s="30" t="s">
        <v>250</v>
      </c>
      <c r="D434" s="205"/>
      <c r="E434" s="30"/>
      <c r="F434" s="191"/>
      <c r="G434" s="205">
        <f t="shared" si="11"/>
        <v>0</v>
      </c>
      <c r="H434" s="30"/>
      <c r="I434" s="206"/>
    </row>
    <row r="435" spans="1:9" ht="16" x14ac:dyDescent="0.2">
      <c r="A435" s="126"/>
      <c r="C435" s="207" t="s">
        <v>590</v>
      </c>
      <c r="D435" s="110"/>
      <c r="E435" s="35"/>
      <c r="F435" s="192"/>
      <c r="G435" s="205">
        <f t="shared" si="11"/>
        <v>0</v>
      </c>
      <c r="H435" s="35"/>
      <c r="I435" s="90"/>
    </row>
    <row r="436" spans="1:9" x14ac:dyDescent="0.2">
      <c r="A436" s="127"/>
      <c r="B436" s="37"/>
      <c r="C436" s="30"/>
      <c r="D436" s="205"/>
      <c r="E436" s="30"/>
      <c r="F436" s="191"/>
      <c r="G436" s="205">
        <f t="shared" si="11"/>
        <v>0</v>
      </c>
      <c r="H436" s="30"/>
      <c r="I436" s="206"/>
    </row>
    <row r="437" spans="1:9" x14ac:dyDescent="0.2">
      <c r="A437" s="128">
        <v>43</v>
      </c>
      <c r="B437" s="66">
        <v>64</v>
      </c>
      <c r="C437" s="236" t="s">
        <v>264</v>
      </c>
      <c r="D437" s="67" t="s">
        <v>520</v>
      </c>
      <c r="E437" s="72" t="s">
        <v>1</v>
      </c>
      <c r="F437" s="193">
        <v>10</v>
      </c>
      <c r="G437" s="205">
        <f t="shared" si="11"/>
        <v>10</v>
      </c>
      <c r="H437" s="49" t="str">
        <f>IF(D437="x"," ",IF(D438="x"," ",Extra!$B$3))</f>
        <v xml:space="preserve"> </v>
      </c>
      <c r="I437" s="226" t="s">
        <v>252</v>
      </c>
    </row>
    <row r="438" spans="1:9" ht="16" x14ac:dyDescent="0.2">
      <c r="A438" s="127"/>
      <c r="B438" s="37"/>
      <c r="C438" s="236"/>
      <c r="D438" s="68"/>
      <c r="E438" s="205" t="s">
        <v>2</v>
      </c>
      <c r="F438" s="190">
        <v>0</v>
      </c>
      <c r="G438" s="205">
        <f t="shared" si="11"/>
        <v>0</v>
      </c>
      <c r="H438" s="30" t="str">
        <f>IF(COUNTIF(D437:D438,"x")&gt;1,Extra!$B$7," ")</f>
        <v xml:space="preserve"> </v>
      </c>
      <c r="I438" s="226"/>
    </row>
    <row r="439" spans="1:9" ht="16" x14ac:dyDescent="0.2">
      <c r="A439" s="127"/>
      <c r="B439" s="37"/>
      <c r="C439" s="30" t="s">
        <v>250</v>
      </c>
      <c r="D439" s="205"/>
      <c r="E439" s="30"/>
      <c r="F439" s="191"/>
      <c r="G439" s="205">
        <f t="shared" si="11"/>
        <v>0</v>
      </c>
      <c r="H439" s="30"/>
      <c r="I439" s="206"/>
    </row>
    <row r="440" spans="1:9" ht="32" x14ac:dyDescent="0.2">
      <c r="A440" s="127"/>
      <c r="B440" s="37"/>
      <c r="C440" s="221" t="s">
        <v>591</v>
      </c>
      <c r="D440" s="110"/>
      <c r="E440" s="35"/>
      <c r="F440" s="192"/>
      <c r="G440" s="205">
        <f t="shared" si="11"/>
        <v>0</v>
      </c>
      <c r="H440" s="35"/>
      <c r="I440" s="206"/>
    </row>
    <row r="441" spans="1:9" x14ac:dyDescent="0.2">
      <c r="A441" s="127"/>
      <c r="B441" s="37"/>
      <c r="C441" s="30"/>
      <c r="D441" s="205"/>
      <c r="E441" s="30"/>
      <c r="F441" s="191"/>
      <c r="G441" s="205">
        <f t="shared" si="11"/>
        <v>0</v>
      </c>
      <c r="H441" s="30"/>
      <c r="I441" s="206"/>
    </row>
    <row r="442" spans="1:9" x14ac:dyDescent="0.2">
      <c r="A442" s="128"/>
      <c r="B442" s="66">
        <v>65</v>
      </c>
      <c r="C442" s="236" t="s">
        <v>265</v>
      </c>
      <c r="D442" s="67" t="s">
        <v>520</v>
      </c>
      <c r="E442" s="72" t="s">
        <v>1</v>
      </c>
      <c r="F442" s="193">
        <v>10</v>
      </c>
      <c r="G442" s="205">
        <f t="shared" si="11"/>
        <v>10</v>
      </c>
      <c r="H442" s="49" t="str">
        <f>IF(D442="x"," ",IF(D443="x"," ",Extra!$B$3))</f>
        <v xml:space="preserve"> </v>
      </c>
      <c r="I442" s="226" t="s">
        <v>253</v>
      </c>
    </row>
    <row r="443" spans="1:9" ht="16" x14ac:dyDescent="0.2">
      <c r="A443" s="126"/>
      <c r="C443" s="236"/>
      <c r="D443" s="68"/>
      <c r="E443" s="205" t="s">
        <v>2</v>
      </c>
      <c r="F443" s="190">
        <v>0</v>
      </c>
      <c r="G443" s="205">
        <f t="shared" si="11"/>
        <v>0</v>
      </c>
      <c r="H443" s="30" t="str">
        <f>IF(COUNTIF(D442:D443,"x")&gt;1,Extra!$B$7," ")</f>
        <v xml:space="preserve"> </v>
      </c>
      <c r="I443" s="226"/>
    </row>
    <row r="444" spans="1:9" ht="16" x14ac:dyDescent="0.2">
      <c r="A444" s="126"/>
      <c r="C444" s="30" t="s">
        <v>250</v>
      </c>
      <c r="D444" s="205"/>
      <c r="E444" s="30"/>
      <c r="F444" s="191"/>
      <c r="G444" s="205">
        <f t="shared" si="11"/>
        <v>0</v>
      </c>
      <c r="H444" s="30"/>
      <c r="I444" s="90"/>
    </row>
    <row r="445" spans="1:9" ht="320" x14ac:dyDescent="0.2">
      <c r="A445" s="126"/>
      <c r="C445" s="207" t="s">
        <v>592</v>
      </c>
      <c r="D445" s="110"/>
      <c r="E445" s="35"/>
      <c r="F445" s="192"/>
      <c r="G445" s="205">
        <f t="shared" si="11"/>
        <v>0</v>
      </c>
      <c r="H445" s="35"/>
      <c r="I445" s="90"/>
    </row>
    <row r="446" spans="1:9" x14ac:dyDescent="0.2">
      <c r="A446" s="126"/>
      <c r="C446" s="38"/>
      <c r="D446" s="110"/>
      <c r="E446" s="35"/>
      <c r="F446" s="192"/>
      <c r="G446" s="205">
        <f t="shared" si="11"/>
        <v>0</v>
      </c>
      <c r="H446" s="35"/>
      <c r="I446" s="90"/>
    </row>
    <row r="447" spans="1:9" x14ac:dyDescent="0.2">
      <c r="A447" s="128"/>
      <c r="B447" s="66" t="s">
        <v>489</v>
      </c>
      <c r="C447" s="236" t="s">
        <v>266</v>
      </c>
      <c r="D447" s="67" t="s">
        <v>520</v>
      </c>
      <c r="E447" s="72" t="s">
        <v>1</v>
      </c>
      <c r="F447" s="193">
        <v>10</v>
      </c>
      <c r="G447" s="205">
        <f t="shared" si="11"/>
        <v>10</v>
      </c>
      <c r="H447" s="49" t="str">
        <f>IF(D447="x"," ",IF(D448="x"," ",Extra!$B$3))</f>
        <v xml:space="preserve"> </v>
      </c>
      <c r="I447" s="226" t="s">
        <v>254</v>
      </c>
    </row>
    <row r="448" spans="1:9" ht="16" x14ac:dyDescent="0.2">
      <c r="A448" s="126"/>
      <c r="C448" s="236"/>
      <c r="D448" s="68"/>
      <c r="E448" s="205" t="s">
        <v>2</v>
      </c>
      <c r="F448" s="190">
        <v>0</v>
      </c>
      <c r="G448" s="205">
        <f t="shared" si="11"/>
        <v>0</v>
      </c>
      <c r="H448" s="30" t="str">
        <f>IF(COUNTIF(D447:D448,"x")&gt;1,Extra!$B$7," ")</f>
        <v xml:space="preserve"> </v>
      </c>
      <c r="I448" s="226"/>
    </row>
    <row r="449" spans="1:9" ht="16" x14ac:dyDescent="0.2">
      <c r="A449" s="126"/>
      <c r="C449" s="30" t="s">
        <v>250</v>
      </c>
      <c r="D449" s="205"/>
      <c r="E449" s="30"/>
      <c r="F449" s="191"/>
      <c r="G449" s="205">
        <f t="shared" si="11"/>
        <v>0</v>
      </c>
      <c r="H449" s="30"/>
      <c r="I449" s="90"/>
    </row>
    <row r="450" spans="1:9" ht="176" x14ac:dyDescent="0.2">
      <c r="A450" s="126"/>
      <c r="C450" s="207" t="s">
        <v>593</v>
      </c>
      <c r="D450" s="110"/>
      <c r="E450" s="35"/>
      <c r="F450" s="192"/>
      <c r="G450" s="205">
        <f t="shared" si="11"/>
        <v>0</v>
      </c>
      <c r="H450" s="35"/>
      <c r="I450" s="90"/>
    </row>
    <row r="451" spans="1:9" x14ac:dyDescent="0.2">
      <c r="A451" s="126"/>
      <c r="C451" s="38"/>
      <c r="D451" s="110"/>
      <c r="E451" s="35"/>
      <c r="F451" s="192"/>
      <c r="G451" s="205">
        <f t="shared" si="11"/>
        <v>0</v>
      </c>
      <c r="H451" s="35"/>
      <c r="I451" s="90"/>
    </row>
    <row r="452" spans="1:9" x14ac:dyDescent="0.2">
      <c r="A452" s="128"/>
      <c r="B452" s="66" t="s">
        <v>490</v>
      </c>
      <c r="C452" s="236" t="s">
        <v>267</v>
      </c>
      <c r="D452" s="67" t="s">
        <v>520</v>
      </c>
      <c r="E452" s="1" t="s">
        <v>169</v>
      </c>
      <c r="F452" s="194">
        <v>0</v>
      </c>
      <c r="G452" s="205">
        <f t="shared" si="11"/>
        <v>0</v>
      </c>
      <c r="H452" s="49"/>
      <c r="I452" s="226"/>
    </row>
    <row r="453" spans="1:9" ht="16" x14ac:dyDescent="0.2">
      <c r="A453" s="127"/>
      <c r="B453" s="37"/>
      <c r="C453" s="236"/>
      <c r="D453" s="68"/>
      <c r="E453" s="1" t="s">
        <v>170</v>
      </c>
      <c r="F453" s="194">
        <v>0</v>
      </c>
      <c r="G453" s="205">
        <f t="shared" si="11"/>
        <v>0</v>
      </c>
      <c r="H453" s="30" t="str">
        <f>IF(COUNTIF(D452:D455,"x")&gt;1,Extra!$B$7," ")</f>
        <v xml:space="preserve"> </v>
      </c>
      <c r="I453" s="226"/>
    </row>
    <row r="454" spans="1:9" x14ac:dyDescent="0.2">
      <c r="A454" s="127"/>
      <c r="B454" s="37"/>
      <c r="C454" s="236"/>
      <c r="D454" s="68"/>
      <c r="E454" s="1" t="s">
        <v>171</v>
      </c>
      <c r="F454" s="194">
        <v>0</v>
      </c>
      <c r="G454" s="205">
        <f t="shared" si="11"/>
        <v>0</v>
      </c>
      <c r="H454" s="30"/>
      <c r="I454" s="226"/>
    </row>
    <row r="455" spans="1:9" x14ac:dyDescent="0.2">
      <c r="A455" s="126"/>
      <c r="C455" s="236"/>
      <c r="D455" s="68"/>
      <c r="E455" s="1" t="s">
        <v>172</v>
      </c>
      <c r="F455" s="194">
        <v>0</v>
      </c>
      <c r="G455" s="205">
        <f t="shared" si="11"/>
        <v>0</v>
      </c>
      <c r="H455" s="35"/>
      <c r="I455" s="226"/>
    </row>
    <row r="456" spans="1:9" x14ac:dyDescent="0.2">
      <c r="A456" s="126"/>
      <c r="C456" s="16"/>
      <c r="D456" s="110"/>
      <c r="E456" s="35"/>
      <c r="F456" s="192"/>
      <c r="G456" s="205">
        <f t="shared" si="11"/>
        <v>0</v>
      </c>
      <c r="H456" s="35"/>
      <c r="I456" s="90"/>
    </row>
    <row r="457" spans="1:9" x14ac:dyDescent="0.2">
      <c r="A457" s="126"/>
      <c r="B457" s="42">
        <v>67</v>
      </c>
      <c r="C457" s="236" t="s">
        <v>268</v>
      </c>
      <c r="D457" s="148" t="s">
        <v>520</v>
      </c>
      <c r="E457" s="149" t="s">
        <v>1</v>
      </c>
      <c r="F457" s="195">
        <v>10</v>
      </c>
      <c r="G457" s="205">
        <f t="shared" si="11"/>
        <v>10</v>
      </c>
      <c r="H457" s="49" t="str">
        <f>IF(D457="x"," ",IF(D458="x"," ",Extra!$B$3))</f>
        <v xml:space="preserve"> </v>
      </c>
      <c r="I457" s="230" t="s">
        <v>255</v>
      </c>
    </row>
    <row r="458" spans="1:9" ht="16" x14ac:dyDescent="0.2">
      <c r="A458" s="126"/>
      <c r="C458" s="236"/>
      <c r="D458" s="148"/>
      <c r="E458" s="149" t="s">
        <v>2</v>
      </c>
      <c r="F458" s="195">
        <v>0</v>
      </c>
      <c r="G458" s="205">
        <f t="shared" si="11"/>
        <v>0</v>
      </c>
      <c r="H458" s="30" t="str">
        <f>IF(COUNTIF(D457:D458,"x")&gt;1,Extra!$B$7," ")</f>
        <v xml:space="preserve"> </v>
      </c>
      <c r="I458" s="230"/>
    </row>
    <row r="459" spans="1:9" ht="16" x14ac:dyDescent="0.2">
      <c r="A459" s="126"/>
      <c r="C459" s="30" t="s">
        <v>250</v>
      </c>
      <c r="D459" s="205"/>
      <c r="E459" s="30"/>
      <c r="F459" s="191"/>
      <c r="G459" s="205">
        <f t="shared" si="11"/>
        <v>0</v>
      </c>
      <c r="H459" s="30"/>
      <c r="I459" s="90"/>
    </row>
    <row r="460" spans="1:9" ht="192" x14ac:dyDescent="0.2">
      <c r="A460" s="126"/>
      <c r="C460" s="207" t="s">
        <v>594</v>
      </c>
      <c r="D460" s="110"/>
      <c r="E460" s="35"/>
      <c r="F460" s="192"/>
      <c r="G460" s="205">
        <f t="shared" si="11"/>
        <v>0</v>
      </c>
      <c r="H460" s="35"/>
      <c r="I460" s="90"/>
    </row>
    <row r="461" spans="1:9" x14ac:dyDescent="0.2">
      <c r="A461" s="126"/>
      <c r="C461" s="38"/>
      <c r="D461" s="110"/>
      <c r="E461" s="35"/>
      <c r="F461" s="192"/>
      <c r="G461" s="205">
        <f t="shared" si="11"/>
        <v>0</v>
      </c>
      <c r="H461" s="35"/>
      <c r="I461" s="92"/>
    </row>
    <row r="462" spans="1:9" ht="16" x14ac:dyDescent="0.2">
      <c r="A462" s="126"/>
      <c r="B462" s="42" t="s">
        <v>491</v>
      </c>
      <c r="C462" s="236" t="s">
        <v>451</v>
      </c>
      <c r="D462" s="148" t="s">
        <v>520</v>
      </c>
      <c r="E462" s="149" t="s">
        <v>1</v>
      </c>
      <c r="F462" s="195">
        <v>10</v>
      </c>
      <c r="G462" s="205">
        <f t="shared" si="11"/>
        <v>10</v>
      </c>
      <c r="H462" s="49" t="str">
        <f>IF(D462="x"," ",IF(D463="x"," ",Extra!$B$3))</f>
        <v xml:space="preserve"> </v>
      </c>
      <c r="I462" s="230"/>
    </row>
    <row r="463" spans="1:9" ht="16" x14ac:dyDescent="0.2">
      <c r="A463" s="126"/>
      <c r="C463" s="236"/>
      <c r="D463" s="148"/>
      <c r="E463" s="149" t="s">
        <v>2</v>
      </c>
      <c r="F463" s="195">
        <v>0</v>
      </c>
      <c r="G463" s="205">
        <f t="shared" si="11"/>
        <v>0</v>
      </c>
      <c r="H463" s="30" t="str">
        <f>IF(COUNTIF(D462:D463,"x")&gt;1,Extra!$B$7," ")</f>
        <v xml:space="preserve"> </v>
      </c>
      <c r="I463" s="230"/>
    </row>
    <row r="464" spans="1:9" ht="16" x14ac:dyDescent="0.2">
      <c r="A464" s="126"/>
      <c r="C464" s="30" t="s">
        <v>251</v>
      </c>
      <c r="D464" s="205"/>
      <c r="E464" s="30"/>
      <c r="F464" s="191"/>
      <c r="G464" s="205">
        <f t="shared" si="11"/>
        <v>0</v>
      </c>
      <c r="H464" s="30"/>
      <c r="I464" s="90"/>
    </row>
    <row r="465" spans="1:9" ht="224" x14ac:dyDescent="0.2">
      <c r="A465" s="126"/>
      <c r="C465" s="207" t="s">
        <v>595</v>
      </c>
      <c r="D465" s="110"/>
      <c r="E465" s="35"/>
      <c r="F465" s="192"/>
      <c r="G465" s="205">
        <f t="shared" si="11"/>
        <v>0</v>
      </c>
      <c r="H465" s="35"/>
      <c r="I465" s="90"/>
    </row>
    <row r="466" spans="1:9" x14ac:dyDescent="0.2">
      <c r="A466" s="126"/>
      <c r="C466" s="38"/>
      <c r="D466" s="110"/>
      <c r="E466" s="35"/>
      <c r="F466" s="192"/>
      <c r="G466" s="205">
        <f t="shared" si="11"/>
        <v>0</v>
      </c>
      <c r="H466" s="35"/>
      <c r="I466" s="92"/>
    </row>
    <row r="467" spans="1:9" ht="16" x14ac:dyDescent="0.2">
      <c r="A467" s="126"/>
      <c r="B467" s="42" t="s">
        <v>492</v>
      </c>
      <c r="C467" s="236" t="s">
        <v>269</v>
      </c>
      <c r="D467" s="148"/>
      <c r="E467" s="149" t="s">
        <v>97</v>
      </c>
      <c r="F467" s="195">
        <v>20</v>
      </c>
      <c r="G467" s="205">
        <f t="shared" si="11"/>
        <v>0</v>
      </c>
      <c r="H467" s="49"/>
    </row>
    <row r="468" spans="1:9" ht="16" x14ac:dyDescent="0.2">
      <c r="A468" s="126"/>
      <c r="C468" s="236"/>
      <c r="D468" s="148" t="s">
        <v>520</v>
      </c>
      <c r="E468" s="149" t="s">
        <v>98</v>
      </c>
      <c r="F468" s="195">
        <v>15</v>
      </c>
      <c r="G468" s="205">
        <f t="shared" si="11"/>
        <v>15</v>
      </c>
      <c r="H468" s="30" t="str">
        <f>IF(COUNTIF(D467:D471,"x")&gt;1,Extra!$B$7," ")</f>
        <v xml:space="preserve"> </v>
      </c>
    </row>
    <row r="469" spans="1:9" x14ac:dyDescent="0.2">
      <c r="A469" s="126"/>
      <c r="C469" s="236"/>
      <c r="D469" s="148"/>
      <c r="E469" s="149" t="s">
        <v>99</v>
      </c>
      <c r="F469" s="195">
        <v>10</v>
      </c>
      <c r="G469" s="205">
        <f t="shared" si="11"/>
        <v>0</v>
      </c>
    </row>
    <row r="470" spans="1:9" x14ac:dyDescent="0.2">
      <c r="A470" s="126"/>
      <c r="C470" s="236"/>
      <c r="D470" s="148"/>
      <c r="E470" s="149" t="s">
        <v>100</v>
      </c>
      <c r="F470" s="195">
        <v>5</v>
      </c>
      <c r="G470" s="205">
        <f t="shared" si="11"/>
        <v>0</v>
      </c>
    </row>
    <row r="471" spans="1:9" x14ac:dyDescent="0.2">
      <c r="A471" s="126"/>
      <c r="C471" s="236"/>
      <c r="D471" s="148"/>
      <c r="E471" s="149" t="s">
        <v>101</v>
      </c>
      <c r="F471" s="195">
        <v>0</v>
      </c>
      <c r="G471" s="205">
        <f t="shared" si="11"/>
        <v>0</v>
      </c>
    </row>
    <row r="472" spans="1:9" x14ac:dyDescent="0.2">
      <c r="A472" s="126"/>
      <c r="C472" s="38"/>
      <c r="D472" s="110"/>
      <c r="E472" s="35"/>
      <c r="F472" s="192"/>
      <c r="G472" s="205">
        <f t="shared" si="11"/>
        <v>0</v>
      </c>
      <c r="H472" s="35"/>
      <c r="I472" s="92"/>
    </row>
    <row r="473" spans="1:9" ht="16" x14ac:dyDescent="0.2">
      <c r="A473" s="127"/>
      <c r="B473" s="37">
        <v>69</v>
      </c>
      <c r="C473" s="236" t="s">
        <v>270</v>
      </c>
      <c r="D473" s="68" t="s">
        <v>520</v>
      </c>
      <c r="E473" s="205" t="s">
        <v>1</v>
      </c>
      <c r="F473" s="190">
        <v>10</v>
      </c>
      <c r="G473" s="205">
        <f t="shared" si="11"/>
        <v>10</v>
      </c>
      <c r="H473" s="30" t="str">
        <f>IF(D473="x"," ",IF(D474="x"," ",Extra!$B$3))</f>
        <v xml:space="preserve"> </v>
      </c>
      <c r="I473" s="226" t="s">
        <v>280</v>
      </c>
    </row>
    <row r="474" spans="1:9" ht="16" x14ac:dyDescent="0.2">
      <c r="A474" s="127"/>
      <c r="B474" s="37"/>
      <c r="C474" s="236"/>
      <c r="D474" s="68"/>
      <c r="E474" s="205" t="s">
        <v>2</v>
      </c>
      <c r="F474" s="190">
        <v>0</v>
      </c>
      <c r="G474" s="205">
        <f t="shared" si="11"/>
        <v>0</v>
      </c>
      <c r="H474" s="30" t="str">
        <f>IF(COUNTIF(D473:D474,"x")&gt;1,Extra!$B$7," ")</f>
        <v xml:space="preserve"> </v>
      </c>
      <c r="I474" s="226"/>
    </row>
    <row r="475" spans="1:9" ht="16" x14ac:dyDescent="0.2">
      <c r="A475" s="127"/>
      <c r="B475" s="37"/>
      <c r="C475" s="147" t="s">
        <v>256</v>
      </c>
      <c r="D475" s="205"/>
      <c r="E475" s="30"/>
      <c r="F475" s="191"/>
      <c r="G475" s="205">
        <f t="shared" si="11"/>
        <v>0</v>
      </c>
      <c r="H475" s="30"/>
      <c r="I475" s="206"/>
    </row>
    <row r="476" spans="1:9" ht="144" x14ac:dyDescent="0.2">
      <c r="A476" s="126"/>
      <c r="C476" s="207" t="s">
        <v>596</v>
      </c>
      <c r="D476" s="110"/>
      <c r="E476" s="35"/>
      <c r="F476" s="192"/>
      <c r="G476" s="205">
        <f t="shared" si="11"/>
        <v>0</v>
      </c>
      <c r="H476" s="35"/>
      <c r="I476" s="90"/>
    </row>
    <row r="477" spans="1:9" x14ac:dyDescent="0.2">
      <c r="A477" s="126"/>
      <c r="C477" s="30"/>
      <c r="D477" s="205"/>
      <c r="E477" s="30"/>
      <c r="F477" s="191"/>
      <c r="G477" s="205">
        <f t="shared" si="11"/>
        <v>0</v>
      </c>
      <c r="H477" s="30"/>
      <c r="I477" s="206"/>
    </row>
    <row r="478" spans="1:9" ht="16" x14ac:dyDescent="0.2">
      <c r="A478" s="127"/>
      <c r="B478" s="37">
        <v>70</v>
      </c>
      <c r="C478" s="236" t="s">
        <v>271</v>
      </c>
      <c r="D478" s="68" t="s">
        <v>520</v>
      </c>
      <c r="E478" s="205" t="s">
        <v>1</v>
      </c>
      <c r="F478" s="190">
        <v>10</v>
      </c>
      <c r="G478" s="205">
        <f t="shared" si="11"/>
        <v>10</v>
      </c>
      <c r="H478" s="30" t="str">
        <f>IF(D478="x"," ",IF(D479="x"," ",Extra!$B$3))</f>
        <v xml:space="preserve"> </v>
      </c>
      <c r="I478" s="226"/>
    </row>
    <row r="479" spans="1:9" ht="16" x14ac:dyDescent="0.2">
      <c r="A479" s="127"/>
      <c r="B479" s="37"/>
      <c r="C479" s="236"/>
      <c r="D479" s="68"/>
      <c r="E479" s="205" t="s">
        <v>5</v>
      </c>
      <c r="F479" s="190">
        <v>0</v>
      </c>
      <c r="G479" s="205">
        <f t="shared" si="11"/>
        <v>0</v>
      </c>
      <c r="H479" s="30" t="str">
        <f>IF(COUNTIF(D478:D479,"x")&gt;1,Extra!$B$7," ")</f>
        <v xml:space="preserve"> </v>
      </c>
      <c r="I479" s="226"/>
    </row>
    <row r="480" spans="1:9" ht="16" x14ac:dyDescent="0.2">
      <c r="A480" s="126"/>
      <c r="C480" s="30" t="s">
        <v>250</v>
      </c>
      <c r="D480" s="205"/>
      <c r="E480" s="30"/>
      <c r="F480" s="191"/>
      <c r="G480" s="205">
        <f t="shared" ref="G480:G541" si="13">IF(D480="x",F480,0)</f>
        <v>0</v>
      </c>
      <c r="H480" s="30"/>
      <c r="I480" s="90"/>
    </row>
    <row r="481" spans="1:9" ht="256" x14ac:dyDescent="0.2">
      <c r="A481" s="127"/>
      <c r="B481" s="37"/>
      <c r="C481" s="207" t="s">
        <v>597</v>
      </c>
      <c r="D481" s="110"/>
      <c r="E481" s="35"/>
      <c r="F481" s="192"/>
      <c r="G481" s="205">
        <f t="shared" si="13"/>
        <v>0</v>
      </c>
      <c r="H481" s="35"/>
      <c r="I481" s="206"/>
    </row>
    <row r="482" spans="1:9" x14ac:dyDescent="0.2">
      <c r="A482" s="127"/>
      <c r="B482" s="37"/>
      <c r="C482" s="30"/>
      <c r="D482" s="205"/>
      <c r="E482" s="30"/>
      <c r="F482" s="191"/>
      <c r="G482" s="205">
        <f t="shared" si="13"/>
        <v>0</v>
      </c>
      <c r="H482" s="30"/>
      <c r="I482" s="206"/>
    </row>
    <row r="483" spans="1:9" ht="16" x14ac:dyDescent="0.2">
      <c r="A483" s="127"/>
      <c r="B483" s="37">
        <v>71</v>
      </c>
      <c r="C483" s="236" t="s">
        <v>272</v>
      </c>
      <c r="D483" s="68" t="s">
        <v>520</v>
      </c>
      <c r="E483" s="205" t="s">
        <v>1</v>
      </c>
      <c r="F483" s="190">
        <v>10</v>
      </c>
      <c r="G483" s="205">
        <f t="shared" si="13"/>
        <v>10</v>
      </c>
      <c r="H483" s="30" t="str">
        <f>IF(D483="x"," ",IF(D484="x"," ",Extra!$B$3))</f>
        <v xml:space="preserve"> </v>
      </c>
      <c r="I483" s="226" t="s">
        <v>281</v>
      </c>
    </row>
    <row r="484" spans="1:9" ht="16" x14ac:dyDescent="0.2">
      <c r="A484" s="127"/>
      <c r="B484" s="37"/>
      <c r="C484" s="236"/>
      <c r="D484" s="68"/>
      <c r="E484" s="205" t="s">
        <v>2</v>
      </c>
      <c r="F484" s="190">
        <v>0</v>
      </c>
      <c r="G484" s="205">
        <f t="shared" si="13"/>
        <v>0</v>
      </c>
      <c r="H484" s="30" t="str">
        <f>IF(COUNTIF(D483:D484,"x")&gt;1,Extra!$B$7," ")</f>
        <v xml:space="preserve"> </v>
      </c>
      <c r="I484" s="226"/>
    </row>
    <row r="485" spans="1:9" ht="16" x14ac:dyDescent="0.2">
      <c r="A485" s="127"/>
      <c r="B485" s="37"/>
      <c r="C485" s="30" t="s">
        <v>250</v>
      </c>
      <c r="D485" s="205"/>
      <c r="E485" s="30"/>
      <c r="F485" s="191"/>
      <c r="G485" s="205">
        <f t="shared" si="13"/>
        <v>0</v>
      </c>
      <c r="H485" s="30"/>
      <c r="I485" s="206"/>
    </row>
    <row r="486" spans="1:9" ht="160" x14ac:dyDescent="0.2">
      <c r="A486" s="126"/>
      <c r="C486" s="207" t="s">
        <v>598</v>
      </c>
      <c r="D486" s="110"/>
      <c r="E486" s="35"/>
      <c r="F486" s="192"/>
      <c r="G486" s="205">
        <f t="shared" si="13"/>
        <v>0</v>
      </c>
      <c r="H486" s="35"/>
      <c r="I486" s="90"/>
    </row>
    <row r="487" spans="1:9" x14ac:dyDescent="0.2">
      <c r="A487" s="126"/>
      <c r="C487" s="30"/>
      <c r="D487" s="205"/>
      <c r="E487" s="30"/>
      <c r="F487" s="191"/>
      <c r="G487" s="205">
        <f t="shared" si="13"/>
        <v>0</v>
      </c>
      <c r="H487" s="30"/>
      <c r="I487" s="206"/>
    </row>
    <row r="488" spans="1:9" ht="16" x14ac:dyDescent="0.2">
      <c r="A488" s="127"/>
      <c r="B488" s="37">
        <v>72</v>
      </c>
      <c r="C488" s="236" t="s">
        <v>273</v>
      </c>
      <c r="D488" s="68" t="s">
        <v>520</v>
      </c>
      <c r="E488" s="205" t="s">
        <v>1</v>
      </c>
      <c r="F488" s="190">
        <v>10</v>
      </c>
      <c r="G488" s="205">
        <f t="shared" si="13"/>
        <v>10</v>
      </c>
      <c r="H488" s="30" t="str">
        <f>IF(D488="x"," ",IF(D489="x"," ",Extra!$B$3))</f>
        <v xml:space="preserve"> </v>
      </c>
      <c r="I488" s="226" t="s">
        <v>282</v>
      </c>
    </row>
    <row r="489" spans="1:9" ht="16" x14ac:dyDescent="0.2">
      <c r="A489" s="127"/>
      <c r="B489" s="37"/>
      <c r="C489" s="236"/>
      <c r="D489" s="68"/>
      <c r="E489" s="205" t="s">
        <v>5</v>
      </c>
      <c r="F489" s="190">
        <v>0</v>
      </c>
      <c r="G489" s="205">
        <f t="shared" si="13"/>
        <v>0</v>
      </c>
      <c r="H489" s="30" t="str">
        <f>IF(COUNTIF(D488:D489,"x")&gt;1,Extra!$B$7," ")</f>
        <v xml:space="preserve"> </v>
      </c>
      <c r="I489" s="226"/>
    </row>
    <row r="490" spans="1:9" ht="16" x14ac:dyDescent="0.2">
      <c r="A490" s="126"/>
      <c r="C490" s="30" t="s">
        <v>250</v>
      </c>
      <c r="D490" s="205"/>
      <c r="E490" s="30"/>
      <c r="F490" s="191"/>
      <c r="G490" s="205">
        <f t="shared" si="13"/>
        <v>0</v>
      </c>
      <c r="H490" s="30"/>
      <c r="I490" s="90"/>
    </row>
    <row r="491" spans="1:9" ht="160" x14ac:dyDescent="0.2">
      <c r="A491" s="127"/>
      <c r="B491" s="37"/>
      <c r="C491" s="207" t="s">
        <v>599</v>
      </c>
      <c r="D491" s="110"/>
      <c r="E491" s="35"/>
      <c r="F491" s="192"/>
      <c r="G491" s="205">
        <f t="shared" si="13"/>
        <v>0</v>
      </c>
      <c r="H491" s="35"/>
      <c r="I491" s="206"/>
    </row>
    <row r="492" spans="1:9" x14ac:dyDescent="0.2">
      <c r="A492" s="127"/>
      <c r="B492" s="37"/>
      <c r="C492" s="30"/>
      <c r="D492" s="205"/>
      <c r="E492" s="30"/>
      <c r="F492" s="191"/>
      <c r="G492" s="205">
        <f t="shared" si="13"/>
        <v>0</v>
      </c>
      <c r="H492" s="30"/>
      <c r="I492" s="206"/>
    </row>
    <row r="493" spans="1:9" ht="16" x14ac:dyDescent="0.2">
      <c r="A493" s="126"/>
      <c r="B493" s="42">
        <v>73</v>
      </c>
      <c r="C493" s="236" t="s">
        <v>274</v>
      </c>
      <c r="D493" s="68" t="s">
        <v>520</v>
      </c>
      <c r="E493" s="205" t="s">
        <v>1</v>
      </c>
      <c r="F493" s="190">
        <v>10</v>
      </c>
      <c r="G493" s="205">
        <f t="shared" si="13"/>
        <v>10</v>
      </c>
      <c r="H493" s="30" t="str">
        <f>IF(D493="x"," ",IF(D494="x"," ",Extra!$B$3))</f>
        <v xml:space="preserve"> </v>
      </c>
      <c r="I493" s="226"/>
    </row>
    <row r="494" spans="1:9" ht="16" x14ac:dyDescent="0.2">
      <c r="A494" s="126"/>
      <c r="C494" s="236"/>
      <c r="D494" s="68"/>
      <c r="E494" s="205" t="s">
        <v>2</v>
      </c>
      <c r="F494" s="190">
        <v>0</v>
      </c>
      <c r="G494" s="205">
        <f t="shared" si="13"/>
        <v>0</v>
      </c>
      <c r="H494" s="30" t="str">
        <f>IF(COUNTIF(D493:D494,"x")&gt;1,Extra!$B$7," ")</f>
        <v xml:space="preserve"> </v>
      </c>
      <c r="I494" s="226"/>
    </row>
    <row r="495" spans="1:9" ht="16" x14ac:dyDescent="0.2">
      <c r="A495" s="127"/>
      <c r="B495" s="37"/>
      <c r="C495" s="30" t="s">
        <v>250</v>
      </c>
      <c r="D495" s="205" t="s">
        <v>56</v>
      </c>
      <c r="E495" s="30"/>
      <c r="F495" s="191"/>
      <c r="G495" s="205">
        <f t="shared" si="13"/>
        <v>0</v>
      </c>
      <c r="H495" s="30"/>
      <c r="I495" s="206"/>
    </row>
    <row r="496" spans="1:9" ht="80" x14ac:dyDescent="0.2">
      <c r="A496" s="126"/>
      <c r="C496" s="207" t="s">
        <v>600</v>
      </c>
      <c r="D496" s="110"/>
      <c r="E496" s="35"/>
      <c r="F496" s="192"/>
      <c r="G496" s="205">
        <f t="shared" si="13"/>
        <v>0</v>
      </c>
      <c r="H496" s="35"/>
      <c r="I496" s="90"/>
    </row>
    <row r="497" spans="1:9" x14ac:dyDescent="0.2">
      <c r="A497" s="127"/>
      <c r="B497" s="37"/>
      <c r="C497" s="30"/>
      <c r="D497" s="205"/>
      <c r="E497" s="30"/>
      <c r="F497" s="191"/>
      <c r="G497" s="205">
        <f t="shared" si="13"/>
        <v>0</v>
      </c>
      <c r="H497" s="30"/>
      <c r="I497" s="206"/>
    </row>
    <row r="498" spans="1:9" ht="16" x14ac:dyDescent="0.2">
      <c r="A498" s="126"/>
      <c r="B498" s="42">
        <v>74</v>
      </c>
      <c r="C498" s="236" t="s">
        <v>275</v>
      </c>
      <c r="D498" s="68" t="s">
        <v>520</v>
      </c>
      <c r="E498" s="205" t="s">
        <v>1</v>
      </c>
      <c r="F498" s="190">
        <v>10</v>
      </c>
      <c r="G498" s="205">
        <f t="shared" si="13"/>
        <v>10</v>
      </c>
      <c r="H498" s="30" t="str">
        <f>IF(D498="x"," ",IF(D499="x"," ",Extra!$B$3))</f>
        <v xml:space="preserve"> </v>
      </c>
      <c r="I498" s="226"/>
    </row>
    <row r="499" spans="1:9" ht="16" x14ac:dyDescent="0.2">
      <c r="A499" s="126"/>
      <c r="C499" s="236"/>
      <c r="D499" s="68"/>
      <c r="E499" s="205" t="s">
        <v>2</v>
      </c>
      <c r="F499" s="190">
        <v>0</v>
      </c>
      <c r="G499" s="205">
        <f t="shared" si="13"/>
        <v>0</v>
      </c>
      <c r="H499" s="30" t="str">
        <f>IF(COUNTIF(D498:D499,"x")&gt;1,Extra!$B$7," ")</f>
        <v xml:space="preserve"> </v>
      </c>
      <c r="I499" s="226"/>
    </row>
    <row r="500" spans="1:9" ht="16" x14ac:dyDescent="0.2">
      <c r="A500" s="127"/>
      <c r="B500" s="37"/>
      <c r="C500" s="30" t="s">
        <v>250</v>
      </c>
      <c r="D500" s="205"/>
      <c r="E500" s="30"/>
      <c r="F500" s="191"/>
      <c r="G500" s="205">
        <f t="shared" si="13"/>
        <v>0</v>
      </c>
      <c r="H500" s="30"/>
      <c r="I500" s="206"/>
    </row>
    <row r="501" spans="1:9" ht="32" x14ac:dyDescent="0.2">
      <c r="A501" s="126"/>
      <c r="C501" s="207" t="s">
        <v>601</v>
      </c>
      <c r="D501" s="110"/>
      <c r="E501" s="35"/>
      <c r="F501" s="192"/>
      <c r="G501" s="205">
        <f t="shared" si="13"/>
        <v>0</v>
      </c>
      <c r="H501" s="35"/>
      <c r="I501" s="90"/>
    </row>
    <row r="502" spans="1:9" x14ac:dyDescent="0.2">
      <c r="A502" s="127"/>
      <c r="B502" s="37"/>
      <c r="C502" s="30"/>
      <c r="D502" s="205"/>
      <c r="E502" s="30"/>
      <c r="F502" s="191"/>
      <c r="G502" s="205">
        <f t="shared" si="13"/>
        <v>0</v>
      </c>
      <c r="H502" s="30"/>
      <c r="I502" s="206"/>
    </row>
    <row r="503" spans="1:9" x14ac:dyDescent="0.2">
      <c r="A503" s="128">
        <v>43</v>
      </c>
      <c r="B503" s="66">
        <v>75</v>
      </c>
      <c r="C503" s="236" t="s">
        <v>276</v>
      </c>
      <c r="D503" s="67" t="s">
        <v>520</v>
      </c>
      <c r="E503" s="72" t="s">
        <v>1</v>
      </c>
      <c r="F503" s="190">
        <v>10</v>
      </c>
      <c r="G503" s="205">
        <f t="shared" si="13"/>
        <v>10</v>
      </c>
      <c r="H503" s="49" t="str">
        <f>IF(D503="x"," ",IF(D504="x"," ",Extra!$B$3))</f>
        <v xml:space="preserve"> </v>
      </c>
      <c r="I503" s="226"/>
    </row>
    <row r="504" spans="1:9" ht="16" x14ac:dyDescent="0.2">
      <c r="A504" s="127"/>
      <c r="B504" s="37"/>
      <c r="C504" s="236"/>
      <c r="D504" s="68"/>
      <c r="E504" s="205" t="s">
        <v>2</v>
      </c>
      <c r="F504" s="190">
        <v>0</v>
      </c>
      <c r="G504" s="205">
        <f t="shared" si="13"/>
        <v>0</v>
      </c>
      <c r="H504" s="30" t="str">
        <f>IF(COUNTIF(D503:D504,"x")&gt;1,Extra!$B$7," ")</f>
        <v xml:space="preserve"> </v>
      </c>
      <c r="I504" s="226"/>
    </row>
    <row r="505" spans="1:9" ht="16" x14ac:dyDescent="0.2">
      <c r="A505" s="127"/>
      <c r="B505" s="37"/>
      <c r="C505" s="30" t="s">
        <v>257</v>
      </c>
      <c r="D505" s="205"/>
      <c r="E505" s="30"/>
      <c r="F505" s="191"/>
      <c r="G505" s="205">
        <f t="shared" si="13"/>
        <v>0</v>
      </c>
      <c r="H505" s="30"/>
      <c r="I505" s="206"/>
    </row>
    <row r="506" spans="1:9" ht="48" x14ac:dyDescent="0.2">
      <c r="A506" s="127"/>
      <c r="B506" s="37"/>
      <c r="C506" s="207" t="s">
        <v>602</v>
      </c>
      <c r="D506" s="110"/>
      <c r="E506" s="35"/>
      <c r="F506" s="192"/>
      <c r="G506" s="205">
        <f t="shared" si="13"/>
        <v>0</v>
      </c>
      <c r="H506" s="35"/>
      <c r="I506" s="206"/>
    </row>
    <row r="507" spans="1:9" x14ac:dyDescent="0.2">
      <c r="A507" s="127"/>
      <c r="B507" s="37"/>
      <c r="C507" s="30"/>
      <c r="D507" s="205"/>
      <c r="E507" s="30"/>
      <c r="F507" s="191"/>
      <c r="G507" s="205">
        <f t="shared" si="13"/>
        <v>0</v>
      </c>
      <c r="H507" s="30"/>
      <c r="I507" s="206"/>
    </row>
    <row r="508" spans="1:9" x14ac:dyDescent="0.2">
      <c r="A508" s="128"/>
      <c r="B508" s="66">
        <v>76</v>
      </c>
      <c r="C508" s="236" t="s">
        <v>283</v>
      </c>
      <c r="D508" s="67" t="s">
        <v>520</v>
      </c>
      <c r="E508" s="72" t="s">
        <v>1</v>
      </c>
      <c r="F508" s="190">
        <v>10</v>
      </c>
      <c r="G508" s="205">
        <f t="shared" si="13"/>
        <v>10</v>
      </c>
      <c r="H508" s="49" t="str">
        <f>IF(D508="x"," ",IF(D509="x"," ",Extra!$B$3))</f>
        <v xml:space="preserve"> </v>
      </c>
      <c r="I508" s="226"/>
    </row>
    <row r="509" spans="1:9" ht="16" x14ac:dyDescent="0.2">
      <c r="A509" s="126"/>
      <c r="C509" s="236"/>
      <c r="D509" s="68"/>
      <c r="E509" s="205" t="s">
        <v>2</v>
      </c>
      <c r="F509" s="190">
        <v>0</v>
      </c>
      <c r="G509" s="205">
        <f t="shared" si="13"/>
        <v>0</v>
      </c>
      <c r="H509" s="30" t="str">
        <f>IF(COUNTIF(D508:D509,"x")&gt;1,Extra!$B$7," ")</f>
        <v xml:space="preserve"> </v>
      </c>
      <c r="I509" s="226"/>
    </row>
    <row r="510" spans="1:9" ht="16" x14ac:dyDescent="0.2">
      <c r="A510" s="126"/>
      <c r="C510" s="30" t="s">
        <v>250</v>
      </c>
      <c r="D510" s="205"/>
      <c r="E510" s="30"/>
      <c r="F510" s="191"/>
      <c r="G510" s="205">
        <f t="shared" si="13"/>
        <v>0</v>
      </c>
      <c r="H510" s="30"/>
      <c r="I510" s="90"/>
    </row>
    <row r="511" spans="1:9" ht="48" x14ac:dyDescent="0.2">
      <c r="A511" s="126"/>
      <c r="C511" s="207" t="s">
        <v>603</v>
      </c>
      <c r="D511" s="110"/>
      <c r="E511" s="35"/>
      <c r="F511" s="192"/>
      <c r="G511" s="205">
        <f t="shared" si="13"/>
        <v>0</v>
      </c>
      <c r="H511" s="35"/>
      <c r="I511" s="90"/>
    </row>
    <row r="512" spans="1:9" x14ac:dyDescent="0.2">
      <c r="A512" s="126"/>
      <c r="C512" s="38"/>
      <c r="D512" s="110"/>
      <c r="E512" s="35"/>
      <c r="F512" s="192"/>
      <c r="G512" s="205">
        <f t="shared" si="13"/>
        <v>0</v>
      </c>
      <c r="H512" s="35"/>
      <c r="I512" s="90"/>
    </row>
    <row r="513" spans="1:9" x14ac:dyDescent="0.2">
      <c r="A513" s="128"/>
      <c r="B513" s="66">
        <v>77</v>
      </c>
      <c r="C513" s="236" t="s">
        <v>277</v>
      </c>
      <c r="D513" s="67" t="s">
        <v>520</v>
      </c>
      <c r="E513" s="72" t="s">
        <v>1</v>
      </c>
      <c r="F513" s="190">
        <v>10</v>
      </c>
      <c r="G513" s="205">
        <f t="shared" si="13"/>
        <v>10</v>
      </c>
      <c r="H513" s="49" t="str">
        <f>IF(D513="x"," ",IF(D514="x"," ",Extra!$B$3))</f>
        <v xml:space="preserve"> </v>
      </c>
      <c r="I513" s="226"/>
    </row>
    <row r="514" spans="1:9" ht="16" x14ac:dyDescent="0.2">
      <c r="A514" s="126"/>
      <c r="C514" s="236"/>
      <c r="D514" s="68"/>
      <c r="E514" s="205" t="s">
        <v>2</v>
      </c>
      <c r="F514" s="190">
        <v>0</v>
      </c>
      <c r="G514" s="205">
        <f t="shared" si="13"/>
        <v>0</v>
      </c>
      <c r="H514" s="30" t="str">
        <f>IF(COUNTIF(D513:D514,"x")&gt;1,Extra!$B$7," ")</f>
        <v xml:space="preserve"> </v>
      </c>
      <c r="I514" s="226"/>
    </row>
    <row r="515" spans="1:9" ht="16" x14ac:dyDescent="0.2">
      <c r="A515" s="126"/>
      <c r="C515" s="30" t="s">
        <v>258</v>
      </c>
      <c r="D515" s="205"/>
      <c r="E515" s="30"/>
      <c r="F515" s="191"/>
      <c r="G515" s="205">
        <f t="shared" si="13"/>
        <v>0</v>
      </c>
      <c r="H515" s="30"/>
      <c r="I515" s="90"/>
    </row>
    <row r="516" spans="1:9" ht="144" x14ac:dyDescent="0.2">
      <c r="A516" s="126"/>
      <c r="C516" s="207" t="s">
        <v>604</v>
      </c>
      <c r="D516" s="110"/>
      <c r="E516" s="35"/>
      <c r="F516" s="192"/>
      <c r="G516" s="205">
        <f t="shared" si="13"/>
        <v>0</v>
      </c>
      <c r="H516" s="35"/>
      <c r="I516" s="90"/>
    </row>
    <row r="517" spans="1:9" x14ac:dyDescent="0.2">
      <c r="A517" s="126"/>
      <c r="C517" s="38"/>
      <c r="D517" s="110"/>
      <c r="E517" s="35"/>
      <c r="F517" s="192"/>
      <c r="G517" s="205">
        <f t="shared" si="13"/>
        <v>0</v>
      </c>
      <c r="H517" s="35"/>
      <c r="I517" s="90"/>
    </row>
    <row r="518" spans="1:9" x14ac:dyDescent="0.2">
      <c r="A518" s="128"/>
      <c r="B518" s="66">
        <v>78</v>
      </c>
      <c r="C518" s="236" t="s">
        <v>278</v>
      </c>
      <c r="D518" s="67" t="s">
        <v>520</v>
      </c>
      <c r="E518" s="72" t="s">
        <v>1</v>
      </c>
      <c r="F518" s="190">
        <v>10</v>
      </c>
      <c r="G518" s="205">
        <f t="shared" si="13"/>
        <v>10</v>
      </c>
      <c r="H518" s="49" t="str">
        <f>IF(D518="x"," ",IF(D519="x"," ",Extra!$B$3))</f>
        <v xml:space="preserve"> </v>
      </c>
      <c r="I518" s="226"/>
    </row>
    <row r="519" spans="1:9" ht="16" x14ac:dyDescent="0.2">
      <c r="A519" s="126"/>
      <c r="C519" s="236"/>
      <c r="D519" s="68"/>
      <c r="E519" s="205" t="s">
        <v>2</v>
      </c>
      <c r="F519" s="190">
        <v>0</v>
      </c>
      <c r="G519" s="205">
        <f t="shared" si="13"/>
        <v>0</v>
      </c>
      <c r="H519" s="30" t="str">
        <f>IF(COUNTIF(D518:D519,"x")&gt;1,Extra!$B$7," ")</f>
        <v xml:space="preserve"> </v>
      </c>
      <c r="I519" s="226"/>
    </row>
    <row r="520" spans="1:9" ht="16" x14ac:dyDescent="0.2">
      <c r="A520" s="126"/>
      <c r="C520" s="30" t="s">
        <v>258</v>
      </c>
      <c r="D520" s="205"/>
      <c r="E520" s="30"/>
      <c r="F520" s="191"/>
      <c r="G520" s="205">
        <f t="shared" si="13"/>
        <v>0</v>
      </c>
      <c r="H520" s="30"/>
      <c r="I520" s="90"/>
    </row>
    <row r="521" spans="1:9" ht="32" x14ac:dyDescent="0.2">
      <c r="A521" s="126"/>
      <c r="C521" s="207" t="s">
        <v>605</v>
      </c>
      <c r="D521" s="110"/>
      <c r="E521" s="35"/>
      <c r="F521" s="192"/>
      <c r="G521" s="205">
        <f t="shared" si="13"/>
        <v>0</v>
      </c>
      <c r="H521" s="35"/>
      <c r="I521" s="90"/>
    </row>
    <row r="522" spans="1:9" x14ac:dyDescent="0.2">
      <c r="A522" s="126"/>
      <c r="C522" s="38"/>
      <c r="D522" s="110"/>
      <c r="E522" s="35"/>
      <c r="F522" s="192"/>
      <c r="G522" s="205">
        <f t="shared" si="13"/>
        <v>0</v>
      </c>
      <c r="H522" s="35"/>
      <c r="I522" s="90"/>
    </row>
    <row r="523" spans="1:9" x14ac:dyDescent="0.2">
      <c r="A523" s="128"/>
      <c r="B523" s="66">
        <v>79</v>
      </c>
      <c r="C523" s="236" t="s">
        <v>279</v>
      </c>
      <c r="D523" s="67" t="s">
        <v>520</v>
      </c>
      <c r="E523" s="72" t="s">
        <v>1</v>
      </c>
      <c r="F523" s="190">
        <v>10</v>
      </c>
      <c r="G523" s="205">
        <f t="shared" si="13"/>
        <v>10</v>
      </c>
      <c r="H523" s="49" t="str">
        <f>IF(D523="x"," ",IF(D524="x"," ",Extra!$B$3))</f>
        <v xml:space="preserve"> </v>
      </c>
      <c r="I523" s="226" t="s">
        <v>284</v>
      </c>
    </row>
    <row r="524" spans="1:9" ht="16" x14ac:dyDescent="0.2">
      <c r="A524" s="126"/>
      <c r="C524" s="236"/>
      <c r="D524" s="68"/>
      <c r="E524" s="205" t="s">
        <v>2</v>
      </c>
      <c r="F524" s="190">
        <v>0</v>
      </c>
      <c r="G524" s="205">
        <f t="shared" si="13"/>
        <v>0</v>
      </c>
      <c r="H524" s="30" t="str">
        <f>IF(COUNTIF(D523:D524,"x")&gt;1,Extra!$B$7," ")</f>
        <v xml:space="preserve"> </v>
      </c>
      <c r="I524" s="226"/>
    </row>
    <row r="525" spans="1:9" ht="16" x14ac:dyDescent="0.2">
      <c r="A525" s="126"/>
      <c r="C525" s="30" t="s">
        <v>250</v>
      </c>
      <c r="D525" s="205"/>
      <c r="E525" s="30"/>
      <c r="F525" s="191"/>
      <c r="G525" s="205">
        <f t="shared" si="13"/>
        <v>0</v>
      </c>
      <c r="H525" s="30"/>
      <c r="I525" s="90"/>
    </row>
    <row r="526" spans="1:9" ht="272" x14ac:dyDescent="0.2">
      <c r="A526" s="126"/>
      <c r="C526" s="207" t="s">
        <v>606</v>
      </c>
      <c r="D526" s="110"/>
      <c r="E526" s="35"/>
      <c r="F526" s="192"/>
      <c r="G526" s="205">
        <f t="shared" si="13"/>
        <v>0</v>
      </c>
      <c r="H526" s="35"/>
      <c r="I526" s="90"/>
    </row>
    <row r="527" spans="1:9" x14ac:dyDescent="0.2">
      <c r="A527" s="126"/>
      <c r="C527" s="38"/>
      <c r="D527" s="110"/>
      <c r="E527" s="35"/>
      <c r="F527" s="192"/>
      <c r="G527" s="205">
        <f t="shared" si="13"/>
        <v>0</v>
      </c>
      <c r="H527" s="35"/>
      <c r="I527" s="90"/>
    </row>
    <row r="528" spans="1:9" ht="16" x14ac:dyDescent="0.2">
      <c r="A528" s="126"/>
      <c r="B528" s="106"/>
      <c r="C528" s="129" t="s">
        <v>211</v>
      </c>
      <c r="D528" s="176"/>
      <c r="E528" s="130"/>
      <c r="F528" s="196">
        <f>F529+F532+F537+F554+F542+F548+F559+F564+F567+F572+F575+F580+F585+F590+F593</f>
        <v>160</v>
      </c>
      <c r="G528" s="196"/>
      <c r="H528" s="130"/>
      <c r="I528" s="109"/>
    </row>
    <row r="529" spans="1:9" ht="16" x14ac:dyDescent="0.2">
      <c r="A529" s="127"/>
      <c r="B529" s="37">
        <v>80</v>
      </c>
      <c r="C529" s="236" t="s">
        <v>298</v>
      </c>
      <c r="D529" s="68" t="s">
        <v>520</v>
      </c>
      <c r="E529" s="205" t="s">
        <v>1</v>
      </c>
      <c r="F529" s="190">
        <v>10</v>
      </c>
      <c r="G529" s="205">
        <f t="shared" si="13"/>
        <v>10</v>
      </c>
      <c r="H529" s="30" t="str">
        <f>IF(D529="x"," ",IF(D530="x"," ",Extra!$B$3))</f>
        <v xml:space="preserve"> </v>
      </c>
      <c r="I529" s="226" t="s">
        <v>285</v>
      </c>
    </row>
    <row r="530" spans="1:9" ht="16" x14ac:dyDescent="0.2">
      <c r="A530" s="127"/>
      <c r="B530" s="37"/>
      <c r="C530" s="236"/>
      <c r="D530" s="68"/>
      <c r="E530" s="205" t="s">
        <v>2</v>
      </c>
      <c r="F530" s="190">
        <v>0</v>
      </c>
      <c r="G530" s="205">
        <f t="shared" si="13"/>
        <v>0</v>
      </c>
      <c r="H530" s="30" t="str">
        <f>IF(COUNTIF(D529:D530,"x")&gt;1,Extra!$B$7," ")</f>
        <v xml:space="preserve"> </v>
      </c>
      <c r="I530" s="226"/>
    </row>
    <row r="531" spans="1:9" x14ac:dyDescent="0.2">
      <c r="A531" s="126"/>
      <c r="C531" s="30"/>
      <c r="D531" s="205"/>
      <c r="E531" s="30"/>
      <c r="F531" s="191"/>
      <c r="G531" s="205">
        <f t="shared" si="13"/>
        <v>0</v>
      </c>
      <c r="H531" s="30"/>
      <c r="I531" s="206"/>
    </row>
    <row r="532" spans="1:9" ht="16" x14ac:dyDescent="0.2">
      <c r="A532" s="127"/>
      <c r="B532" s="37" t="s">
        <v>493</v>
      </c>
      <c r="C532" s="236" t="s">
        <v>452</v>
      </c>
      <c r="D532" s="68" t="s">
        <v>520</v>
      </c>
      <c r="E532" s="205" t="s">
        <v>1</v>
      </c>
      <c r="F532" s="190">
        <v>30</v>
      </c>
      <c r="G532" s="205">
        <f t="shared" si="13"/>
        <v>30</v>
      </c>
      <c r="H532" s="30" t="str">
        <f>IF(D532="x"," ",IF(D533="x"," ",Extra!$B$3))</f>
        <v xml:space="preserve"> </v>
      </c>
      <c r="I532" s="226"/>
    </row>
    <row r="533" spans="1:9" ht="16" x14ac:dyDescent="0.2">
      <c r="A533" s="127"/>
      <c r="B533" s="37"/>
      <c r="C533" s="236"/>
      <c r="D533" s="68"/>
      <c r="E533" s="205" t="s">
        <v>5</v>
      </c>
      <c r="F533" s="190">
        <v>0</v>
      </c>
      <c r="G533" s="205">
        <f t="shared" si="13"/>
        <v>0</v>
      </c>
      <c r="H533" s="30" t="str">
        <f>IF(COUNTIF(D532:D533,"x")&gt;1,Extra!$B$7," ")</f>
        <v xml:space="preserve"> </v>
      </c>
      <c r="I533" s="226"/>
    </row>
    <row r="534" spans="1:9" ht="16" x14ac:dyDescent="0.2">
      <c r="A534" s="126"/>
      <c r="C534" s="30" t="s">
        <v>286</v>
      </c>
      <c r="D534" s="205"/>
      <c r="E534" s="30"/>
      <c r="F534" s="191"/>
      <c r="G534" s="205">
        <f t="shared" si="13"/>
        <v>0</v>
      </c>
      <c r="H534" s="30"/>
      <c r="I534" s="90"/>
    </row>
    <row r="535" spans="1:9" ht="409.6" x14ac:dyDescent="0.2">
      <c r="A535" s="127"/>
      <c r="B535" s="37"/>
      <c r="C535" s="207" t="s">
        <v>607</v>
      </c>
      <c r="D535" s="110"/>
      <c r="E535" s="35"/>
      <c r="F535" s="192"/>
      <c r="G535" s="205">
        <f t="shared" si="13"/>
        <v>0</v>
      </c>
      <c r="H535" s="35"/>
      <c r="I535" s="206"/>
    </row>
    <row r="536" spans="1:9" x14ac:dyDescent="0.2">
      <c r="A536" s="127"/>
      <c r="B536" s="37"/>
      <c r="C536" s="30"/>
      <c r="D536" s="205"/>
      <c r="E536" s="30"/>
      <c r="F536" s="191"/>
      <c r="G536" s="205">
        <f t="shared" si="13"/>
        <v>0</v>
      </c>
      <c r="H536" s="30"/>
      <c r="I536" s="206"/>
    </row>
    <row r="537" spans="1:9" ht="16" x14ac:dyDescent="0.2">
      <c r="A537" s="127"/>
      <c r="B537" s="37" t="s">
        <v>494</v>
      </c>
      <c r="C537" s="236" t="s">
        <v>299</v>
      </c>
      <c r="D537" s="68" t="s">
        <v>520</v>
      </c>
      <c r="E537" s="205" t="s">
        <v>1</v>
      </c>
      <c r="F537" s="190">
        <v>10</v>
      </c>
      <c r="G537" s="205">
        <f t="shared" si="13"/>
        <v>10</v>
      </c>
      <c r="H537" s="30"/>
      <c r="I537" s="226"/>
    </row>
    <row r="538" spans="1:9" ht="16" x14ac:dyDescent="0.2">
      <c r="A538" s="127"/>
      <c r="B538" s="37"/>
      <c r="C538" s="236"/>
      <c r="D538" s="68"/>
      <c r="E538" s="205" t="s">
        <v>2</v>
      </c>
      <c r="F538" s="190">
        <v>0</v>
      </c>
      <c r="G538" s="205">
        <f t="shared" si="13"/>
        <v>0</v>
      </c>
      <c r="H538" s="30" t="str">
        <f>IF(COUNTIF(D537:D538,"x")&gt;1,Extra!$B$7," ")</f>
        <v xml:space="preserve"> </v>
      </c>
      <c r="I538" s="226"/>
    </row>
    <row r="539" spans="1:9" ht="16" x14ac:dyDescent="0.2">
      <c r="A539" s="127"/>
      <c r="B539" s="37"/>
      <c r="C539" s="30" t="s">
        <v>287</v>
      </c>
      <c r="D539" s="205"/>
      <c r="E539" s="30"/>
      <c r="F539" s="191"/>
      <c r="G539" s="205">
        <f t="shared" si="13"/>
        <v>0</v>
      </c>
      <c r="H539" s="30"/>
      <c r="I539" s="206"/>
    </row>
    <row r="540" spans="1:9" ht="409.6" x14ac:dyDescent="0.2">
      <c r="A540" s="126"/>
      <c r="C540" s="207" t="s">
        <v>608</v>
      </c>
      <c r="D540" s="110"/>
      <c r="E540" s="35"/>
      <c r="F540" s="192"/>
      <c r="G540" s="205">
        <f t="shared" si="13"/>
        <v>0</v>
      </c>
      <c r="H540" s="35"/>
      <c r="I540" s="90"/>
    </row>
    <row r="541" spans="1:9" x14ac:dyDescent="0.2">
      <c r="A541" s="126"/>
      <c r="C541" s="30"/>
      <c r="D541" s="205"/>
      <c r="E541" s="30"/>
      <c r="F541" s="191"/>
      <c r="G541" s="205">
        <f t="shared" si="13"/>
        <v>0</v>
      </c>
      <c r="H541" s="30"/>
      <c r="I541" s="206"/>
    </row>
    <row r="542" spans="1:9" x14ac:dyDescent="0.2">
      <c r="A542" s="126"/>
      <c r="B542" s="42">
        <v>82</v>
      </c>
      <c r="C542" s="236" t="s">
        <v>453</v>
      </c>
      <c r="D542" s="148"/>
      <c r="E542" s="149" t="s">
        <v>288</v>
      </c>
      <c r="F542" s="195">
        <v>10</v>
      </c>
      <c r="G542" s="205">
        <f t="shared" ref="G542:G606" si="14">IF(D542="x",F542,0)</f>
        <v>0</v>
      </c>
      <c r="H542" s="49" t="str">
        <f>IF(D542="x"," ",IF(D543="x"," ",IF(D544="x"," ",IF(D545="x"," ",IF(D546="x"," ",Extra!$B$3)))))</f>
        <v xml:space="preserve"> </v>
      </c>
    </row>
    <row r="543" spans="1:9" ht="16" x14ac:dyDescent="0.2">
      <c r="A543" s="126"/>
      <c r="C543" s="236"/>
      <c r="D543" s="148"/>
      <c r="E543" s="149" t="s">
        <v>289</v>
      </c>
      <c r="F543" s="195">
        <v>10</v>
      </c>
      <c r="G543" s="205">
        <f t="shared" si="14"/>
        <v>0</v>
      </c>
      <c r="H543" s="30" t="str">
        <f>IF(COUNTIF(D542:D546,"x")&gt;1,Extra!$B$7," ")</f>
        <v xml:space="preserve"> </v>
      </c>
    </row>
    <row r="544" spans="1:9" x14ac:dyDescent="0.2">
      <c r="A544" s="126"/>
      <c r="C544" s="236"/>
      <c r="D544" s="148"/>
      <c r="E544" s="149" t="s">
        <v>290</v>
      </c>
      <c r="F544" s="195">
        <v>10</v>
      </c>
      <c r="G544" s="205">
        <f t="shared" si="14"/>
        <v>0</v>
      </c>
    </row>
    <row r="545" spans="1:9" x14ac:dyDescent="0.2">
      <c r="A545" s="126"/>
      <c r="C545" s="236"/>
      <c r="D545" s="148" t="s">
        <v>520</v>
      </c>
      <c r="E545" s="149" t="s">
        <v>291</v>
      </c>
      <c r="F545" s="195">
        <v>10</v>
      </c>
      <c r="G545" s="205">
        <f t="shared" si="14"/>
        <v>10</v>
      </c>
    </row>
    <row r="546" spans="1:9" x14ac:dyDescent="0.2">
      <c r="A546" s="126"/>
      <c r="C546" s="236"/>
      <c r="D546" s="148"/>
      <c r="E546" s="149" t="s">
        <v>44</v>
      </c>
      <c r="F546" s="195">
        <v>0</v>
      </c>
      <c r="G546" s="205">
        <f t="shared" si="14"/>
        <v>0</v>
      </c>
    </row>
    <row r="547" spans="1:9" x14ac:dyDescent="0.2">
      <c r="A547" s="127"/>
      <c r="B547" s="37"/>
      <c r="C547" s="30"/>
      <c r="D547" s="205"/>
      <c r="E547" s="30"/>
      <c r="F547" s="191"/>
      <c r="G547" s="205">
        <f t="shared" si="14"/>
        <v>0</v>
      </c>
      <c r="H547" s="30"/>
      <c r="I547" s="206"/>
    </row>
    <row r="548" spans="1:9" ht="16" x14ac:dyDescent="0.2">
      <c r="A548" s="126"/>
      <c r="B548" s="37">
        <v>83</v>
      </c>
      <c r="C548" s="236" t="s">
        <v>301</v>
      </c>
      <c r="D548" s="68" t="s">
        <v>520</v>
      </c>
      <c r="E548" s="205" t="s">
        <v>215</v>
      </c>
      <c r="F548" s="190">
        <v>10</v>
      </c>
      <c r="G548" s="205">
        <f t="shared" si="14"/>
        <v>10</v>
      </c>
      <c r="H548" s="30" t="str">
        <f>IF(D548="x"," ",IF(D549="x"," ",IF(D550="x"," ",Extra!$B$3)))</f>
        <v xml:space="preserve"> </v>
      </c>
      <c r="I548" s="226"/>
    </row>
    <row r="549" spans="1:9" ht="16" x14ac:dyDescent="0.2">
      <c r="A549" s="126"/>
      <c r="B549" s="37"/>
      <c r="C549" s="236"/>
      <c r="D549" s="68"/>
      <c r="E549" s="205" t="s">
        <v>216</v>
      </c>
      <c r="F549" s="190">
        <v>5</v>
      </c>
      <c r="G549" s="205">
        <f t="shared" si="14"/>
        <v>0</v>
      </c>
      <c r="H549" s="30"/>
      <c r="I549" s="226"/>
    </row>
    <row r="550" spans="1:9" ht="16" x14ac:dyDescent="0.2">
      <c r="A550" s="126"/>
      <c r="B550" s="37"/>
      <c r="C550" s="236"/>
      <c r="D550" s="68"/>
      <c r="E550" s="205" t="s">
        <v>2</v>
      </c>
      <c r="F550" s="190">
        <v>0</v>
      </c>
      <c r="G550" s="205">
        <f t="shared" si="14"/>
        <v>0</v>
      </c>
      <c r="H550" s="30" t="str">
        <f>IF(COUNTIF(D548:D550,"x")&gt;1,Extra!$B$7," ")</f>
        <v xml:space="preserve"> </v>
      </c>
      <c r="I550" s="226"/>
    </row>
    <row r="551" spans="1:9" ht="32" x14ac:dyDescent="0.2">
      <c r="A551" s="127"/>
      <c r="B551" s="37"/>
      <c r="C551" s="30" t="s">
        <v>292</v>
      </c>
      <c r="D551" s="205"/>
      <c r="E551" s="30"/>
      <c r="F551" s="191"/>
      <c r="G551" s="205">
        <f t="shared" si="14"/>
        <v>0</v>
      </c>
      <c r="H551" s="30"/>
      <c r="I551" s="206"/>
    </row>
    <row r="552" spans="1:9" ht="16" x14ac:dyDescent="0.2">
      <c r="A552" s="126"/>
      <c r="C552" s="207" t="str">
        <f>Extra!$B$2</f>
        <v>Please fill your answer here.</v>
      </c>
      <c r="D552" s="110"/>
      <c r="E552" s="35"/>
      <c r="F552" s="192"/>
      <c r="G552" s="205">
        <f t="shared" si="14"/>
        <v>0</v>
      </c>
      <c r="H552" s="35"/>
      <c r="I552" s="90"/>
    </row>
    <row r="553" spans="1:9" x14ac:dyDescent="0.2">
      <c r="A553" s="127"/>
      <c r="C553" s="30"/>
      <c r="D553" s="205"/>
      <c r="E553" s="30"/>
      <c r="F553" s="191"/>
      <c r="G553" s="205">
        <f t="shared" si="14"/>
        <v>0</v>
      </c>
      <c r="H553" s="30"/>
      <c r="I553" s="206"/>
    </row>
    <row r="554" spans="1:9" ht="16" x14ac:dyDescent="0.2">
      <c r="A554" s="127"/>
      <c r="B554" s="37">
        <v>84</v>
      </c>
      <c r="C554" s="236" t="s">
        <v>300</v>
      </c>
      <c r="D554" s="68" t="s">
        <v>520</v>
      </c>
      <c r="E554" s="205" t="s">
        <v>214</v>
      </c>
      <c r="F554" s="190">
        <v>10</v>
      </c>
      <c r="G554" s="205">
        <f t="shared" si="14"/>
        <v>10</v>
      </c>
      <c r="H554" s="30" t="str">
        <f>IF(D554="x"," ",IF(D555="x"," ",Extra!$B$3))</f>
        <v xml:space="preserve"> </v>
      </c>
      <c r="I554" s="226" t="s">
        <v>297</v>
      </c>
    </row>
    <row r="555" spans="1:9" ht="16" x14ac:dyDescent="0.2">
      <c r="A555" s="127"/>
      <c r="B555" s="37"/>
      <c r="C555" s="236"/>
      <c r="D555" s="68"/>
      <c r="E555" s="205" t="s">
        <v>44</v>
      </c>
      <c r="F555" s="190">
        <v>0</v>
      </c>
      <c r="G555" s="205">
        <f t="shared" si="14"/>
        <v>0</v>
      </c>
      <c r="H555" s="30" t="str">
        <f>IF(COUNTIF(D554:D555,"x")&gt;1,Extra!$B$7," ")</f>
        <v xml:space="preserve"> </v>
      </c>
      <c r="I555" s="226"/>
    </row>
    <row r="556" spans="1:9" ht="16" x14ac:dyDescent="0.2">
      <c r="A556" s="126"/>
      <c r="B556" s="37"/>
      <c r="C556" s="30" t="s">
        <v>515</v>
      </c>
      <c r="D556" s="205"/>
      <c r="E556" s="30"/>
      <c r="F556" s="191"/>
      <c r="G556" s="205">
        <f t="shared" ref="G556:G558" si="15">IF(D556="x",F556,0)</f>
        <v>0</v>
      </c>
      <c r="H556" s="30"/>
      <c r="I556" s="90"/>
    </row>
    <row r="557" spans="1:9" ht="32" x14ac:dyDescent="0.2">
      <c r="A557" s="127"/>
      <c r="C557" s="207" t="s">
        <v>609</v>
      </c>
      <c r="D557" s="110"/>
      <c r="E557" s="35"/>
      <c r="F557" s="192"/>
      <c r="G557" s="205">
        <f t="shared" si="15"/>
        <v>0</v>
      </c>
      <c r="H557" s="35"/>
      <c r="I557" s="206"/>
    </row>
    <row r="558" spans="1:9" x14ac:dyDescent="0.2">
      <c r="A558" s="127"/>
      <c r="C558" s="30"/>
      <c r="D558" s="205"/>
      <c r="E558" s="30"/>
      <c r="F558" s="191"/>
      <c r="G558" s="205">
        <f t="shared" si="15"/>
        <v>0</v>
      </c>
      <c r="H558" s="30"/>
      <c r="I558" s="206"/>
    </row>
    <row r="559" spans="1:9" ht="16" x14ac:dyDescent="0.2">
      <c r="A559" s="128">
        <v>43</v>
      </c>
      <c r="B559" s="37">
        <v>85</v>
      </c>
      <c r="C559" s="236" t="s">
        <v>302</v>
      </c>
      <c r="D559" s="67" t="s">
        <v>520</v>
      </c>
      <c r="E559" s="205" t="s">
        <v>214</v>
      </c>
      <c r="F559" s="190">
        <v>0</v>
      </c>
      <c r="G559" s="205">
        <f t="shared" si="14"/>
        <v>0</v>
      </c>
      <c r="H559" s="49" t="str">
        <f>IF(D559="x"," ",IF(D560="x"," ",Extra!$B$3))</f>
        <v xml:space="preserve"> </v>
      </c>
      <c r="I559" s="226"/>
    </row>
    <row r="560" spans="1:9" ht="16" x14ac:dyDescent="0.2">
      <c r="A560" s="127"/>
      <c r="B560" s="37"/>
      <c r="C560" s="236"/>
      <c r="D560" s="68"/>
      <c r="E560" s="205" t="s">
        <v>44</v>
      </c>
      <c r="F560" s="190">
        <v>0</v>
      </c>
      <c r="G560" s="205">
        <f t="shared" si="14"/>
        <v>0</v>
      </c>
      <c r="H560" s="30" t="str">
        <f>IF(COUNTIF(D559:D560,"x")&gt;1,Extra!$B$7," ")</f>
        <v xml:space="preserve"> </v>
      </c>
      <c r="I560" s="226"/>
    </row>
    <row r="561" spans="1:9" ht="16" x14ac:dyDescent="0.2">
      <c r="A561" s="127"/>
      <c r="B561" s="37"/>
      <c r="C561" s="30" t="s">
        <v>293</v>
      </c>
      <c r="D561" s="205"/>
      <c r="E561" s="30"/>
      <c r="F561" s="191"/>
      <c r="G561" s="205">
        <f t="shared" si="14"/>
        <v>0</v>
      </c>
      <c r="H561" s="30"/>
      <c r="I561" s="206"/>
    </row>
    <row r="562" spans="1:9" ht="16" x14ac:dyDescent="0.2">
      <c r="A562" s="127"/>
      <c r="C562" s="207" t="s">
        <v>610</v>
      </c>
      <c r="D562" s="110"/>
      <c r="E562" s="35"/>
      <c r="F562" s="192"/>
      <c r="G562" s="205">
        <f t="shared" si="14"/>
        <v>0</v>
      </c>
      <c r="H562" s="35"/>
      <c r="I562" s="206"/>
    </row>
    <row r="563" spans="1:9" x14ac:dyDescent="0.2">
      <c r="A563" s="127"/>
      <c r="C563" s="30"/>
      <c r="D563" s="205"/>
      <c r="E563" s="30"/>
      <c r="F563" s="191"/>
      <c r="G563" s="205">
        <f t="shared" si="14"/>
        <v>0</v>
      </c>
      <c r="H563" s="30"/>
      <c r="I563" s="206"/>
    </row>
    <row r="564" spans="1:9" x14ac:dyDescent="0.2">
      <c r="A564" s="128"/>
      <c r="B564" s="37">
        <v>86</v>
      </c>
      <c r="C564" s="236" t="s">
        <v>303</v>
      </c>
      <c r="D564" s="67" t="s">
        <v>520</v>
      </c>
      <c r="E564" s="72" t="s">
        <v>1</v>
      </c>
      <c r="F564" s="190">
        <v>10</v>
      </c>
      <c r="G564" s="205">
        <f t="shared" si="14"/>
        <v>10</v>
      </c>
      <c r="H564" s="49" t="str">
        <f>IF(D564="x"," ",IF(D565="x"," ",Extra!$B$3))</f>
        <v xml:space="preserve"> </v>
      </c>
      <c r="I564" s="226"/>
    </row>
    <row r="565" spans="1:9" ht="16" x14ac:dyDescent="0.2">
      <c r="A565" s="126"/>
      <c r="B565" s="37"/>
      <c r="C565" s="236"/>
      <c r="D565" s="68"/>
      <c r="E565" s="205" t="s">
        <v>2</v>
      </c>
      <c r="F565" s="190">
        <v>0</v>
      </c>
      <c r="G565" s="205">
        <f t="shared" si="14"/>
        <v>0</v>
      </c>
      <c r="H565" s="30" t="str">
        <f>IF(COUNTIF(D564:D565,"x")&gt;1,Extra!$B$7," ")</f>
        <v xml:space="preserve"> </v>
      </c>
      <c r="I565" s="226"/>
    </row>
    <row r="566" spans="1:9" x14ac:dyDescent="0.2">
      <c r="A566" s="126"/>
      <c r="B566" s="37"/>
      <c r="C566" s="38"/>
      <c r="D566" s="110"/>
      <c r="E566" s="35"/>
      <c r="F566" s="192"/>
      <c r="G566" s="205">
        <f t="shared" si="14"/>
        <v>0</v>
      </c>
      <c r="H566" s="35"/>
      <c r="I566" s="90"/>
    </row>
    <row r="567" spans="1:9" x14ac:dyDescent="0.2">
      <c r="A567" s="128"/>
      <c r="B567" s="37">
        <v>87</v>
      </c>
      <c r="C567" s="236" t="s">
        <v>304</v>
      </c>
      <c r="D567" s="67" t="s">
        <v>520</v>
      </c>
      <c r="E567" s="72" t="s">
        <v>1</v>
      </c>
      <c r="F567" s="190">
        <v>10</v>
      </c>
      <c r="G567" s="205">
        <f t="shared" si="14"/>
        <v>10</v>
      </c>
      <c r="H567" s="49" t="str">
        <f>IF(D567="x"," ",IF(D568="x"," ",Extra!$B$3))</f>
        <v xml:space="preserve"> </v>
      </c>
      <c r="I567" s="226"/>
    </row>
    <row r="568" spans="1:9" ht="16" x14ac:dyDescent="0.2">
      <c r="A568" s="126"/>
      <c r="B568" s="37"/>
      <c r="C568" s="236"/>
      <c r="D568" s="68"/>
      <c r="E568" s="205" t="s">
        <v>2</v>
      </c>
      <c r="F568" s="190">
        <v>0</v>
      </c>
      <c r="G568" s="205">
        <f t="shared" si="14"/>
        <v>0</v>
      </c>
      <c r="H568" s="30" t="str">
        <f>IF(COUNTIF(D567:D568,"x")&gt;1,Extra!$B$7," ")</f>
        <v xml:space="preserve"> </v>
      </c>
      <c r="I568" s="226"/>
    </row>
    <row r="569" spans="1:9" ht="16" x14ac:dyDescent="0.2">
      <c r="A569" s="126"/>
      <c r="B569" s="37"/>
      <c r="C569" s="30" t="s">
        <v>64</v>
      </c>
      <c r="D569" s="205"/>
      <c r="E569" s="30"/>
      <c r="F569" s="191"/>
      <c r="G569" s="205">
        <f t="shared" si="14"/>
        <v>0</v>
      </c>
      <c r="H569" s="30"/>
      <c r="I569" s="90"/>
    </row>
    <row r="570" spans="1:9" ht="409.6" x14ac:dyDescent="0.2">
      <c r="A570" s="126"/>
      <c r="C570" s="207" t="s">
        <v>611</v>
      </c>
      <c r="D570" s="110"/>
      <c r="E570" s="35"/>
      <c r="F570" s="192"/>
      <c r="G570" s="205">
        <f t="shared" si="14"/>
        <v>0</v>
      </c>
      <c r="H570" s="35"/>
      <c r="I570" s="90"/>
    </row>
    <row r="571" spans="1:9" x14ac:dyDescent="0.2">
      <c r="A571" s="126"/>
      <c r="C571" s="16"/>
      <c r="D571" s="110"/>
      <c r="E571" s="35"/>
      <c r="F571" s="192"/>
      <c r="G571" s="205">
        <f t="shared" si="14"/>
        <v>0</v>
      </c>
      <c r="H571" s="35"/>
      <c r="I571" s="90"/>
    </row>
    <row r="572" spans="1:9" x14ac:dyDescent="0.2">
      <c r="A572" s="126"/>
      <c r="B572" s="37">
        <v>88</v>
      </c>
      <c r="C572" s="236" t="s">
        <v>305</v>
      </c>
      <c r="D572" s="148" t="s">
        <v>520</v>
      </c>
      <c r="E572" s="149" t="s">
        <v>1</v>
      </c>
      <c r="F572" s="190">
        <v>10</v>
      </c>
      <c r="G572" s="205">
        <f t="shared" si="14"/>
        <v>10</v>
      </c>
      <c r="H572" s="49" t="str">
        <f>IF(D572="x"," ",IF(D573="x"," ",Extra!$B$3))</f>
        <v xml:space="preserve"> </v>
      </c>
      <c r="I572" s="230"/>
    </row>
    <row r="573" spans="1:9" ht="16" x14ac:dyDescent="0.2">
      <c r="A573" s="126"/>
      <c r="B573" s="37"/>
      <c r="C573" s="236"/>
      <c r="D573" s="148"/>
      <c r="E573" s="149" t="s">
        <v>2</v>
      </c>
      <c r="F573" s="190">
        <v>0</v>
      </c>
      <c r="G573" s="205">
        <f t="shared" si="14"/>
        <v>0</v>
      </c>
      <c r="H573" s="30" t="str">
        <f>IF(COUNTIF(D572:D573,"x")&gt;1,Extra!$B$7," ")</f>
        <v xml:space="preserve"> </v>
      </c>
      <c r="I573" s="230"/>
    </row>
    <row r="574" spans="1:9" x14ac:dyDescent="0.2">
      <c r="A574" s="126"/>
      <c r="C574" s="38"/>
      <c r="D574" s="110"/>
      <c r="E574" s="35"/>
      <c r="F574" s="192"/>
      <c r="G574" s="205">
        <f t="shared" si="14"/>
        <v>0</v>
      </c>
      <c r="H574" s="35"/>
      <c r="I574" s="92"/>
    </row>
    <row r="575" spans="1:9" ht="16" x14ac:dyDescent="0.2">
      <c r="A575" s="126"/>
      <c r="B575" s="37">
        <v>89</v>
      </c>
      <c r="C575" s="236" t="s">
        <v>306</v>
      </c>
      <c r="D575" s="148" t="s">
        <v>520</v>
      </c>
      <c r="E575" s="205" t="s">
        <v>214</v>
      </c>
      <c r="F575" s="190">
        <v>10</v>
      </c>
      <c r="G575" s="205">
        <f t="shared" si="14"/>
        <v>10</v>
      </c>
      <c r="H575" s="49" t="str">
        <f>IF(D575="x"," ",IF(D576="x"," ",Extra!$B$3))</f>
        <v xml:space="preserve"> </v>
      </c>
      <c r="I575" s="230"/>
    </row>
    <row r="576" spans="1:9" ht="16" x14ac:dyDescent="0.2">
      <c r="A576" s="126"/>
      <c r="B576" s="37"/>
      <c r="C576" s="236"/>
      <c r="D576" s="148"/>
      <c r="E576" s="205" t="s">
        <v>44</v>
      </c>
      <c r="F576" s="190">
        <v>0</v>
      </c>
      <c r="G576" s="205">
        <f t="shared" si="14"/>
        <v>0</v>
      </c>
      <c r="H576" s="30" t="str">
        <f>IF(COUNTIF(D575:D576,"x")&gt;1,Extra!$B$7," ")</f>
        <v xml:space="preserve"> </v>
      </c>
      <c r="I576" s="230"/>
    </row>
    <row r="577" spans="1:9" ht="32" x14ac:dyDescent="0.2">
      <c r="A577" s="126"/>
      <c r="C577" s="30" t="s">
        <v>496</v>
      </c>
      <c r="D577" s="205"/>
      <c r="E577" s="30"/>
      <c r="F577" s="191"/>
      <c r="G577" s="205">
        <f t="shared" si="14"/>
        <v>0</v>
      </c>
      <c r="H577" s="30"/>
      <c r="I577" s="90"/>
    </row>
    <row r="578" spans="1:9" ht="144" x14ac:dyDescent="0.2">
      <c r="A578" s="126"/>
      <c r="B578" s="37"/>
      <c r="C578" s="207" t="s">
        <v>612</v>
      </c>
      <c r="D578" s="110"/>
      <c r="E578" s="35"/>
      <c r="F578" s="192"/>
      <c r="G578" s="205">
        <f t="shared" si="14"/>
        <v>0</v>
      </c>
      <c r="H578" s="35"/>
      <c r="I578" s="90"/>
    </row>
    <row r="579" spans="1:9" x14ac:dyDescent="0.2">
      <c r="A579" s="126"/>
      <c r="B579" s="37"/>
      <c r="C579" s="38"/>
      <c r="D579" s="110"/>
      <c r="E579" s="35"/>
      <c r="F579" s="192"/>
      <c r="G579" s="205">
        <f t="shared" si="14"/>
        <v>0</v>
      </c>
      <c r="H579" s="35"/>
      <c r="I579" s="92"/>
    </row>
    <row r="580" spans="1:9" ht="16" x14ac:dyDescent="0.2">
      <c r="A580" s="127"/>
      <c r="B580" s="37">
        <v>90</v>
      </c>
      <c r="C580" s="236" t="s">
        <v>307</v>
      </c>
      <c r="D580" s="68" t="s">
        <v>520</v>
      </c>
      <c r="E580" s="205" t="s">
        <v>214</v>
      </c>
      <c r="F580" s="190">
        <v>10</v>
      </c>
      <c r="G580" s="205">
        <f t="shared" si="14"/>
        <v>10</v>
      </c>
      <c r="H580" s="30" t="str">
        <f>IF(D580="x"," ",IF(D581="x"," ",Extra!$B$3))</f>
        <v xml:space="preserve"> </v>
      </c>
      <c r="I580" s="226"/>
    </row>
    <row r="581" spans="1:9" ht="16" x14ac:dyDescent="0.2">
      <c r="A581" s="127"/>
      <c r="B581" s="37"/>
      <c r="C581" s="236"/>
      <c r="D581" s="68"/>
      <c r="E581" s="205" t="s">
        <v>44</v>
      </c>
      <c r="F581" s="190">
        <v>0</v>
      </c>
      <c r="G581" s="205">
        <f t="shared" si="14"/>
        <v>0</v>
      </c>
      <c r="H581" s="30" t="str">
        <f>IF(COUNTIF(D580:D581,"x")&gt;1,Extra!$B$7," ")</f>
        <v xml:space="preserve"> </v>
      </c>
      <c r="I581" s="226"/>
    </row>
    <row r="582" spans="1:9" ht="16" x14ac:dyDescent="0.2">
      <c r="A582" s="127"/>
      <c r="B582" s="37"/>
      <c r="C582" s="30" t="s">
        <v>294</v>
      </c>
      <c r="D582" s="205"/>
      <c r="E582" s="30"/>
      <c r="F582" s="191"/>
      <c r="G582" s="205">
        <f t="shared" si="14"/>
        <v>0</v>
      </c>
      <c r="H582" s="30"/>
      <c r="I582" s="206"/>
    </row>
    <row r="583" spans="1:9" ht="288" x14ac:dyDescent="0.2">
      <c r="A583" s="126"/>
      <c r="C583" s="207" t="s">
        <v>613</v>
      </c>
      <c r="D583" s="110"/>
      <c r="E583" s="35"/>
      <c r="F583" s="192"/>
      <c r="G583" s="205">
        <f t="shared" si="14"/>
        <v>0</v>
      </c>
      <c r="H583" s="35"/>
      <c r="I583" s="90"/>
    </row>
    <row r="584" spans="1:9" x14ac:dyDescent="0.2">
      <c r="A584" s="126"/>
      <c r="C584" s="30"/>
      <c r="D584" s="205"/>
      <c r="E584" s="30"/>
      <c r="F584" s="191"/>
      <c r="G584" s="205">
        <f t="shared" si="14"/>
        <v>0</v>
      </c>
      <c r="H584" s="30"/>
      <c r="I584" s="206"/>
    </row>
    <row r="585" spans="1:9" ht="16" x14ac:dyDescent="0.2">
      <c r="A585" s="127"/>
      <c r="B585" s="37">
        <v>91</v>
      </c>
      <c r="C585" s="236" t="s">
        <v>308</v>
      </c>
      <c r="D585" s="68" t="s">
        <v>520</v>
      </c>
      <c r="E585" s="205" t="s">
        <v>1</v>
      </c>
      <c r="F585" s="190">
        <v>10</v>
      </c>
      <c r="G585" s="205">
        <f t="shared" si="14"/>
        <v>10</v>
      </c>
      <c r="H585" s="30" t="str">
        <f>IF(D585="x"," ",IF(D586="x"," ",Extra!$B$3))</f>
        <v xml:space="preserve"> </v>
      </c>
      <c r="I585" s="226"/>
    </row>
    <row r="586" spans="1:9" ht="16" x14ac:dyDescent="0.2">
      <c r="A586" s="127"/>
      <c r="B586" s="37"/>
      <c r="C586" s="236"/>
      <c r="D586" s="68"/>
      <c r="E586" s="205" t="s">
        <v>5</v>
      </c>
      <c r="F586" s="190">
        <v>0</v>
      </c>
      <c r="G586" s="205">
        <f t="shared" si="14"/>
        <v>0</v>
      </c>
      <c r="H586" s="30" t="str">
        <f>IF(COUNTIF(D585:D586,"x")&gt;1,Extra!$B$7," ")</f>
        <v xml:space="preserve"> </v>
      </c>
      <c r="I586" s="226"/>
    </row>
    <row r="587" spans="1:9" ht="16" x14ac:dyDescent="0.2">
      <c r="A587" s="126"/>
      <c r="B587" s="37"/>
      <c r="C587" s="30" t="s">
        <v>295</v>
      </c>
      <c r="D587" s="205"/>
      <c r="E587" s="30"/>
      <c r="F587" s="191"/>
      <c r="G587" s="205">
        <f t="shared" si="14"/>
        <v>0</v>
      </c>
      <c r="H587" s="30"/>
      <c r="I587" s="90"/>
    </row>
    <row r="588" spans="1:9" ht="32" x14ac:dyDescent="0.2">
      <c r="A588" s="127"/>
      <c r="C588" s="207" t="s">
        <v>614</v>
      </c>
      <c r="D588" s="110"/>
      <c r="E588" s="35"/>
      <c r="F588" s="192"/>
      <c r="G588" s="205">
        <f t="shared" si="14"/>
        <v>0</v>
      </c>
      <c r="H588" s="35"/>
      <c r="I588" s="206"/>
    </row>
    <row r="589" spans="1:9" x14ac:dyDescent="0.2">
      <c r="A589" s="127"/>
      <c r="C589" s="30"/>
      <c r="D589" s="205"/>
      <c r="E589" s="30"/>
      <c r="F589" s="191"/>
      <c r="G589" s="205">
        <f t="shared" si="14"/>
        <v>0</v>
      </c>
      <c r="H589" s="30"/>
      <c r="I589" s="206"/>
    </row>
    <row r="590" spans="1:9" ht="16" x14ac:dyDescent="0.2">
      <c r="A590" s="127"/>
      <c r="B590" s="37">
        <v>92</v>
      </c>
      <c r="C590" s="236" t="s">
        <v>454</v>
      </c>
      <c r="D590" s="68" t="s">
        <v>520</v>
      </c>
      <c r="E590" s="205" t="s">
        <v>1</v>
      </c>
      <c r="F590" s="190">
        <v>10</v>
      </c>
      <c r="G590" s="205">
        <f t="shared" si="14"/>
        <v>10</v>
      </c>
      <c r="H590" s="30" t="str">
        <f>IF(D590="x"," ",IF(D591="x"," ",Extra!$B$3))</f>
        <v xml:space="preserve"> </v>
      </c>
      <c r="I590" s="226"/>
    </row>
    <row r="591" spans="1:9" ht="16" x14ac:dyDescent="0.2">
      <c r="A591" s="127"/>
      <c r="B591" s="37"/>
      <c r="C591" s="236"/>
      <c r="D591" s="68"/>
      <c r="E591" s="205" t="s">
        <v>5</v>
      </c>
      <c r="F591" s="190">
        <v>0</v>
      </c>
      <c r="G591" s="205">
        <f t="shared" si="14"/>
        <v>0</v>
      </c>
      <c r="H591" s="30" t="str">
        <f>IF(COUNTIF(D590:D591,"x")&gt;1,Extra!$B$7," ")</f>
        <v xml:space="preserve"> </v>
      </c>
      <c r="I591" s="226"/>
    </row>
    <row r="592" spans="1:9" x14ac:dyDescent="0.2">
      <c r="A592" s="127"/>
      <c r="C592" s="30"/>
      <c r="D592" s="205"/>
      <c r="E592" s="30"/>
      <c r="F592" s="191"/>
      <c r="G592" s="205">
        <f t="shared" si="14"/>
        <v>0</v>
      </c>
      <c r="H592" s="30"/>
      <c r="I592" s="206"/>
    </row>
    <row r="593" spans="1:9" ht="16" x14ac:dyDescent="0.2">
      <c r="A593" s="126"/>
      <c r="B593" s="37">
        <v>93</v>
      </c>
      <c r="C593" s="236" t="s">
        <v>309</v>
      </c>
      <c r="D593" s="68" t="s">
        <v>520</v>
      </c>
      <c r="E593" s="205" t="s">
        <v>214</v>
      </c>
      <c r="F593" s="190">
        <v>10</v>
      </c>
      <c r="G593" s="205">
        <f t="shared" si="14"/>
        <v>10</v>
      </c>
      <c r="H593" s="30"/>
      <c r="I593" s="226" t="s">
        <v>296</v>
      </c>
    </row>
    <row r="594" spans="1:9" ht="16" x14ac:dyDescent="0.2">
      <c r="A594" s="126"/>
      <c r="B594" s="37"/>
      <c r="C594" s="236"/>
      <c r="D594" s="68"/>
      <c r="E594" s="205" t="s">
        <v>44</v>
      </c>
      <c r="F594" s="190">
        <v>0</v>
      </c>
      <c r="G594" s="205">
        <f t="shared" si="14"/>
        <v>0</v>
      </c>
      <c r="H594" s="30" t="str">
        <f>IF(COUNTIF(D593:D594,"x")&gt;1,Extra!$B$7," ")</f>
        <v xml:space="preserve"> </v>
      </c>
      <c r="I594" s="226"/>
    </row>
    <row r="595" spans="1:9" ht="16" x14ac:dyDescent="0.2">
      <c r="A595" s="127"/>
      <c r="B595" s="37"/>
      <c r="C595" s="30" t="s">
        <v>293</v>
      </c>
      <c r="D595" s="205" t="s">
        <v>56</v>
      </c>
      <c r="E595" s="30"/>
      <c r="F595" s="191"/>
      <c r="G595" s="205">
        <f t="shared" si="14"/>
        <v>0</v>
      </c>
      <c r="H595" s="30"/>
      <c r="I595" s="206"/>
    </row>
    <row r="596" spans="1:9" ht="48" x14ac:dyDescent="0.2">
      <c r="A596" s="126"/>
      <c r="C596" s="207" t="s">
        <v>615</v>
      </c>
      <c r="D596" s="110"/>
      <c r="E596" s="35"/>
      <c r="F596" s="192"/>
      <c r="G596" s="205">
        <f t="shared" si="14"/>
        <v>0</v>
      </c>
      <c r="H596" s="35"/>
      <c r="I596" s="90"/>
    </row>
    <row r="597" spans="1:9" x14ac:dyDescent="0.2">
      <c r="A597" s="126"/>
      <c r="C597" s="16"/>
      <c r="D597" s="110"/>
      <c r="E597" s="35"/>
      <c r="F597" s="192"/>
      <c r="G597" s="205">
        <f t="shared" si="14"/>
        <v>0</v>
      </c>
      <c r="H597" s="35"/>
      <c r="I597" s="90"/>
    </row>
    <row r="598" spans="1:9" ht="16" x14ac:dyDescent="0.2">
      <c r="A598" s="126"/>
      <c r="B598" s="106"/>
      <c r="C598" s="129" t="s">
        <v>212</v>
      </c>
      <c r="D598" s="176"/>
      <c r="E598" s="130"/>
      <c r="F598" s="196">
        <f>F599+F606+F609+F614+F619+F624</f>
        <v>100</v>
      </c>
      <c r="G598" s="196"/>
      <c r="H598" s="130"/>
      <c r="I598" s="109"/>
    </row>
    <row r="599" spans="1:9" ht="16" x14ac:dyDescent="0.2">
      <c r="A599" s="126"/>
      <c r="B599" s="37">
        <v>94</v>
      </c>
      <c r="C599" s="236" t="s">
        <v>459</v>
      </c>
      <c r="D599" s="68" t="s">
        <v>520</v>
      </c>
      <c r="E599" s="208" t="s">
        <v>455</v>
      </c>
      <c r="F599" s="190">
        <v>20</v>
      </c>
      <c r="G599" s="205">
        <f t="shared" si="14"/>
        <v>20</v>
      </c>
      <c r="H599" s="30" t="str">
        <f>IF(D599="x"," ",IF(D600="x"," ",IF(D601="x"," ",IF(D602="x"," ",Extra!$B$3))))</f>
        <v xml:space="preserve"> </v>
      </c>
      <c r="I599" s="226" t="s">
        <v>313</v>
      </c>
    </row>
    <row r="600" spans="1:9" ht="16" x14ac:dyDescent="0.2">
      <c r="A600" s="126"/>
      <c r="B600" s="37"/>
      <c r="C600" s="236"/>
      <c r="D600" s="68"/>
      <c r="E600" s="208" t="s">
        <v>456</v>
      </c>
      <c r="F600" s="190">
        <v>15</v>
      </c>
      <c r="G600" s="205"/>
      <c r="H600" s="30"/>
      <c r="I600" s="226"/>
    </row>
    <row r="601" spans="1:9" ht="32" x14ac:dyDescent="0.2">
      <c r="A601" s="126"/>
      <c r="B601" s="37"/>
      <c r="C601" s="236"/>
      <c r="D601" s="68"/>
      <c r="E601" s="208" t="s">
        <v>457</v>
      </c>
      <c r="F601" s="190">
        <v>10</v>
      </c>
      <c r="G601" s="205"/>
      <c r="H601" s="30"/>
      <c r="I601" s="226"/>
    </row>
    <row r="602" spans="1:9" ht="16" x14ac:dyDescent="0.2">
      <c r="A602" s="126"/>
      <c r="B602" s="37"/>
      <c r="C602" s="236"/>
      <c r="D602" s="68"/>
      <c r="E602" s="208" t="s">
        <v>458</v>
      </c>
      <c r="F602" s="190">
        <v>0</v>
      </c>
      <c r="G602" s="205">
        <f t="shared" si="14"/>
        <v>0</v>
      </c>
      <c r="H602" s="30" t="str">
        <f>IF(COUNTIF(D599:D602,"x")&gt;1,Extra!$B$7," ")</f>
        <v xml:space="preserve"> </v>
      </c>
      <c r="I602" s="226"/>
    </row>
    <row r="603" spans="1:9" ht="48" x14ac:dyDescent="0.2">
      <c r="A603" s="127"/>
      <c r="C603" s="30" t="s">
        <v>460</v>
      </c>
      <c r="D603" s="205"/>
      <c r="E603" s="30"/>
      <c r="F603" s="191"/>
      <c r="G603" s="205">
        <f t="shared" si="14"/>
        <v>0</v>
      </c>
      <c r="H603" s="30"/>
      <c r="I603" s="206"/>
    </row>
    <row r="604" spans="1:9" ht="256" x14ac:dyDescent="0.2">
      <c r="A604" s="126"/>
      <c r="B604" s="37"/>
      <c r="C604" s="207" t="s">
        <v>616</v>
      </c>
      <c r="D604" s="110"/>
      <c r="E604" s="35"/>
      <c r="F604" s="192"/>
      <c r="G604" s="205">
        <f t="shared" si="14"/>
        <v>0</v>
      </c>
      <c r="H604" s="35"/>
      <c r="I604" s="90"/>
    </row>
    <row r="605" spans="1:9" x14ac:dyDescent="0.2">
      <c r="A605" s="127"/>
      <c r="B605" s="37"/>
      <c r="C605" s="30"/>
      <c r="D605" s="205"/>
      <c r="E605" s="30"/>
      <c r="F605" s="191"/>
      <c r="G605" s="205">
        <f t="shared" si="14"/>
        <v>0</v>
      </c>
      <c r="H605" s="30"/>
      <c r="I605" s="206"/>
    </row>
    <row r="606" spans="1:9" x14ac:dyDescent="0.2">
      <c r="A606" s="128">
        <v>43</v>
      </c>
      <c r="B606" s="37">
        <v>95</v>
      </c>
      <c r="C606" s="236" t="s">
        <v>461</v>
      </c>
      <c r="D606" s="67" t="s">
        <v>520</v>
      </c>
      <c r="E606" s="72" t="s">
        <v>462</v>
      </c>
      <c r="F606" s="193">
        <v>10</v>
      </c>
      <c r="G606" s="205">
        <f t="shared" si="14"/>
        <v>10</v>
      </c>
      <c r="H606" s="49" t="str">
        <f>IF(D606="x"," ",IF(D607="x"," ",Extra!$B$3))</f>
        <v xml:space="preserve"> </v>
      </c>
      <c r="I606" s="226"/>
    </row>
    <row r="607" spans="1:9" ht="16" x14ac:dyDescent="0.2">
      <c r="A607" s="127"/>
      <c r="B607" s="37"/>
      <c r="C607" s="236"/>
      <c r="D607" s="68"/>
      <c r="E607" s="205" t="s">
        <v>2</v>
      </c>
      <c r="F607" s="190">
        <v>0</v>
      </c>
      <c r="G607" s="205">
        <f t="shared" ref="G607:G670" si="16">IF(D607="x",F607,0)</f>
        <v>0</v>
      </c>
      <c r="H607" s="30" t="str">
        <f>IF(COUNTIF(D606:D607,"x")&gt;1,Extra!$B$7," ")</f>
        <v xml:space="preserve"> </v>
      </c>
      <c r="I607" s="226"/>
    </row>
    <row r="608" spans="1:9" x14ac:dyDescent="0.2">
      <c r="A608" s="127"/>
      <c r="C608" s="30"/>
      <c r="D608" s="205"/>
      <c r="E608" s="30"/>
      <c r="F608" s="191"/>
      <c r="G608" s="205">
        <f t="shared" si="16"/>
        <v>0</v>
      </c>
      <c r="H608" s="30"/>
      <c r="I608" s="206"/>
    </row>
    <row r="609" spans="1:9" x14ac:dyDescent="0.2">
      <c r="A609" s="128"/>
      <c r="B609" s="37">
        <v>96</v>
      </c>
      <c r="C609" s="236" t="s">
        <v>314</v>
      </c>
      <c r="D609" s="67" t="s">
        <v>520</v>
      </c>
      <c r="E609" s="72" t="s">
        <v>1</v>
      </c>
      <c r="F609" s="193">
        <v>20</v>
      </c>
      <c r="G609" s="205">
        <f t="shared" si="16"/>
        <v>20</v>
      </c>
      <c r="H609" s="49" t="str">
        <f>IF(D609="x"," ",IF(D610="x"," ",Extra!$B$3))</f>
        <v xml:space="preserve"> </v>
      </c>
      <c r="I609" s="226"/>
    </row>
    <row r="610" spans="1:9" ht="16" x14ac:dyDescent="0.2">
      <c r="A610" s="126"/>
      <c r="B610" s="37"/>
      <c r="C610" s="236"/>
      <c r="D610" s="68"/>
      <c r="E610" s="205" t="s">
        <v>2</v>
      </c>
      <c r="F610" s="190">
        <v>0</v>
      </c>
      <c r="G610" s="205">
        <f t="shared" si="16"/>
        <v>0</v>
      </c>
      <c r="H610" s="30" t="str">
        <f>IF(COUNTIF(D609:D610,"x")&gt;1,Extra!$B$7," ")</f>
        <v xml:space="preserve"> </v>
      </c>
      <c r="I610" s="226"/>
    </row>
    <row r="611" spans="1:9" ht="16" x14ac:dyDescent="0.2">
      <c r="A611" s="126"/>
      <c r="B611" s="37"/>
      <c r="C611" s="30" t="s">
        <v>310</v>
      </c>
      <c r="D611" s="205"/>
      <c r="E611" s="30"/>
      <c r="F611" s="191"/>
      <c r="G611" s="205">
        <f t="shared" si="16"/>
        <v>0</v>
      </c>
      <c r="H611" s="30"/>
      <c r="I611" s="90"/>
    </row>
    <row r="612" spans="1:9" ht="48" x14ac:dyDescent="0.2">
      <c r="A612" s="126"/>
      <c r="C612" s="207" t="s">
        <v>617</v>
      </c>
      <c r="D612" s="110"/>
      <c r="E612" s="35"/>
      <c r="F612" s="192"/>
      <c r="G612" s="205">
        <f t="shared" si="16"/>
        <v>0</v>
      </c>
      <c r="H612" s="35"/>
      <c r="I612" s="90"/>
    </row>
    <row r="613" spans="1:9" x14ac:dyDescent="0.2">
      <c r="A613" s="126"/>
      <c r="C613" s="38"/>
      <c r="D613" s="110"/>
      <c r="E613" s="35"/>
      <c r="F613" s="192"/>
      <c r="G613" s="205">
        <f t="shared" si="16"/>
        <v>0</v>
      </c>
      <c r="H613" s="35"/>
      <c r="I613" s="90"/>
    </row>
    <row r="614" spans="1:9" ht="16" x14ac:dyDescent="0.2">
      <c r="A614" s="128"/>
      <c r="B614" s="37" t="s">
        <v>497</v>
      </c>
      <c r="C614" s="236" t="s">
        <v>463</v>
      </c>
      <c r="D614" s="67" t="s">
        <v>520</v>
      </c>
      <c r="E614" s="72" t="s">
        <v>1</v>
      </c>
      <c r="F614" s="193">
        <v>20</v>
      </c>
      <c r="G614" s="205">
        <f t="shared" si="16"/>
        <v>20</v>
      </c>
      <c r="H614" s="49" t="str">
        <f>IF(D614="x"," ",IF(D615="x"," ",Extra!$B$3))</f>
        <v xml:space="preserve"> </v>
      </c>
      <c r="I614" s="226"/>
    </row>
    <row r="615" spans="1:9" ht="16" x14ac:dyDescent="0.2">
      <c r="A615" s="126"/>
      <c r="B615" s="37"/>
      <c r="C615" s="236"/>
      <c r="D615" s="68"/>
      <c r="E615" s="205" t="s">
        <v>2</v>
      </c>
      <c r="F615" s="190">
        <v>0</v>
      </c>
      <c r="G615" s="205">
        <f t="shared" si="16"/>
        <v>0</v>
      </c>
      <c r="H615" s="30" t="str">
        <f>IF(COUNTIF(D614:D615,"x")&gt;1,Extra!$B$7," ")</f>
        <v xml:space="preserve"> </v>
      </c>
      <c r="I615" s="226"/>
    </row>
    <row r="616" spans="1:9" ht="16" x14ac:dyDescent="0.2">
      <c r="A616" s="126"/>
      <c r="C616" s="30" t="s">
        <v>311</v>
      </c>
      <c r="D616" s="205"/>
      <c r="E616" s="30"/>
      <c r="F616" s="191"/>
      <c r="G616" s="205">
        <f t="shared" si="16"/>
        <v>0</v>
      </c>
      <c r="H616" s="30"/>
      <c r="I616" s="90"/>
    </row>
    <row r="617" spans="1:9" ht="288" x14ac:dyDescent="0.2">
      <c r="A617" s="126"/>
      <c r="B617" s="37"/>
      <c r="C617" s="207" t="s">
        <v>618</v>
      </c>
      <c r="D617" s="110"/>
      <c r="E617" s="35"/>
      <c r="F617" s="192"/>
      <c r="G617" s="205">
        <f t="shared" si="16"/>
        <v>0</v>
      </c>
      <c r="H617" s="35"/>
      <c r="I617" s="90"/>
    </row>
    <row r="618" spans="1:9" x14ac:dyDescent="0.2">
      <c r="A618" s="126"/>
      <c r="B618" s="37"/>
      <c r="C618" s="38"/>
      <c r="D618" s="110"/>
      <c r="E618" s="35"/>
      <c r="F618" s="192"/>
      <c r="G618" s="205">
        <f t="shared" si="16"/>
        <v>0</v>
      </c>
      <c r="H618" s="35"/>
      <c r="I618" s="90"/>
    </row>
    <row r="619" spans="1:9" ht="16" x14ac:dyDescent="0.2">
      <c r="A619" s="128"/>
      <c r="B619" s="37" t="s">
        <v>498</v>
      </c>
      <c r="C619" s="236" t="s">
        <v>315</v>
      </c>
      <c r="D619" s="67"/>
      <c r="E619" s="72" t="s">
        <v>217</v>
      </c>
      <c r="F619" s="193">
        <v>20</v>
      </c>
      <c r="G619" s="205">
        <f t="shared" si="16"/>
        <v>0</v>
      </c>
      <c r="H619" s="49"/>
      <c r="I619" s="226"/>
    </row>
    <row r="620" spans="1:9" x14ac:dyDescent="0.2">
      <c r="A620" s="128"/>
      <c r="B620" s="37"/>
      <c r="C620" s="236"/>
      <c r="D620" s="67"/>
      <c r="E620" s="72" t="s">
        <v>218</v>
      </c>
      <c r="F620" s="193">
        <v>15</v>
      </c>
      <c r="G620" s="205">
        <f t="shared" si="16"/>
        <v>0</v>
      </c>
      <c r="H620" s="49"/>
      <c r="I620" s="226"/>
    </row>
    <row r="621" spans="1:9" x14ac:dyDescent="0.2">
      <c r="A621" s="128"/>
      <c r="B621" s="37"/>
      <c r="C621" s="236"/>
      <c r="D621" s="67" t="s">
        <v>520</v>
      </c>
      <c r="E621" s="72" t="s">
        <v>219</v>
      </c>
      <c r="F621" s="193">
        <v>10</v>
      </c>
      <c r="G621" s="205">
        <f t="shared" si="16"/>
        <v>10</v>
      </c>
      <c r="H621" s="49"/>
      <c r="I621" s="226"/>
    </row>
    <row r="622" spans="1:9" ht="16" x14ac:dyDescent="0.2">
      <c r="A622" s="126"/>
      <c r="B622" s="37"/>
      <c r="C622" s="236"/>
      <c r="D622" s="68"/>
      <c r="E622" s="205" t="s">
        <v>220</v>
      </c>
      <c r="F622" s="190">
        <v>5</v>
      </c>
      <c r="G622" s="205">
        <f t="shared" si="16"/>
        <v>0</v>
      </c>
      <c r="H622" s="30" t="str">
        <f>IF(COUNTIF(D619:D622,"x")&gt;1,Extra!$B$7," ")</f>
        <v xml:space="preserve"> </v>
      </c>
      <c r="I622" s="226"/>
    </row>
    <row r="623" spans="1:9" x14ac:dyDescent="0.2">
      <c r="A623" s="126"/>
      <c r="C623" s="38"/>
      <c r="D623" s="110"/>
      <c r="E623" s="35"/>
      <c r="F623" s="192"/>
      <c r="G623" s="205">
        <f t="shared" si="16"/>
        <v>0</v>
      </c>
      <c r="H623" s="35"/>
      <c r="I623" s="90"/>
    </row>
    <row r="624" spans="1:9" x14ac:dyDescent="0.2">
      <c r="A624" s="128"/>
      <c r="B624" s="37">
        <v>98</v>
      </c>
      <c r="C624" s="236" t="s">
        <v>464</v>
      </c>
      <c r="D624" s="67" t="s">
        <v>520</v>
      </c>
      <c r="E624" s="72" t="s">
        <v>1</v>
      </c>
      <c r="F624" s="193">
        <v>10</v>
      </c>
      <c r="G624" s="205">
        <f t="shared" si="16"/>
        <v>10</v>
      </c>
      <c r="H624" s="49" t="str">
        <f>IF(D624="x"," ",IF(D625="x"," ",IF(D626="x"," ",Extra!$B$3)))</f>
        <v xml:space="preserve"> </v>
      </c>
      <c r="I624" s="226"/>
    </row>
    <row r="625" spans="1:9" x14ac:dyDescent="0.2">
      <c r="A625" s="128"/>
      <c r="B625" s="37"/>
      <c r="C625" s="236"/>
      <c r="D625" s="67"/>
      <c r="E625" s="72" t="s">
        <v>2</v>
      </c>
      <c r="F625" s="193">
        <v>0</v>
      </c>
      <c r="G625" s="205">
        <f t="shared" si="16"/>
        <v>0</v>
      </c>
      <c r="H625" s="49"/>
      <c r="I625" s="226"/>
    </row>
    <row r="626" spans="1:9" ht="16" x14ac:dyDescent="0.2">
      <c r="A626" s="126"/>
      <c r="B626" s="37"/>
      <c r="C626" s="236"/>
      <c r="D626" s="68"/>
      <c r="E626" s="205" t="s">
        <v>4</v>
      </c>
      <c r="F626" s="190">
        <v>0</v>
      </c>
      <c r="G626" s="205">
        <f t="shared" si="16"/>
        <v>0</v>
      </c>
      <c r="H626" s="30" t="str">
        <f>IF(COUNTIF(D624:D626,"x")&gt;1,Extra!$B$7," ")</f>
        <v xml:space="preserve"> </v>
      </c>
      <c r="I626" s="226"/>
    </row>
    <row r="627" spans="1:9" ht="32" x14ac:dyDescent="0.2">
      <c r="A627" s="126"/>
      <c r="B627" s="37"/>
      <c r="C627" s="30" t="s">
        <v>312</v>
      </c>
      <c r="D627" s="205"/>
      <c r="E627" s="30"/>
      <c r="F627" s="191"/>
      <c r="G627" s="205">
        <f t="shared" si="16"/>
        <v>0</v>
      </c>
      <c r="H627" s="30"/>
      <c r="I627" s="90"/>
    </row>
    <row r="628" spans="1:9" ht="48" x14ac:dyDescent="0.2">
      <c r="A628" s="126"/>
      <c r="C628" s="207" t="s">
        <v>619</v>
      </c>
      <c r="D628" s="110"/>
      <c r="E628" s="35"/>
      <c r="F628" s="192"/>
      <c r="G628" s="205">
        <f t="shared" si="16"/>
        <v>0</v>
      </c>
      <c r="H628" s="35"/>
      <c r="I628" s="90"/>
    </row>
    <row r="629" spans="1:9" x14ac:dyDescent="0.2">
      <c r="A629" s="126"/>
      <c r="C629" s="38"/>
      <c r="D629" s="110"/>
      <c r="E629" s="35"/>
      <c r="F629" s="192"/>
      <c r="G629" s="205">
        <f t="shared" si="16"/>
        <v>0</v>
      </c>
      <c r="H629" s="35"/>
      <c r="I629" s="90"/>
    </row>
    <row r="630" spans="1:9" ht="16" x14ac:dyDescent="0.2">
      <c r="A630" s="126"/>
      <c r="B630" s="106"/>
      <c r="C630" s="129" t="s">
        <v>213</v>
      </c>
      <c r="D630" s="176"/>
      <c r="E630" s="130"/>
      <c r="F630" s="196">
        <f>F631+F636+F639+F644+F649+F654+F659+F664+F669+F675</f>
        <v>150</v>
      </c>
      <c r="G630" s="196"/>
      <c r="H630" s="130"/>
      <c r="I630" s="109"/>
    </row>
    <row r="631" spans="1:9" x14ac:dyDescent="0.2">
      <c r="A631" s="128">
        <v>43</v>
      </c>
      <c r="B631" s="37">
        <v>99</v>
      </c>
      <c r="C631" s="236" t="s">
        <v>327</v>
      </c>
      <c r="D631" s="67" t="s">
        <v>520</v>
      </c>
      <c r="E631" s="72" t="s">
        <v>1</v>
      </c>
      <c r="F631" s="193">
        <v>20</v>
      </c>
      <c r="G631" s="205">
        <f t="shared" si="16"/>
        <v>20</v>
      </c>
      <c r="H631" s="49" t="str">
        <f>IF(D631="x"," ",IF(D632="x"," ",Extra!$B$3))</f>
        <v xml:space="preserve"> </v>
      </c>
      <c r="I631" s="226" t="s">
        <v>318</v>
      </c>
    </row>
    <row r="632" spans="1:9" ht="16" x14ac:dyDescent="0.2">
      <c r="A632" s="127"/>
      <c r="B632" s="37"/>
      <c r="C632" s="236"/>
      <c r="D632" s="68"/>
      <c r="E632" s="205" t="s">
        <v>2</v>
      </c>
      <c r="F632" s="190">
        <v>0</v>
      </c>
      <c r="G632" s="205">
        <f t="shared" si="16"/>
        <v>0</v>
      </c>
      <c r="H632" s="30" t="str">
        <f>IF(COUNTIF(D631:D632,"x")&gt;1,Extra!$B$7," ")</f>
        <v xml:space="preserve"> </v>
      </c>
      <c r="I632" s="226"/>
    </row>
    <row r="633" spans="1:9" ht="16" x14ac:dyDescent="0.2">
      <c r="A633" s="127"/>
      <c r="B633" s="37"/>
      <c r="C633" s="30" t="s">
        <v>316</v>
      </c>
      <c r="D633" s="205"/>
      <c r="E633" s="30"/>
      <c r="F633" s="191"/>
      <c r="G633" s="205">
        <f t="shared" si="16"/>
        <v>0</v>
      </c>
      <c r="H633" s="30"/>
      <c r="I633" s="206"/>
    </row>
    <row r="634" spans="1:9" ht="409.6" x14ac:dyDescent="0.2">
      <c r="A634" s="127"/>
      <c r="C634" s="207" t="s">
        <v>620</v>
      </c>
      <c r="D634" s="110"/>
      <c r="E634" s="35"/>
      <c r="F634" s="192"/>
      <c r="G634" s="205">
        <f t="shared" si="16"/>
        <v>0</v>
      </c>
      <c r="H634" s="35"/>
      <c r="I634" s="206"/>
    </row>
    <row r="635" spans="1:9" x14ac:dyDescent="0.2">
      <c r="A635" s="127"/>
      <c r="C635" s="30"/>
      <c r="D635" s="205"/>
      <c r="E635" s="30"/>
      <c r="F635" s="191"/>
      <c r="G635" s="205">
        <f t="shared" si="16"/>
        <v>0</v>
      </c>
      <c r="H635" s="30"/>
      <c r="I635" s="206"/>
    </row>
    <row r="636" spans="1:9" x14ac:dyDescent="0.2">
      <c r="A636" s="128"/>
      <c r="B636" s="37">
        <v>100</v>
      </c>
      <c r="C636" s="236" t="s">
        <v>328</v>
      </c>
      <c r="D636" s="67" t="s">
        <v>520</v>
      </c>
      <c r="E636" s="72" t="s">
        <v>1</v>
      </c>
      <c r="F636" s="193">
        <v>10</v>
      </c>
      <c r="G636" s="205">
        <f t="shared" si="16"/>
        <v>10</v>
      </c>
      <c r="H636" s="49" t="str">
        <f>IF(D636="x"," ",IF(D637="x"," ",Extra!$B$3))</f>
        <v xml:space="preserve"> </v>
      </c>
      <c r="I636" s="226"/>
    </row>
    <row r="637" spans="1:9" ht="16" x14ac:dyDescent="0.2">
      <c r="A637" s="126"/>
      <c r="B637" s="37"/>
      <c r="C637" s="236"/>
      <c r="D637" s="68"/>
      <c r="E637" s="205" t="s">
        <v>2</v>
      </c>
      <c r="F637" s="190">
        <v>0</v>
      </c>
      <c r="G637" s="205">
        <f t="shared" si="16"/>
        <v>0</v>
      </c>
      <c r="H637" s="30" t="str">
        <f>IF(COUNTIF(D636:D637,"x")&gt;1,Extra!$B$7," ")</f>
        <v xml:space="preserve"> </v>
      </c>
      <c r="I637" s="226"/>
    </row>
    <row r="638" spans="1:9" x14ac:dyDescent="0.2">
      <c r="A638" s="126"/>
      <c r="C638" s="38"/>
      <c r="D638" s="110"/>
      <c r="E638" s="35"/>
      <c r="F638" s="192"/>
      <c r="G638" s="205">
        <f t="shared" si="16"/>
        <v>0</v>
      </c>
      <c r="H638" s="35"/>
      <c r="I638" s="90"/>
    </row>
    <row r="639" spans="1:9" x14ac:dyDescent="0.2">
      <c r="A639" s="128"/>
      <c r="B639" s="37">
        <v>101</v>
      </c>
      <c r="C639" s="236" t="s">
        <v>329</v>
      </c>
      <c r="D639" s="67" t="s">
        <v>520</v>
      </c>
      <c r="E639" s="72" t="s">
        <v>1</v>
      </c>
      <c r="F639" s="193">
        <v>20</v>
      </c>
      <c r="G639" s="205">
        <f t="shared" si="16"/>
        <v>20</v>
      </c>
      <c r="H639" s="49" t="str">
        <f>IF(D639="x"," ",IF(D640="x"," ",Extra!$B$3))</f>
        <v xml:space="preserve"> </v>
      </c>
      <c r="I639" s="226" t="s">
        <v>319</v>
      </c>
    </row>
    <row r="640" spans="1:9" ht="16" x14ac:dyDescent="0.2">
      <c r="A640" s="126"/>
      <c r="B640" s="37"/>
      <c r="C640" s="236"/>
      <c r="D640" s="68"/>
      <c r="E640" s="205" t="s">
        <v>2</v>
      </c>
      <c r="F640" s="190">
        <v>0</v>
      </c>
      <c r="G640" s="205">
        <f t="shared" si="16"/>
        <v>0</v>
      </c>
      <c r="H640" s="30" t="str">
        <f>IF(COUNTIF(D639:D640,"x")&gt;1,Extra!$B$7," ")</f>
        <v xml:space="preserve"> </v>
      </c>
      <c r="I640" s="226"/>
    </row>
    <row r="641" spans="1:9" ht="16" x14ac:dyDescent="0.2">
      <c r="A641" s="126"/>
      <c r="C641" s="30" t="s">
        <v>317</v>
      </c>
      <c r="D641" s="205"/>
      <c r="E641" s="30"/>
      <c r="F641" s="191"/>
      <c r="G641" s="205">
        <f t="shared" si="16"/>
        <v>0</v>
      </c>
      <c r="H641" s="30"/>
      <c r="I641" s="90"/>
    </row>
    <row r="642" spans="1:9" ht="380" x14ac:dyDescent="0.2">
      <c r="A642" s="126"/>
      <c r="B642" s="37"/>
      <c r="C642" s="207" t="s">
        <v>621</v>
      </c>
      <c r="D642" s="110"/>
      <c r="E642" s="35"/>
      <c r="F642" s="192"/>
      <c r="G642" s="205">
        <f t="shared" si="16"/>
        <v>0</v>
      </c>
      <c r="H642" s="35"/>
      <c r="I642" s="90"/>
    </row>
    <row r="643" spans="1:9" x14ac:dyDescent="0.2">
      <c r="A643" s="126"/>
      <c r="B643" s="37"/>
      <c r="C643" s="38"/>
      <c r="D643" s="110"/>
      <c r="E643" s="35"/>
      <c r="F643" s="192"/>
      <c r="G643" s="205">
        <f t="shared" si="16"/>
        <v>0</v>
      </c>
      <c r="H643" s="35"/>
      <c r="I643" s="90"/>
    </row>
    <row r="644" spans="1:9" x14ac:dyDescent="0.2">
      <c r="A644" s="128"/>
      <c r="B644" s="37">
        <v>102</v>
      </c>
      <c r="C644" s="236" t="s">
        <v>330</v>
      </c>
      <c r="D644" s="67" t="s">
        <v>520</v>
      </c>
      <c r="E644" s="72" t="s">
        <v>1</v>
      </c>
      <c r="F644" s="193">
        <v>10</v>
      </c>
      <c r="G644" s="205">
        <f t="shared" si="16"/>
        <v>10</v>
      </c>
      <c r="H644" s="49" t="str">
        <f>IF(D644="x"," ",IF(D645="x"," ",Extra!$B$3))</f>
        <v xml:space="preserve"> </v>
      </c>
      <c r="I644" s="226" t="s">
        <v>325</v>
      </c>
    </row>
    <row r="645" spans="1:9" ht="16" x14ac:dyDescent="0.2">
      <c r="A645" s="126"/>
      <c r="B645" s="37"/>
      <c r="C645" s="236"/>
      <c r="D645" s="68"/>
      <c r="E645" s="205" t="s">
        <v>2</v>
      </c>
      <c r="F645" s="190">
        <v>0</v>
      </c>
      <c r="G645" s="205">
        <f t="shared" si="16"/>
        <v>0</v>
      </c>
      <c r="H645" s="30" t="str">
        <f>IF(COUNTIF(D644:D645,"x")&gt;1,Extra!$B$7," ")</f>
        <v xml:space="preserve"> </v>
      </c>
      <c r="I645" s="226"/>
    </row>
    <row r="646" spans="1:9" ht="16" x14ac:dyDescent="0.2">
      <c r="A646" s="126"/>
      <c r="B646" s="37"/>
      <c r="C646" s="30" t="s">
        <v>320</v>
      </c>
      <c r="D646" s="205"/>
      <c r="E646" s="30"/>
      <c r="F646" s="191"/>
      <c r="G646" s="205">
        <f t="shared" si="16"/>
        <v>0</v>
      </c>
      <c r="H646" s="30"/>
      <c r="I646" s="90"/>
    </row>
    <row r="647" spans="1:9" ht="176" x14ac:dyDescent="0.2">
      <c r="A647" s="126"/>
      <c r="C647" s="207" t="s">
        <v>622</v>
      </c>
      <c r="D647" s="110"/>
      <c r="E647" s="35"/>
      <c r="F647" s="192"/>
      <c r="G647" s="205">
        <f t="shared" si="16"/>
        <v>0</v>
      </c>
      <c r="H647" s="35"/>
      <c r="I647" s="90"/>
    </row>
    <row r="648" spans="1:9" x14ac:dyDescent="0.2">
      <c r="A648" s="126"/>
      <c r="C648" s="38"/>
      <c r="D648" s="110"/>
      <c r="E648" s="35"/>
      <c r="F648" s="192"/>
      <c r="G648" s="205">
        <f t="shared" si="16"/>
        <v>0</v>
      </c>
      <c r="H648" s="35"/>
      <c r="I648" s="90"/>
    </row>
    <row r="649" spans="1:9" x14ac:dyDescent="0.2">
      <c r="A649" s="128"/>
      <c r="B649" s="37">
        <v>103</v>
      </c>
      <c r="C649" s="236" t="s">
        <v>331</v>
      </c>
      <c r="D649" s="67" t="s">
        <v>520</v>
      </c>
      <c r="E649" s="72" t="s">
        <v>1</v>
      </c>
      <c r="F649" s="193">
        <v>10</v>
      </c>
      <c r="G649" s="205">
        <f t="shared" si="16"/>
        <v>10</v>
      </c>
      <c r="H649" s="49" t="str">
        <f>IF(D649="x"," ",IF(D650="x"," ",Extra!$B$3))</f>
        <v xml:space="preserve"> </v>
      </c>
      <c r="I649" s="226" t="s">
        <v>326</v>
      </c>
    </row>
    <row r="650" spans="1:9" ht="16" x14ac:dyDescent="0.2">
      <c r="A650" s="126"/>
      <c r="B650" s="37"/>
      <c r="C650" s="236"/>
      <c r="D650" s="68"/>
      <c r="E650" s="205" t="s">
        <v>2</v>
      </c>
      <c r="F650" s="190">
        <v>0</v>
      </c>
      <c r="G650" s="205">
        <f t="shared" si="16"/>
        <v>0</v>
      </c>
      <c r="H650" s="30" t="str">
        <f>IF(COUNTIF(D649:D650,"x")&gt;1,Extra!$B$7," ")</f>
        <v xml:space="preserve"> </v>
      </c>
      <c r="I650" s="226"/>
    </row>
    <row r="651" spans="1:9" ht="16" x14ac:dyDescent="0.2">
      <c r="A651" s="126"/>
      <c r="B651" s="37"/>
      <c r="C651" s="30" t="s">
        <v>321</v>
      </c>
      <c r="D651" s="205"/>
      <c r="E651" s="30"/>
      <c r="F651" s="191"/>
      <c r="G651" s="205">
        <f t="shared" si="16"/>
        <v>0</v>
      </c>
      <c r="H651" s="30"/>
      <c r="I651" s="90"/>
    </row>
    <row r="652" spans="1:9" ht="96" x14ac:dyDescent="0.2">
      <c r="A652" s="126"/>
      <c r="C652" s="207" t="s">
        <v>623</v>
      </c>
      <c r="D652" s="110"/>
      <c r="E652" s="35"/>
      <c r="F652" s="192"/>
      <c r="G652" s="205">
        <f t="shared" si="16"/>
        <v>0</v>
      </c>
      <c r="H652" s="35"/>
      <c r="I652" s="90"/>
    </row>
    <row r="653" spans="1:9" x14ac:dyDescent="0.2">
      <c r="A653" s="126"/>
      <c r="C653" s="38"/>
      <c r="D653" s="110"/>
      <c r="E653" s="35"/>
      <c r="F653" s="192"/>
      <c r="G653" s="205">
        <f t="shared" si="16"/>
        <v>0</v>
      </c>
      <c r="H653" s="35"/>
      <c r="I653" s="90"/>
    </row>
    <row r="654" spans="1:9" x14ac:dyDescent="0.2">
      <c r="A654" s="126"/>
      <c r="B654" s="37">
        <v>104</v>
      </c>
      <c r="C654" s="236" t="s">
        <v>332</v>
      </c>
      <c r="D654" s="148" t="s">
        <v>520</v>
      </c>
      <c r="E654" s="149" t="s">
        <v>1</v>
      </c>
      <c r="F654" s="193">
        <v>10</v>
      </c>
      <c r="G654" s="205">
        <f t="shared" si="16"/>
        <v>10</v>
      </c>
      <c r="H654" s="49" t="str">
        <f>IF(D654="x"," ",IF(D655="x"," ",Extra!$B$3))</f>
        <v xml:space="preserve"> </v>
      </c>
      <c r="I654" s="230"/>
    </row>
    <row r="655" spans="1:9" ht="16" x14ac:dyDescent="0.2">
      <c r="A655" s="126"/>
      <c r="B655" s="37"/>
      <c r="C655" s="236"/>
      <c r="D655" s="148"/>
      <c r="E655" s="149" t="s">
        <v>2</v>
      </c>
      <c r="F655" s="190">
        <v>0</v>
      </c>
      <c r="G655" s="205">
        <f t="shared" si="16"/>
        <v>0</v>
      </c>
      <c r="H655" s="30" t="str">
        <f>IF(COUNTIF(D654:D655,"x")&gt;1,Extra!$B$7," ")</f>
        <v xml:space="preserve"> </v>
      </c>
      <c r="I655" s="230"/>
    </row>
    <row r="656" spans="1:9" ht="16" x14ac:dyDescent="0.2">
      <c r="A656" s="126"/>
      <c r="C656" s="30" t="s">
        <v>322</v>
      </c>
      <c r="D656" s="205"/>
      <c r="E656" s="30"/>
      <c r="F656" s="191"/>
      <c r="G656" s="205">
        <f t="shared" si="16"/>
        <v>0</v>
      </c>
      <c r="H656" s="30"/>
      <c r="I656" s="90"/>
    </row>
    <row r="657" spans="1:9" ht="192" x14ac:dyDescent="0.2">
      <c r="A657" s="126"/>
      <c r="B657" s="37"/>
      <c r="C657" s="207" t="s">
        <v>624</v>
      </c>
      <c r="D657" s="110"/>
      <c r="E657" s="35"/>
      <c r="F657" s="192"/>
      <c r="G657" s="205">
        <f t="shared" si="16"/>
        <v>0</v>
      </c>
      <c r="H657" s="35"/>
      <c r="I657" s="90"/>
    </row>
    <row r="658" spans="1:9" x14ac:dyDescent="0.2">
      <c r="A658" s="126"/>
      <c r="B658" s="37"/>
      <c r="C658" s="38"/>
      <c r="D658" s="110"/>
      <c r="E658" s="35"/>
      <c r="F658" s="192"/>
      <c r="G658" s="205">
        <f t="shared" si="16"/>
        <v>0</v>
      </c>
      <c r="H658" s="35"/>
      <c r="I658" s="92"/>
    </row>
    <row r="659" spans="1:9" ht="16" x14ac:dyDescent="0.2">
      <c r="A659" s="126"/>
      <c r="B659" s="37" t="s">
        <v>499</v>
      </c>
      <c r="C659" s="236" t="s">
        <v>333</v>
      </c>
      <c r="D659" s="148" t="s">
        <v>520</v>
      </c>
      <c r="E659" s="149" t="s">
        <v>1</v>
      </c>
      <c r="F659" s="193">
        <v>20</v>
      </c>
      <c r="G659" s="205">
        <f t="shared" si="16"/>
        <v>20</v>
      </c>
      <c r="H659" s="49" t="str">
        <f>IF(D659="x"," ",IF(D660="x"," ",Extra!$B$3))</f>
        <v xml:space="preserve"> </v>
      </c>
      <c r="I659" s="230"/>
    </row>
    <row r="660" spans="1:9" ht="16" x14ac:dyDescent="0.2">
      <c r="A660" s="126"/>
      <c r="B660" s="37"/>
      <c r="C660" s="236"/>
      <c r="D660" s="148"/>
      <c r="E660" s="149" t="s">
        <v>2</v>
      </c>
      <c r="F660" s="190">
        <v>0</v>
      </c>
      <c r="G660" s="205">
        <f t="shared" si="16"/>
        <v>0</v>
      </c>
      <c r="H660" s="30" t="str">
        <f>IF(COUNTIF(D659:D660,"x")&gt;1,Extra!$B$7," ")</f>
        <v xml:space="preserve"> </v>
      </c>
      <c r="I660" s="230"/>
    </row>
    <row r="661" spans="1:9" ht="16" x14ac:dyDescent="0.2">
      <c r="A661" s="126"/>
      <c r="B661" s="37"/>
      <c r="C661" s="30" t="s">
        <v>323</v>
      </c>
      <c r="D661" s="205"/>
      <c r="E661" s="30"/>
      <c r="F661" s="191"/>
      <c r="G661" s="205">
        <f t="shared" si="16"/>
        <v>0</v>
      </c>
      <c r="H661" s="30"/>
      <c r="I661" s="90"/>
    </row>
    <row r="662" spans="1:9" ht="80" x14ac:dyDescent="0.2">
      <c r="A662" s="126"/>
      <c r="C662" s="207" t="s">
        <v>625</v>
      </c>
      <c r="D662" s="110"/>
      <c r="E662" s="35"/>
      <c r="F662" s="192"/>
      <c r="G662" s="205">
        <f t="shared" si="16"/>
        <v>0</v>
      </c>
      <c r="H662" s="35"/>
      <c r="I662" s="90"/>
    </row>
    <row r="663" spans="1:9" x14ac:dyDescent="0.2">
      <c r="A663" s="126"/>
      <c r="C663" s="132"/>
      <c r="D663" s="110"/>
      <c r="E663" s="35"/>
      <c r="F663" s="192"/>
      <c r="G663" s="205">
        <f t="shared" si="16"/>
        <v>0</v>
      </c>
      <c r="H663" s="35"/>
      <c r="I663" s="90"/>
    </row>
    <row r="664" spans="1:9" ht="16" x14ac:dyDescent="0.2">
      <c r="A664" s="128"/>
      <c r="B664" s="37" t="s">
        <v>500</v>
      </c>
      <c r="C664" s="236" t="s">
        <v>334</v>
      </c>
      <c r="D664" s="67" t="s">
        <v>520</v>
      </c>
      <c r="E664" s="72" t="s">
        <v>221</v>
      </c>
      <c r="F664" s="193">
        <v>10</v>
      </c>
      <c r="G664" s="205">
        <f t="shared" si="16"/>
        <v>10</v>
      </c>
      <c r="H664" s="49"/>
      <c r="I664" s="226"/>
    </row>
    <row r="665" spans="1:9" x14ac:dyDescent="0.2">
      <c r="A665" s="128"/>
      <c r="B665" s="37"/>
      <c r="C665" s="236"/>
      <c r="D665" s="67"/>
      <c r="E665" s="72" t="s">
        <v>222</v>
      </c>
      <c r="F665" s="193">
        <v>7</v>
      </c>
      <c r="G665" s="205">
        <f t="shared" si="16"/>
        <v>0</v>
      </c>
      <c r="H665" s="49"/>
      <c r="I665" s="226"/>
    </row>
    <row r="666" spans="1:9" x14ac:dyDescent="0.2">
      <c r="A666" s="128"/>
      <c r="B666" s="37"/>
      <c r="C666" s="236"/>
      <c r="D666" s="67"/>
      <c r="E666" s="72" t="s">
        <v>223</v>
      </c>
      <c r="F666" s="193">
        <v>4</v>
      </c>
      <c r="G666" s="205">
        <f t="shared" si="16"/>
        <v>0</v>
      </c>
      <c r="H666" s="49"/>
      <c r="I666" s="226"/>
    </row>
    <row r="667" spans="1:9" ht="16" x14ac:dyDescent="0.2">
      <c r="A667" s="126"/>
      <c r="B667" s="37"/>
      <c r="C667" s="236"/>
      <c r="D667" s="68"/>
      <c r="E667" s="205" t="s">
        <v>224</v>
      </c>
      <c r="F667" s="190">
        <v>1</v>
      </c>
      <c r="G667" s="205">
        <f t="shared" si="16"/>
        <v>0</v>
      </c>
      <c r="H667" s="30" t="str">
        <f>IF(COUNTIF(D664:D667,"x")&gt;1,Extra!$B$7," ")</f>
        <v xml:space="preserve"> </v>
      </c>
      <c r="I667" s="226"/>
    </row>
    <row r="668" spans="1:9" x14ac:dyDescent="0.2">
      <c r="A668" s="126"/>
      <c r="C668" s="38"/>
      <c r="D668" s="110"/>
      <c r="E668" s="35"/>
      <c r="F668" s="192"/>
      <c r="G668" s="205">
        <f t="shared" si="16"/>
        <v>0</v>
      </c>
      <c r="H668" s="35"/>
      <c r="I668" s="92"/>
    </row>
    <row r="669" spans="1:9" ht="16" x14ac:dyDescent="0.2">
      <c r="A669" s="126"/>
      <c r="B669" s="37" t="s">
        <v>501</v>
      </c>
      <c r="C669" s="236" t="s">
        <v>465</v>
      </c>
      <c r="D669" s="148" t="s">
        <v>520</v>
      </c>
      <c r="E669" s="149" t="s">
        <v>1</v>
      </c>
      <c r="F669" s="195">
        <v>20</v>
      </c>
      <c r="G669" s="205">
        <f t="shared" si="16"/>
        <v>20</v>
      </c>
      <c r="H669" s="49" t="str">
        <f>IF(D669="x"," ",IF(D670="x"," ",Extra!$B$3))</f>
        <v xml:space="preserve"> </v>
      </c>
    </row>
    <row r="670" spans="1:9" ht="16" x14ac:dyDescent="0.2">
      <c r="A670" s="126"/>
      <c r="B670" s="37"/>
      <c r="C670" s="236"/>
      <c r="D670" s="148"/>
      <c r="E670" s="149" t="s">
        <v>2</v>
      </c>
      <c r="F670" s="195">
        <v>0</v>
      </c>
      <c r="G670" s="205">
        <f t="shared" si="16"/>
        <v>0</v>
      </c>
      <c r="H670" s="30" t="str">
        <f>IF(COUNTIF(D669:D670,"x")&gt;1,Extra!$B$7," ")</f>
        <v xml:space="preserve"> </v>
      </c>
    </row>
    <row r="671" spans="1:9" ht="16" x14ac:dyDescent="0.2">
      <c r="A671" s="126"/>
      <c r="C671" s="30" t="s">
        <v>250</v>
      </c>
      <c r="D671" s="205"/>
      <c r="E671" s="30"/>
      <c r="F671" s="191"/>
      <c r="G671" s="205">
        <f t="shared" ref="G671:G678" si="17">IF(D671="x",F671,0)</f>
        <v>0</v>
      </c>
      <c r="H671" s="30"/>
      <c r="I671" s="90"/>
    </row>
    <row r="672" spans="1:9" ht="240" x14ac:dyDescent="0.2">
      <c r="A672" s="126"/>
      <c r="B672" s="37"/>
      <c r="C672" s="207" t="s">
        <v>626</v>
      </c>
      <c r="D672" s="110"/>
      <c r="E672" s="35"/>
      <c r="F672" s="192"/>
      <c r="G672" s="205">
        <f t="shared" si="17"/>
        <v>0</v>
      </c>
      <c r="H672" s="35"/>
      <c r="I672" s="90"/>
    </row>
    <row r="673" spans="1:9" x14ac:dyDescent="0.2">
      <c r="A673" s="126"/>
      <c r="B673" s="37"/>
      <c r="C673" s="38"/>
      <c r="D673" s="110"/>
      <c r="E673" s="35"/>
      <c r="F673" s="192"/>
      <c r="G673" s="205">
        <f t="shared" si="17"/>
        <v>0</v>
      </c>
      <c r="H673" s="35"/>
      <c r="I673" s="92"/>
    </row>
    <row r="674" spans="1:9" x14ac:dyDescent="0.2">
      <c r="A674" s="126"/>
      <c r="C674" s="16"/>
      <c r="D674" s="110"/>
      <c r="E674" s="35"/>
      <c r="F674" s="192"/>
      <c r="G674" s="205">
        <f t="shared" si="17"/>
        <v>0</v>
      </c>
      <c r="H674" s="35"/>
      <c r="I674" s="90"/>
    </row>
    <row r="675" spans="1:9" ht="16" x14ac:dyDescent="0.2">
      <c r="A675" s="126"/>
      <c r="B675" s="37" t="s">
        <v>502</v>
      </c>
      <c r="C675" s="236" t="s">
        <v>466</v>
      </c>
      <c r="D675" s="148" t="s">
        <v>520</v>
      </c>
      <c r="E675" s="149" t="s">
        <v>1</v>
      </c>
      <c r="F675" s="195">
        <v>20</v>
      </c>
      <c r="G675" s="205">
        <f t="shared" si="17"/>
        <v>20</v>
      </c>
      <c r="H675" s="49" t="str">
        <f>IF(D675="x"," ",IF(D676="x"," ",Extra!$B$3))</f>
        <v xml:space="preserve"> </v>
      </c>
      <c r="I675" s="230" t="s">
        <v>324</v>
      </c>
    </row>
    <row r="676" spans="1:9" ht="16" x14ac:dyDescent="0.2">
      <c r="A676" s="126"/>
      <c r="B676" s="37"/>
      <c r="C676" s="236"/>
      <c r="D676" s="148"/>
      <c r="E676" s="149" t="s">
        <v>2</v>
      </c>
      <c r="F676" s="195">
        <v>0</v>
      </c>
      <c r="G676" s="205">
        <f t="shared" si="17"/>
        <v>0</v>
      </c>
      <c r="H676" s="30" t="str">
        <f>IF(COUNTIF(D675:D676,"x")&gt;1,Extra!$B$7," ")</f>
        <v xml:space="preserve"> </v>
      </c>
      <c r="I676" s="230"/>
    </row>
    <row r="677" spans="1:9" ht="16" x14ac:dyDescent="0.2">
      <c r="A677" s="126"/>
      <c r="C677" s="30" t="s">
        <v>467</v>
      </c>
      <c r="D677" s="205"/>
      <c r="E677" s="30"/>
      <c r="F677" s="191"/>
      <c r="G677" s="205">
        <f t="shared" si="17"/>
        <v>0</v>
      </c>
      <c r="H677" s="30"/>
      <c r="I677" s="90"/>
    </row>
    <row r="678" spans="1:9" ht="409.6" x14ac:dyDescent="0.2">
      <c r="A678" s="126"/>
      <c r="B678" s="37"/>
      <c r="C678" s="207" t="s">
        <v>627</v>
      </c>
      <c r="D678" s="110"/>
      <c r="E678" s="35"/>
      <c r="F678" s="192"/>
      <c r="G678" s="205">
        <f t="shared" si="17"/>
        <v>0</v>
      </c>
      <c r="H678" s="35"/>
      <c r="I678" s="90"/>
    </row>
    <row r="679" spans="1:9" x14ac:dyDescent="0.2">
      <c r="A679" s="126"/>
      <c r="C679" s="38"/>
      <c r="D679" s="110"/>
      <c r="E679" s="35"/>
      <c r="F679" s="192"/>
      <c r="G679" s="35"/>
      <c r="H679" s="35"/>
      <c r="I679" s="92"/>
    </row>
    <row r="680" spans="1:9" ht="16" x14ac:dyDescent="0.2">
      <c r="A680" s="126"/>
      <c r="B680" s="210"/>
      <c r="C680" s="210" t="s">
        <v>208</v>
      </c>
      <c r="D680" s="210"/>
      <c r="E680" s="210"/>
      <c r="F680" s="210"/>
      <c r="G680" s="210"/>
      <c r="H680" s="210"/>
      <c r="I680" s="218"/>
    </row>
    <row r="681" spans="1:9" ht="42.5" customHeight="1" x14ac:dyDescent="0.2">
      <c r="A681" s="17"/>
      <c r="C681" s="78" t="str">
        <f>IF(COUNTIF(H410:H680,Extra!$B$3)&gt;=1,Extra!$B$15,Extra!$B$16)</f>
        <v>Dimension 3: Portal is completed</v>
      </c>
      <c r="F681" s="185"/>
    </row>
    <row r="683" spans="1:9" ht="27" x14ac:dyDescent="0.2">
      <c r="A683" s="134"/>
      <c r="B683" s="135"/>
      <c r="C683" s="136" t="s">
        <v>336</v>
      </c>
      <c r="D683" s="136"/>
      <c r="E683" s="136"/>
      <c r="F683" s="197">
        <f>F686+F712+F767+F832</f>
        <v>650</v>
      </c>
      <c r="G683" s="197"/>
      <c r="H683" s="136"/>
      <c r="I683" s="137"/>
    </row>
    <row r="684" spans="1:9" ht="96" x14ac:dyDescent="0.2">
      <c r="A684" s="144"/>
      <c r="B684" s="44"/>
      <c r="C684" s="23" t="s">
        <v>468</v>
      </c>
      <c r="D684" s="44"/>
      <c r="E684" s="23"/>
      <c r="F684" s="187"/>
      <c r="G684" s="187"/>
      <c r="H684" s="23"/>
      <c r="I684" s="88"/>
    </row>
    <row r="685" spans="1:9" ht="16" x14ac:dyDescent="0.2">
      <c r="A685" s="144"/>
      <c r="B685" s="138"/>
      <c r="C685" s="139" t="s">
        <v>8</v>
      </c>
      <c r="D685" s="159"/>
      <c r="E685" s="139" t="s">
        <v>9</v>
      </c>
      <c r="F685" s="198"/>
      <c r="G685" s="198"/>
      <c r="H685" s="139" t="s">
        <v>57</v>
      </c>
      <c r="I685" s="219" t="s">
        <v>11</v>
      </c>
    </row>
    <row r="686" spans="1:9" ht="16" x14ac:dyDescent="0.2">
      <c r="A686" s="145"/>
      <c r="B686" s="140"/>
      <c r="C686" s="141" t="s">
        <v>230</v>
      </c>
      <c r="D686" s="157"/>
      <c r="E686" s="142"/>
      <c r="F686" s="199">
        <f>F687+F692+F699+F706</f>
        <v>150</v>
      </c>
      <c r="G686" s="199"/>
      <c r="H686" s="142"/>
      <c r="I686" s="143"/>
    </row>
    <row r="687" spans="1:9" ht="16" x14ac:dyDescent="0.2">
      <c r="A687" s="146"/>
      <c r="B687" s="37">
        <v>107</v>
      </c>
      <c r="C687" s="236" t="s">
        <v>366</v>
      </c>
      <c r="D687" s="68" t="s">
        <v>520</v>
      </c>
      <c r="E687" s="205" t="s">
        <v>1</v>
      </c>
      <c r="F687" s="190">
        <v>20</v>
      </c>
      <c r="G687" s="190">
        <f>IF(D687="x",F687,0)</f>
        <v>20</v>
      </c>
      <c r="H687" s="30" t="str">
        <f>IF(D687="x"," ",IF(D688="x"," ",Extra!$B$3))</f>
        <v xml:space="preserve"> </v>
      </c>
      <c r="I687" s="226" t="s">
        <v>339</v>
      </c>
    </row>
    <row r="688" spans="1:9" ht="16" x14ac:dyDescent="0.2">
      <c r="A688" s="146"/>
      <c r="B688" s="37"/>
      <c r="C688" s="236"/>
      <c r="D688" s="68"/>
      <c r="E688" s="205" t="s">
        <v>2</v>
      </c>
      <c r="F688" s="190">
        <v>0</v>
      </c>
      <c r="G688" s="190">
        <f t="shared" ref="G688:G711" si="18">IF(D688="x",F688,0)</f>
        <v>0</v>
      </c>
      <c r="H688" s="30" t="str">
        <f>IF(COUNTIF(D687:D688,"x")&gt;1,Extra!$B$7," ")</f>
        <v xml:space="preserve"> </v>
      </c>
      <c r="I688" s="226"/>
    </row>
    <row r="689" spans="1:9" ht="16" x14ac:dyDescent="0.2">
      <c r="A689" s="146"/>
      <c r="B689" s="37"/>
      <c r="C689" s="147" t="s">
        <v>337</v>
      </c>
      <c r="D689" s="205"/>
      <c r="E689" s="205"/>
      <c r="F689" s="190"/>
      <c r="G689" s="190">
        <f t="shared" si="18"/>
        <v>0</v>
      </c>
      <c r="H689" s="30"/>
      <c r="I689" s="206"/>
    </row>
    <row r="690" spans="1:9" ht="16" x14ac:dyDescent="0.2">
      <c r="A690" s="145"/>
      <c r="C690" s="207" t="s">
        <v>628</v>
      </c>
      <c r="D690" s="110"/>
      <c r="E690" s="110"/>
      <c r="F690" s="200"/>
      <c r="G690" s="190">
        <f t="shared" si="18"/>
        <v>0</v>
      </c>
      <c r="H690" s="35"/>
      <c r="I690" s="90"/>
    </row>
    <row r="691" spans="1:9" x14ac:dyDescent="0.2">
      <c r="A691" s="145"/>
      <c r="C691" s="30"/>
      <c r="D691" s="205"/>
      <c r="E691" s="205"/>
      <c r="F691" s="190"/>
      <c r="G691" s="190">
        <f t="shared" si="18"/>
        <v>0</v>
      </c>
      <c r="H691" s="30"/>
      <c r="I691" s="206"/>
    </row>
    <row r="692" spans="1:9" x14ac:dyDescent="0.2">
      <c r="A692" s="145"/>
      <c r="B692" s="42">
        <v>108</v>
      </c>
      <c r="C692" s="236" t="s">
        <v>367</v>
      </c>
      <c r="D692" s="148" t="s">
        <v>520</v>
      </c>
      <c r="E692" s="156">
        <v>1</v>
      </c>
      <c r="F692" s="201">
        <v>20</v>
      </c>
      <c r="G692" s="190">
        <f t="shared" si="18"/>
        <v>20</v>
      </c>
      <c r="H692" s="49" t="str">
        <f>IF(D692="x"," ",IF(D693="x"," ",IF(D694="x"," ",IF(D695="x"," ",IF(D696="x"," ",IF(D697="x"," ",Extra!$B$3))))))</f>
        <v xml:space="preserve"> </v>
      </c>
    </row>
    <row r="693" spans="1:9" ht="16" x14ac:dyDescent="0.2">
      <c r="A693" s="145"/>
      <c r="C693" s="236"/>
      <c r="D693" s="148"/>
      <c r="E693" s="149" t="s">
        <v>225</v>
      </c>
      <c r="F693" s="202">
        <v>17</v>
      </c>
      <c r="G693" s="190">
        <f t="shared" si="18"/>
        <v>0</v>
      </c>
      <c r="H693" s="30" t="str">
        <f>IF(COUNTIF(D692:D697,"x")&gt;1,Extra!$B$7," ")</f>
        <v xml:space="preserve"> </v>
      </c>
    </row>
    <row r="694" spans="1:9" x14ac:dyDescent="0.2">
      <c r="A694" s="145"/>
      <c r="C694" s="236"/>
      <c r="D694" s="148"/>
      <c r="E694" s="149" t="s">
        <v>226</v>
      </c>
      <c r="F694" s="202">
        <v>14</v>
      </c>
      <c r="G694" s="190">
        <f t="shared" si="18"/>
        <v>0</v>
      </c>
    </row>
    <row r="695" spans="1:9" x14ac:dyDescent="0.2">
      <c r="A695" s="145"/>
      <c r="C695" s="236"/>
      <c r="D695" s="148"/>
      <c r="E695" s="149" t="s">
        <v>227</v>
      </c>
      <c r="F695" s="202">
        <v>11</v>
      </c>
      <c r="G695" s="190">
        <f t="shared" si="18"/>
        <v>0</v>
      </c>
    </row>
    <row r="696" spans="1:9" x14ac:dyDescent="0.2">
      <c r="A696" s="145"/>
      <c r="C696" s="236"/>
      <c r="D696" s="148"/>
      <c r="E696" s="149" t="s">
        <v>228</v>
      </c>
      <c r="F696" s="202">
        <v>8</v>
      </c>
      <c r="G696" s="190">
        <f t="shared" si="18"/>
        <v>0</v>
      </c>
    </row>
    <row r="697" spans="1:9" x14ac:dyDescent="0.2">
      <c r="A697" s="145"/>
      <c r="C697" s="236"/>
      <c r="D697" s="148"/>
      <c r="E697" s="149" t="s">
        <v>229</v>
      </c>
      <c r="F697" s="202">
        <v>5</v>
      </c>
      <c r="G697" s="190">
        <f t="shared" si="18"/>
        <v>0</v>
      </c>
    </row>
    <row r="698" spans="1:9" x14ac:dyDescent="0.2">
      <c r="A698" s="145"/>
      <c r="C698" s="38"/>
      <c r="D698" s="110"/>
      <c r="E698" s="110"/>
      <c r="F698" s="200"/>
      <c r="G698" s="190">
        <f t="shared" si="18"/>
        <v>0</v>
      </c>
      <c r="H698" s="35"/>
      <c r="I698" s="92"/>
    </row>
    <row r="699" spans="1:9" x14ac:dyDescent="0.2">
      <c r="A699" s="145"/>
      <c r="B699" s="42">
        <v>109</v>
      </c>
      <c r="C699" s="236" t="s">
        <v>470</v>
      </c>
      <c r="D699" s="148" t="s">
        <v>520</v>
      </c>
      <c r="E699" s="149" t="s">
        <v>471</v>
      </c>
      <c r="F699" s="201">
        <v>60</v>
      </c>
      <c r="G699" s="190">
        <f t="shared" si="18"/>
        <v>60</v>
      </c>
      <c r="H699" s="49" t="str">
        <f>IF(D699="x"," ",IF(D700="x"," ",IF(D701="x"," ",IF(D702="x"," ",Extra!$B$3))))</f>
        <v xml:space="preserve"> </v>
      </c>
    </row>
    <row r="700" spans="1:9" ht="16" x14ac:dyDescent="0.2">
      <c r="A700" s="145"/>
      <c r="C700" s="236"/>
      <c r="D700" s="148"/>
      <c r="E700" s="149" t="s">
        <v>472</v>
      </c>
      <c r="F700" s="202">
        <v>40</v>
      </c>
      <c r="G700" s="190">
        <f t="shared" si="18"/>
        <v>0</v>
      </c>
      <c r="H700" s="30" t="str">
        <f>IF(COUNTIF(D699:D702,"x")&gt;1,Extra!$B$7," ")</f>
        <v xml:space="preserve"> </v>
      </c>
    </row>
    <row r="701" spans="1:9" x14ac:dyDescent="0.2">
      <c r="A701" s="145"/>
      <c r="C701" s="236"/>
      <c r="D701" s="148"/>
      <c r="E701" s="149" t="s">
        <v>473</v>
      </c>
      <c r="F701" s="202">
        <v>10</v>
      </c>
      <c r="G701" s="190">
        <f t="shared" si="18"/>
        <v>0</v>
      </c>
    </row>
    <row r="702" spans="1:9" x14ac:dyDescent="0.2">
      <c r="A702" s="145"/>
      <c r="C702" s="236"/>
      <c r="D702" s="148"/>
      <c r="E702" s="149" t="s">
        <v>474</v>
      </c>
      <c r="F702" s="202">
        <v>0</v>
      </c>
      <c r="G702" s="190">
        <f t="shared" si="18"/>
        <v>0</v>
      </c>
    </row>
    <row r="703" spans="1:9" ht="16" x14ac:dyDescent="0.2">
      <c r="A703" s="146"/>
      <c r="B703" s="37"/>
      <c r="C703" s="147" t="s">
        <v>338</v>
      </c>
      <c r="D703" s="205"/>
      <c r="E703" s="205"/>
      <c r="F703" s="190"/>
      <c r="G703" s="190">
        <f t="shared" si="18"/>
        <v>0</v>
      </c>
      <c r="H703" s="30"/>
      <c r="I703" s="206"/>
    </row>
    <row r="704" spans="1:9" ht="32" x14ac:dyDescent="0.2">
      <c r="A704" s="145"/>
      <c r="C704" s="207" t="s">
        <v>629</v>
      </c>
      <c r="D704" s="110"/>
      <c r="E704" s="110"/>
      <c r="F704" s="200"/>
      <c r="G704" s="190">
        <f t="shared" si="18"/>
        <v>0</v>
      </c>
      <c r="H704" s="35"/>
      <c r="I704" s="90"/>
    </row>
    <row r="705" spans="1:9" x14ac:dyDescent="0.2">
      <c r="A705" s="145"/>
      <c r="C705" s="38"/>
      <c r="D705" s="110"/>
      <c r="E705" s="110"/>
      <c r="F705" s="200"/>
      <c r="G705" s="190">
        <f t="shared" si="18"/>
        <v>0</v>
      </c>
      <c r="H705" s="35"/>
      <c r="I705" s="92"/>
    </row>
    <row r="706" spans="1:9" x14ac:dyDescent="0.2">
      <c r="A706" s="145"/>
      <c r="B706" s="42">
        <v>110</v>
      </c>
      <c r="C706" s="236" t="s">
        <v>469</v>
      </c>
      <c r="D706" s="148"/>
      <c r="E706" s="149" t="s">
        <v>97</v>
      </c>
      <c r="F706" s="201">
        <v>50</v>
      </c>
      <c r="G706" s="190">
        <f t="shared" si="18"/>
        <v>0</v>
      </c>
      <c r="H706" s="49" t="str">
        <f>IF(D706="x"," ",IF(D707="x"," ",IF(D708="x"," ",IF(D709="x"," ",IF(D710="x"," ",Extra!$B$3)))))</f>
        <v xml:space="preserve"> </v>
      </c>
      <c r="I706" s="230" t="s">
        <v>342</v>
      </c>
    </row>
    <row r="707" spans="1:9" ht="16" x14ac:dyDescent="0.2">
      <c r="A707" s="145"/>
      <c r="C707" s="236"/>
      <c r="D707" s="148" t="s">
        <v>520</v>
      </c>
      <c r="E707" s="149" t="s">
        <v>98</v>
      </c>
      <c r="F707" s="202">
        <v>40</v>
      </c>
      <c r="G707" s="190">
        <f t="shared" si="18"/>
        <v>40</v>
      </c>
      <c r="H707" s="30" t="str">
        <f>IF(COUNTIF(D706:D710,"x")&gt;1,Extra!$B$7," ")</f>
        <v xml:space="preserve"> </v>
      </c>
      <c r="I707" s="230"/>
    </row>
    <row r="708" spans="1:9" x14ac:dyDescent="0.2">
      <c r="A708" s="145"/>
      <c r="C708" s="236"/>
      <c r="D708" s="148"/>
      <c r="E708" s="149" t="s">
        <v>99</v>
      </c>
      <c r="F708" s="202">
        <v>25</v>
      </c>
      <c r="G708" s="190">
        <f t="shared" si="18"/>
        <v>0</v>
      </c>
      <c r="I708" s="230"/>
    </row>
    <row r="709" spans="1:9" x14ac:dyDescent="0.2">
      <c r="A709" s="145"/>
      <c r="C709" s="236"/>
      <c r="D709" s="148"/>
      <c r="E709" s="149" t="s">
        <v>100</v>
      </c>
      <c r="F709" s="202">
        <v>10</v>
      </c>
      <c r="G709" s="190">
        <f t="shared" si="18"/>
        <v>0</v>
      </c>
      <c r="I709" s="230"/>
    </row>
    <row r="710" spans="1:9" x14ac:dyDescent="0.2">
      <c r="A710" s="145"/>
      <c r="C710" s="236"/>
      <c r="D710" s="148"/>
      <c r="E710" s="149" t="s">
        <v>101</v>
      </c>
      <c r="F710" s="202">
        <v>0</v>
      </c>
      <c r="G710" s="190">
        <f t="shared" si="18"/>
        <v>0</v>
      </c>
      <c r="I710" s="230"/>
    </row>
    <row r="711" spans="1:9" x14ac:dyDescent="0.2">
      <c r="A711" s="145"/>
      <c r="C711" s="38"/>
      <c r="D711" s="110"/>
      <c r="E711" s="110"/>
      <c r="F711" s="200"/>
      <c r="G711" s="190">
        <f t="shared" si="18"/>
        <v>0</v>
      </c>
      <c r="H711" s="35"/>
      <c r="I711" s="92"/>
    </row>
    <row r="712" spans="1:9" ht="16" x14ac:dyDescent="0.2">
      <c r="A712" s="145"/>
      <c r="B712" s="140"/>
      <c r="C712" s="141" t="s">
        <v>231</v>
      </c>
      <c r="D712" s="157"/>
      <c r="E712" s="157"/>
      <c r="F712" s="203">
        <f>F713+F718+F723+F728+F734+F741+F748+F753+F758+F763</f>
        <v>160</v>
      </c>
      <c r="G712" s="203"/>
      <c r="H712" s="142"/>
      <c r="I712" s="143"/>
    </row>
    <row r="713" spans="1:9" ht="16" x14ac:dyDescent="0.2">
      <c r="A713" s="146"/>
      <c r="B713" s="37" t="s">
        <v>503</v>
      </c>
      <c r="C713" s="236" t="s">
        <v>368</v>
      </c>
      <c r="D713" s="68" t="s">
        <v>520</v>
      </c>
      <c r="E713" s="205" t="s">
        <v>1</v>
      </c>
      <c r="F713" s="190">
        <v>20</v>
      </c>
      <c r="G713" s="190">
        <f>IF(D713="x",F713,0)</f>
        <v>20</v>
      </c>
      <c r="H713" s="30" t="str">
        <f>IF(D713="x"," ",IF(D714="x"," ",Extra!$B$3))</f>
        <v xml:space="preserve"> </v>
      </c>
      <c r="I713" s="226"/>
    </row>
    <row r="714" spans="1:9" ht="16" x14ac:dyDescent="0.2">
      <c r="A714" s="146"/>
      <c r="B714" s="37"/>
      <c r="C714" s="236"/>
      <c r="D714" s="68"/>
      <c r="E714" s="205" t="s">
        <v>5</v>
      </c>
      <c r="F714" s="190">
        <v>0</v>
      </c>
      <c r="G714" s="190">
        <f t="shared" ref="G714:G777" si="19">IF(D714="x",F714,0)</f>
        <v>0</v>
      </c>
      <c r="H714" s="30" t="str">
        <f>IF(COUNTIF(D713:D714,"x")&gt;1,Extra!$B$7," ")</f>
        <v xml:space="preserve"> </v>
      </c>
      <c r="I714" s="226"/>
    </row>
    <row r="715" spans="1:9" ht="32" x14ac:dyDescent="0.2">
      <c r="A715" s="145"/>
      <c r="C715" s="30" t="s">
        <v>340</v>
      </c>
      <c r="D715" s="205"/>
      <c r="E715" s="205"/>
      <c r="F715" s="190"/>
      <c r="G715" s="190">
        <f t="shared" si="19"/>
        <v>0</v>
      </c>
      <c r="H715" s="30"/>
      <c r="I715" s="90"/>
    </row>
    <row r="716" spans="1:9" ht="176" x14ac:dyDescent="0.2">
      <c r="A716" s="146"/>
      <c r="B716" s="37"/>
      <c r="C716" s="207" t="s">
        <v>630</v>
      </c>
      <c r="D716" s="110"/>
      <c r="E716" s="110"/>
      <c r="F716" s="200"/>
      <c r="G716" s="190">
        <f t="shared" si="19"/>
        <v>0</v>
      </c>
      <c r="H716" s="35"/>
      <c r="I716" s="206"/>
    </row>
    <row r="717" spans="1:9" x14ac:dyDescent="0.2">
      <c r="A717" s="146"/>
      <c r="B717" s="37"/>
      <c r="C717" s="30"/>
      <c r="D717" s="205"/>
      <c r="E717" s="205"/>
      <c r="F717" s="190"/>
      <c r="G717" s="190">
        <f t="shared" si="19"/>
        <v>0</v>
      </c>
      <c r="H717" s="30"/>
      <c r="I717" s="206"/>
    </row>
    <row r="718" spans="1:9" ht="16" x14ac:dyDescent="0.2">
      <c r="A718" s="146"/>
      <c r="B718" s="37" t="s">
        <v>504</v>
      </c>
      <c r="C718" s="236" t="s">
        <v>369</v>
      </c>
      <c r="D718" s="68" t="s">
        <v>520</v>
      </c>
      <c r="E718" s="205" t="s">
        <v>1</v>
      </c>
      <c r="F718" s="190">
        <v>10</v>
      </c>
      <c r="G718" s="190">
        <f t="shared" si="19"/>
        <v>10</v>
      </c>
      <c r="H718" s="30" t="str">
        <f>IF(D718="x"," ",IF(D719="x"," ",Extra!$B$3))</f>
        <v xml:space="preserve"> </v>
      </c>
      <c r="I718" s="226" t="s">
        <v>343</v>
      </c>
    </row>
    <row r="719" spans="1:9" ht="16" x14ac:dyDescent="0.2">
      <c r="A719" s="146"/>
      <c r="B719" s="37"/>
      <c r="C719" s="236"/>
      <c r="D719" s="68"/>
      <c r="E719" s="205" t="s">
        <v>2</v>
      </c>
      <c r="F719" s="190">
        <v>0</v>
      </c>
      <c r="G719" s="190">
        <f t="shared" si="19"/>
        <v>0</v>
      </c>
      <c r="H719" s="30" t="str">
        <f>IF(COUNTIF(D718:D719,"x")&gt;1,Extra!$B$7," ")</f>
        <v xml:space="preserve"> </v>
      </c>
      <c r="I719" s="226"/>
    </row>
    <row r="720" spans="1:9" ht="32" x14ac:dyDescent="0.2">
      <c r="A720" s="146"/>
      <c r="B720" s="37"/>
      <c r="C720" s="30" t="s">
        <v>341</v>
      </c>
      <c r="D720" s="205"/>
      <c r="E720" s="205"/>
      <c r="F720" s="190"/>
      <c r="G720" s="190">
        <f t="shared" si="19"/>
        <v>0</v>
      </c>
      <c r="H720" s="30"/>
      <c r="I720" s="206"/>
    </row>
    <row r="721" spans="1:9" ht="240" x14ac:dyDescent="0.2">
      <c r="A721" s="145"/>
      <c r="C721" s="207" t="s">
        <v>631</v>
      </c>
      <c r="D721" s="110"/>
      <c r="E721" s="110"/>
      <c r="F721" s="200"/>
      <c r="G721" s="190">
        <f t="shared" si="19"/>
        <v>0</v>
      </c>
      <c r="H721" s="35"/>
      <c r="I721" s="90"/>
    </row>
    <row r="722" spans="1:9" x14ac:dyDescent="0.2">
      <c r="A722" s="145"/>
      <c r="C722" s="30"/>
      <c r="D722" s="205"/>
      <c r="E722" s="205"/>
      <c r="F722" s="190"/>
      <c r="G722" s="190">
        <f t="shared" si="19"/>
        <v>0</v>
      </c>
      <c r="H722" s="30"/>
      <c r="I722" s="206"/>
    </row>
    <row r="723" spans="1:9" ht="16" x14ac:dyDescent="0.2">
      <c r="A723" s="146"/>
      <c r="B723" s="37">
        <v>112</v>
      </c>
      <c r="C723" s="236" t="s">
        <v>370</v>
      </c>
      <c r="D723" s="68" t="s">
        <v>520</v>
      </c>
      <c r="E723" s="205" t="s">
        <v>1</v>
      </c>
      <c r="F723" s="190">
        <v>20</v>
      </c>
      <c r="G723" s="190">
        <f t="shared" si="19"/>
        <v>20</v>
      </c>
      <c r="H723" s="30" t="str">
        <f>IF(D723="x"," ",IF(D724="x"," ",Extra!$B$3))</f>
        <v xml:space="preserve"> </v>
      </c>
      <c r="I723" s="226" t="s">
        <v>348</v>
      </c>
    </row>
    <row r="724" spans="1:9" ht="16" x14ac:dyDescent="0.2">
      <c r="A724" s="146"/>
      <c r="B724" s="37"/>
      <c r="C724" s="236"/>
      <c r="D724" s="68"/>
      <c r="E724" s="205" t="s">
        <v>5</v>
      </c>
      <c r="F724" s="190">
        <v>0</v>
      </c>
      <c r="G724" s="190">
        <f t="shared" si="19"/>
        <v>0</v>
      </c>
      <c r="H724" s="30" t="str">
        <f>IF(COUNTIF(D723:D724,"x")&gt;1,Extra!$B$7," ")</f>
        <v xml:space="preserve"> </v>
      </c>
      <c r="I724" s="226"/>
    </row>
    <row r="725" spans="1:9" ht="16" x14ac:dyDescent="0.2">
      <c r="A725" s="145"/>
      <c r="C725" s="30" t="s">
        <v>344</v>
      </c>
      <c r="D725" s="205"/>
      <c r="E725" s="205"/>
      <c r="F725" s="190"/>
      <c r="G725" s="190">
        <f t="shared" si="19"/>
        <v>0</v>
      </c>
      <c r="H725" s="30"/>
      <c r="I725" s="90"/>
    </row>
    <row r="726" spans="1:9" ht="240" x14ac:dyDescent="0.2">
      <c r="A726" s="146"/>
      <c r="B726" s="37"/>
      <c r="C726" s="207" t="s">
        <v>632</v>
      </c>
      <c r="D726" s="110"/>
      <c r="E726" s="110"/>
      <c r="F726" s="200"/>
      <c r="G726" s="190">
        <f t="shared" si="19"/>
        <v>0</v>
      </c>
      <c r="H726" s="35"/>
      <c r="I726" s="206"/>
    </row>
    <row r="727" spans="1:9" x14ac:dyDescent="0.2">
      <c r="A727" s="146"/>
      <c r="B727" s="37"/>
      <c r="C727" s="30"/>
      <c r="D727" s="205"/>
      <c r="E727" s="205"/>
      <c r="F727" s="190"/>
      <c r="G727" s="190">
        <f t="shared" si="19"/>
        <v>0</v>
      </c>
      <c r="H727" s="30"/>
      <c r="I727" s="206"/>
    </row>
    <row r="728" spans="1:9" ht="16" x14ac:dyDescent="0.2">
      <c r="A728" s="145"/>
      <c r="B728" s="37">
        <v>113</v>
      </c>
      <c r="C728" s="236" t="s">
        <v>371</v>
      </c>
      <c r="D728" s="68" t="s">
        <v>520</v>
      </c>
      <c r="E728" s="205" t="s">
        <v>1</v>
      </c>
      <c r="F728" s="190">
        <v>10</v>
      </c>
      <c r="G728" s="190">
        <f t="shared" si="19"/>
        <v>10</v>
      </c>
      <c r="H728" s="30" t="str">
        <f>IF(D728="x"," ",IF(D729="x"," ",IF(D730="x"," ",Extra!$B$3)))</f>
        <v xml:space="preserve"> </v>
      </c>
      <c r="I728" s="226"/>
    </row>
    <row r="729" spans="1:9" ht="16" x14ac:dyDescent="0.2">
      <c r="A729" s="145"/>
      <c r="B729" s="37"/>
      <c r="C729" s="236"/>
      <c r="D729" s="68"/>
      <c r="E729" s="205" t="s">
        <v>2</v>
      </c>
      <c r="F729" s="190">
        <v>0</v>
      </c>
      <c r="G729" s="190">
        <f t="shared" si="19"/>
        <v>0</v>
      </c>
      <c r="H729" s="30"/>
      <c r="I729" s="226"/>
    </row>
    <row r="730" spans="1:9" ht="16" x14ac:dyDescent="0.2">
      <c r="A730" s="145"/>
      <c r="B730" s="37"/>
      <c r="C730" s="236"/>
      <c r="D730" s="68"/>
      <c r="E730" s="205" t="s">
        <v>4</v>
      </c>
      <c r="F730" s="190">
        <v>10</v>
      </c>
      <c r="G730" s="190">
        <f t="shared" si="19"/>
        <v>0</v>
      </c>
      <c r="H730" s="30" t="str">
        <f>IF(COUNTIF(D728:D730,"x")&gt;1,Extra!$B$7," ")</f>
        <v xml:space="preserve"> </v>
      </c>
      <c r="I730" s="226"/>
    </row>
    <row r="731" spans="1:9" ht="48" x14ac:dyDescent="0.2">
      <c r="A731" s="146"/>
      <c r="B731" s="37"/>
      <c r="C731" s="30" t="s">
        <v>232</v>
      </c>
      <c r="D731" s="205"/>
      <c r="E731" s="205"/>
      <c r="F731" s="190"/>
      <c r="G731" s="190">
        <f t="shared" si="19"/>
        <v>0</v>
      </c>
      <c r="H731" s="30"/>
      <c r="I731" s="206"/>
    </row>
    <row r="732" spans="1:9" ht="335" x14ac:dyDescent="0.2">
      <c r="A732" s="145"/>
      <c r="C732" s="207" t="s">
        <v>633</v>
      </c>
      <c r="D732" s="110"/>
      <c r="E732" s="110"/>
      <c r="F732" s="200"/>
      <c r="G732" s="190">
        <f t="shared" si="19"/>
        <v>0</v>
      </c>
      <c r="H732" s="35"/>
      <c r="I732" s="90"/>
    </row>
    <row r="733" spans="1:9" x14ac:dyDescent="0.2">
      <c r="A733" s="146"/>
      <c r="C733" s="30"/>
      <c r="D733" s="205"/>
      <c r="E733" s="205"/>
      <c r="F733" s="190"/>
      <c r="G733" s="190">
        <f t="shared" si="19"/>
        <v>0</v>
      </c>
      <c r="H733" s="30"/>
      <c r="I733" s="206"/>
    </row>
    <row r="734" spans="1:9" x14ac:dyDescent="0.2">
      <c r="A734" s="145"/>
      <c r="B734" s="42">
        <v>114</v>
      </c>
      <c r="C734" s="236" t="s">
        <v>372</v>
      </c>
      <c r="D734" s="148"/>
      <c r="E734" s="149" t="s">
        <v>233</v>
      </c>
      <c r="F734" s="195">
        <v>10</v>
      </c>
      <c r="G734" s="190">
        <f t="shared" si="19"/>
        <v>0</v>
      </c>
      <c r="H734" s="49" t="str">
        <f>IF(D734="x"," ",IF(D735="x"," ",IF(D736="x"," ",IF(D737="x"," ",Extra!$B$3))))</f>
        <v xml:space="preserve"> </v>
      </c>
      <c r="I734" s="230" t="s">
        <v>349</v>
      </c>
    </row>
    <row r="735" spans="1:9" ht="16" x14ac:dyDescent="0.2">
      <c r="A735" s="145"/>
      <c r="C735" s="236"/>
      <c r="D735" s="148" t="s">
        <v>520</v>
      </c>
      <c r="E735" s="149" t="s">
        <v>234</v>
      </c>
      <c r="F735" s="195">
        <v>10</v>
      </c>
      <c r="G735" s="190">
        <f t="shared" si="19"/>
        <v>10</v>
      </c>
      <c r="H735" s="30" t="str">
        <f>IF(COUNTIF(D734:D737,"x")&gt;1,Extra!$B$7," ")</f>
        <v xml:space="preserve"> </v>
      </c>
      <c r="I735" s="230"/>
    </row>
    <row r="736" spans="1:9" x14ac:dyDescent="0.2">
      <c r="A736" s="145"/>
      <c r="C736" s="236"/>
      <c r="D736" s="148"/>
      <c r="E736" s="149" t="s">
        <v>2</v>
      </c>
      <c r="F736" s="195">
        <v>0</v>
      </c>
      <c r="G736" s="190">
        <f t="shared" si="19"/>
        <v>0</v>
      </c>
      <c r="I736" s="230"/>
    </row>
    <row r="737" spans="1:9" x14ac:dyDescent="0.2">
      <c r="A737" s="145"/>
      <c r="C737" s="236"/>
      <c r="D737" s="148"/>
      <c r="E737" s="149" t="s">
        <v>4</v>
      </c>
      <c r="F737" s="195">
        <v>0</v>
      </c>
      <c r="G737" s="190">
        <f t="shared" si="19"/>
        <v>0</v>
      </c>
      <c r="I737" s="230"/>
    </row>
    <row r="738" spans="1:9" ht="32" x14ac:dyDescent="0.2">
      <c r="A738" s="146"/>
      <c r="B738" s="37"/>
      <c r="C738" s="30" t="s">
        <v>345</v>
      </c>
      <c r="D738" s="205"/>
      <c r="E738" s="205"/>
      <c r="F738" s="190"/>
      <c r="G738" s="190">
        <f t="shared" si="19"/>
        <v>0</v>
      </c>
      <c r="H738" s="30"/>
      <c r="I738" s="206"/>
    </row>
    <row r="739" spans="1:9" ht="160" x14ac:dyDescent="0.2">
      <c r="A739" s="145"/>
      <c r="C739" s="207" t="s">
        <v>634</v>
      </c>
      <c r="D739" s="110"/>
      <c r="E739" s="110"/>
      <c r="F739" s="200"/>
      <c r="G739" s="190">
        <f t="shared" si="19"/>
        <v>0</v>
      </c>
      <c r="H739" s="35"/>
      <c r="I739" s="90"/>
    </row>
    <row r="740" spans="1:9" x14ac:dyDescent="0.2">
      <c r="A740" s="145"/>
      <c r="C740" s="38"/>
      <c r="D740" s="110"/>
      <c r="E740" s="110"/>
      <c r="F740" s="200"/>
      <c r="G740" s="190">
        <f t="shared" si="19"/>
        <v>0</v>
      </c>
      <c r="H740" s="35"/>
      <c r="I740" s="92"/>
    </row>
    <row r="741" spans="1:9" x14ac:dyDescent="0.2">
      <c r="A741" s="145"/>
      <c r="B741" s="42">
        <v>115</v>
      </c>
      <c r="C741" s="236" t="s">
        <v>373</v>
      </c>
      <c r="D741" s="148" t="s">
        <v>520</v>
      </c>
      <c r="E741" s="149" t="s">
        <v>235</v>
      </c>
      <c r="F741" s="201">
        <v>25</v>
      </c>
      <c r="G741" s="190">
        <f t="shared" si="19"/>
        <v>25</v>
      </c>
      <c r="H741" s="49" t="str">
        <f>IF(D741="x"," ",IF(D742="x"," ",IF(D743="x"," ",IF(D744="x"," ",IF(D745="x"," ",IF(D746="x"," ",Extra!$B$3))))))</f>
        <v xml:space="preserve"> </v>
      </c>
    </row>
    <row r="742" spans="1:9" ht="16" x14ac:dyDescent="0.2">
      <c r="A742" s="145"/>
      <c r="C742" s="236"/>
      <c r="D742" s="148"/>
      <c r="E742" s="149" t="s">
        <v>236</v>
      </c>
      <c r="F742" s="202">
        <v>20</v>
      </c>
      <c r="G742" s="190">
        <f t="shared" si="19"/>
        <v>0</v>
      </c>
      <c r="H742" s="30" t="str">
        <f>IF(COUNTIF(D741:D746,"x")&gt;1,Extra!$B$7," ")</f>
        <v xml:space="preserve"> </v>
      </c>
    </row>
    <row r="743" spans="1:9" x14ac:dyDescent="0.2">
      <c r="A743" s="145"/>
      <c r="C743" s="236"/>
      <c r="D743" s="148"/>
      <c r="E743" s="149" t="s">
        <v>237</v>
      </c>
      <c r="F743" s="202">
        <v>15</v>
      </c>
      <c r="G743" s="190">
        <f t="shared" si="19"/>
        <v>0</v>
      </c>
    </row>
    <row r="744" spans="1:9" x14ac:dyDescent="0.2">
      <c r="A744" s="145"/>
      <c r="C744" s="236"/>
      <c r="D744" s="148"/>
      <c r="E744" s="149" t="s">
        <v>238</v>
      </c>
      <c r="F744" s="202">
        <v>10</v>
      </c>
      <c r="G744" s="190">
        <f t="shared" si="19"/>
        <v>0</v>
      </c>
    </row>
    <row r="745" spans="1:9" x14ac:dyDescent="0.2">
      <c r="A745" s="145"/>
      <c r="C745" s="236"/>
      <c r="D745" s="148"/>
      <c r="E745" s="149" t="s">
        <v>239</v>
      </c>
      <c r="F745" s="202">
        <v>5</v>
      </c>
      <c r="G745" s="190">
        <f t="shared" si="19"/>
        <v>0</v>
      </c>
    </row>
    <row r="746" spans="1:9" x14ac:dyDescent="0.2">
      <c r="A746" s="145"/>
      <c r="C746" s="236"/>
      <c r="D746" s="148"/>
      <c r="E746" s="149" t="s">
        <v>240</v>
      </c>
      <c r="F746" s="202">
        <v>0</v>
      </c>
      <c r="G746" s="190">
        <f t="shared" si="19"/>
        <v>0</v>
      </c>
    </row>
    <row r="747" spans="1:9" x14ac:dyDescent="0.2">
      <c r="A747" s="145"/>
      <c r="C747" s="38"/>
      <c r="D747" s="110"/>
      <c r="E747" s="110"/>
      <c r="F747" s="200"/>
      <c r="G747" s="190">
        <f t="shared" si="19"/>
        <v>0</v>
      </c>
      <c r="H747" s="35"/>
      <c r="I747" s="92"/>
    </row>
    <row r="748" spans="1:9" x14ac:dyDescent="0.2">
      <c r="A748" s="145"/>
      <c r="B748" s="42">
        <v>116</v>
      </c>
      <c r="C748" s="236" t="s">
        <v>374</v>
      </c>
      <c r="D748" s="148"/>
      <c r="E748" s="149" t="s">
        <v>241</v>
      </c>
      <c r="F748" s="195">
        <v>10</v>
      </c>
      <c r="G748" s="190">
        <f t="shared" si="19"/>
        <v>0</v>
      </c>
      <c r="H748" s="49" t="str">
        <f>IF(D748="x"," ",IF(D749="x"," ",IF(D750="x"," ",IF(D751="x"," ",Extra!$B$3))))</f>
        <v xml:space="preserve"> </v>
      </c>
    </row>
    <row r="749" spans="1:9" ht="16" x14ac:dyDescent="0.2">
      <c r="A749" s="145"/>
      <c r="C749" s="236"/>
      <c r="D749" s="148" t="s">
        <v>520</v>
      </c>
      <c r="E749" s="149" t="s">
        <v>242</v>
      </c>
      <c r="F749" s="195">
        <v>5</v>
      </c>
      <c r="G749" s="190">
        <f t="shared" si="19"/>
        <v>5</v>
      </c>
      <c r="H749" s="30" t="str">
        <f>IF(COUNTIF(D748:D751,"x")&gt;1,Extra!$B$7," ")</f>
        <v xml:space="preserve"> </v>
      </c>
    </row>
    <row r="750" spans="1:9" x14ac:dyDescent="0.2">
      <c r="A750" s="145"/>
      <c r="C750" s="236"/>
      <c r="D750" s="148"/>
      <c r="E750" s="149" t="s">
        <v>104</v>
      </c>
      <c r="F750" s="195">
        <v>0</v>
      </c>
      <c r="G750" s="190">
        <f t="shared" si="19"/>
        <v>0</v>
      </c>
    </row>
    <row r="751" spans="1:9" x14ac:dyDescent="0.2">
      <c r="A751" s="145"/>
      <c r="C751" s="236"/>
      <c r="D751" s="148"/>
      <c r="E751" s="149" t="s">
        <v>44</v>
      </c>
      <c r="F751" s="195">
        <v>0</v>
      </c>
      <c r="G751" s="190">
        <f t="shared" si="19"/>
        <v>0</v>
      </c>
    </row>
    <row r="752" spans="1:9" x14ac:dyDescent="0.2">
      <c r="A752" s="145"/>
      <c r="C752" s="38"/>
      <c r="D752" s="110"/>
      <c r="E752" s="110"/>
      <c r="F752" s="200"/>
      <c r="G752" s="190">
        <f t="shared" si="19"/>
        <v>0</v>
      </c>
      <c r="H752" s="35"/>
      <c r="I752" s="92"/>
    </row>
    <row r="753" spans="1:9" ht="16" x14ac:dyDescent="0.2">
      <c r="A753" s="145"/>
      <c r="B753" s="42">
        <v>117</v>
      </c>
      <c r="C753" s="236" t="s">
        <v>375</v>
      </c>
      <c r="D753" s="148" t="s">
        <v>520</v>
      </c>
      <c r="E753" s="158" t="s">
        <v>244</v>
      </c>
      <c r="F753" s="204" t="s">
        <v>401</v>
      </c>
      <c r="G753" s="190" t="str">
        <f t="shared" si="19"/>
        <v>15</v>
      </c>
      <c r="H753" s="49" t="str">
        <f>IF(D753="x"," ",IF(D754="x"," ",IF(D755="x"," ",IF(D756="x"," ",Extra!$B$3))))</f>
        <v xml:space="preserve"> </v>
      </c>
    </row>
    <row r="754" spans="1:9" ht="16" x14ac:dyDescent="0.2">
      <c r="A754" s="145"/>
      <c r="C754" s="236"/>
      <c r="D754" s="148"/>
      <c r="E754" s="158" t="s">
        <v>245</v>
      </c>
      <c r="F754" s="204" t="s">
        <v>402</v>
      </c>
      <c r="G754" s="190">
        <f t="shared" si="19"/>
        <v>0</v>
      </c>
      <c r="H754" s="30" t="str">
        <f>IF(COUNTIF(D753:D756,"x")&gt;1,Extra!$B$7," ")</f>
        <v xml:space="preserve"> </v>
      </c>
    </row>
    <row r="755" spans="1:9" x14ac:dyDescent="0.2">
      <c r="A755" s="145"/>
      <c r="C755" s="236"/>
      <c r="D755" s="148"/>
      <c r="E755" s="158" t="s">
        <v>243</v>
      </c>
      <c r="F755" s="204" t="s">
        <v>403</v>
      </c>
      <c r="G755" s="190">
        <f t="shared" si="19"/>
        <v>0</v>
      </c>
    </row>
    <row r="756" spans="1:9" x14ac:dyDescent="0.2">
      <c r="A756" s="145"/>
      <c r="C756" s="236"/>
      <c r="D756" s="148"/>
      <c r="E756" s="158" t="s">
        <v>44</v>
      </c>
      <c r="F756" s="204" t="s">
        <v>404</v>
      </c>
      <c r="G756" s="190">
        <f t="shared" si="19"/>
        <v>0</v>
      </c>
    </row>
    <row r="757" spans="1:9" x14ac:dyDescent="0.2">
      <c r="A757" s="145"/>
      <c r="C757" s="38"/>
      <c r="D757" s="110"/>
      <c r="E757" s="110"/>
      <c r="F757" s="200"/>
      <c r="G757" s="190">
        <f t="shared" si="19"/>
        <v>0</v>
      </c>
      <c r="H757" s="35"/>
      <c r="I757" s="92"/>
    </row>
    <row r="758" spans="1:9" ht="16" x14ac:dyDescent="0.2">
      <c r="A758" s="145"/>
      <c r="B758" s="42">
        <v>118</v>
      </c>
      <c r="C758" s="236" t="s">
        <v>376</v>
      </c>
      <c r="D758" s="68" t="s">
        <v>520</v>
      </c>
      <c r="E758" s="205" t="s">
        <v>1</v>
      </c>
      <c r="F758" s="190">
        <v>20</v>
      </c>
      <c r="G758" s="190">
        <f t="shared" si="19"/>
        <v>20</v>
      </c>
      <c r="H758" s="30" t="str">
        <f>IF(D758="x"," ",IF(D759="x"," ",Extra!$B$3))</f>
        <v xml:space="preserve"> </v>
      </c>
      <c r="I758" s="226" t="s">
        <v>346</v>
      </c>
    </row>
    <row r="759" spans="1:9" ht="16" x14ac:dyDescent="0.2">
      <c r="A759" s="145"/>
      <c r="C759" s="236"/>
      <c r="D759" s="68"/>
      <c r="E759" s="205" t="s">
        <v>2</v>
      </c>
      <c r="F759" s="190">
        <v>0</v>
      </c>
      <c r="G759" s="190">
        <f t="shared" si="19"/>
        <v>0</v>
      </c>
      <c r="H759" s="30" t="str">
        <f>IF(COUNTIF(D758:D759,"x")&gt;1,Extra!$B$7," ")</f>
        <v xml:space="preserve"> </v>
      </c>
      <c r="I759" s="226"/>
    </row>
    <row r="760" spans="1:9" ht="16" x14ac:dyDescent="0.2">
      <c r="A760" s="146"/>
      <c r="B760" s="37"/>
      <c r="C760" s="30" t="s">
        <v>64</v>
      </c>
      <c r="D760" s="205" t="s">
        <v>56</v>
      </c>
      <c r="E760" s="205"/>
      <c r="F760" s="190"/>
      <c r="G760" s="190">
        <f t="shared" si="19"/>
        <v>0</v>
      </c>
      <c r="H760" s="30"/>
      <c r="I760" s="206"/>
    </row>
    <row r="761" spans="1:9" ht="409.6" x14ac:dyDescent="0.2">
      <c r="A761" s="145"/>
      <c r="C761" s="207" t="s">
        <v>635</v>
      </c>
      <c r="D761" s="110"/>
      <c r="E761" s="110"/>
      <c r="F761" s="200"/>
      <c r="G761" s="190">
        <f t="shared" si="19"/>
        <v>0</v>
      </c>
      <c r="H761" s="35"/>
      <c r="I761" s="90"/>
    </row>
    <row r="762" spans="1:9" x14ac:dyDescent="0.2">
      <c r="A762" s="146"/>
      <c r="B762" s="37"/>
      <c r="C762" s="30"/>
      <c r="D762" s="205"/>
      <c r="E762" s="205"/>
      <c r="F762" s="190"/>
      <c r="G762" s="190">
        <f t="shared" si="19"/>
        <v>0</v>
      </c>
      <c r="H762" s="30"/>
      <c r="I762" s="206"/>
    </row>
    <row r="763" spans="1:9" ht="16" x14ac:dyDescent="0.2">
      <c r="A763" s="145"/>
      <c r="B763" s="42">
        <v>119</v>
      </c>
      <c r="C763" s="236" t="s">
        <v>377</v>
      </c>
      <c r="D763" s="68" t="s">
        <v>520</v>
      </c>
      <c r="E763" s="205" t="s">
        <v>1</v>
      </c>
      <c r="F763" s="190">
        <v>20</v>
      </c>
      <c r="G763" s="190">
        <f t="shared" si="19"/>
        <v>20</v>
      </c>
      <c r="H763" s="30" t="str">
        <f>IF(D763="x"," ",IF(D764="x"," ",Extra!$B$3))</f>
        <v xml:space="preserve"> </v>
      </c>
      <c r="I763" s="226" t="s">
        <v>347</v>
      </c>
    </row>
    <row r="764" spans="1:9" ht="16" x14ac:dyDescent="0.2">
      <c r="A764" s="145"/>
      <c r="C764" s="236"/>
      <c r="D764" s="68"/>
      <c r="E764" s="205" t="s">
        <v>2</v>
      </c>
      <c r="F764" s="190">
        <v>0</v>
      </c>
      <c r="G764" s="190">
        <f t="shared" si="19"/>
        <v>0</v>
      </c>
      <c r="H764" s="30" t="str">
        <f>IF(COUNTIF(D763:D764,"x")&gt;1,Extra!$B$7," ")</f>
        <v xml:space="preserve"> </v>
      </c>
      <c r="I764" s="226"/>
    </row>
    <row r="765" spans="1:9" ht="16" x14ac:dyDescent="0.2">
      <c r="A765" s="146"/>
      <c r="B765" s="37"/>
      <c r="C765" s="30" t="s">
        <v>64</v>
      </c>
      <c r="D765" s="205"/>
      <c r="E765" s="205"/>
      <c r="F765" s="190"/>
      <c r="G765" s="190">
        <f t="shared" si="19"/>
        <v>0</v>
      </c>
      <c r="H765" s="30"/>
      <c r="I765" s="206"/>
    </row>
    <row r="766" spans="1:9" ht="380" x14ac:dyDescent="0.2">
      <c r="A766" s="145"/>
      <c r="C766" s="207" t="s">
        <v>636</v>
      </c>
      <c r="D766" s="110"/>
      <c r="E766" s="110"/>
      <c r="F766" s="200"/>
      <c r="G766" s="190">
        <f t="shared" si="19"/>
        <v>0</v>
      </c>
      <c r="H766" s="35"/>
      <c r="I766" s="90"/>
    </row>
    <row r="767" spans="1:9" ht="16" x14ac:dyDescent="0.2">
      <c r="A767" s="145"/>
      <c r="B767" s="140"/>
      <c r="C767" s="141" t="s">
        <v>350</v>
      </c>
      <c r="D767" s="157"/>
      <c r="E767" s="157"/>
      <c r="F767" s="203">
        <f>F768+F773+F783+F793+F803+F806+F811+F819+F827</f>
        <v>170</v>
      </c>
      <c r="G767" s="203"/>
      <c r="H767" s="142"/>
      <c r="I767" s="143"/>
    </row>
    <row r="768" spans="1:9" ht="16" x14ac:dyDescent="0.2">
      <c r="A768" s="146"/>
      <c r="B768" s="37">
        <v>120</v>
      </c>
      <c r="C768" s="236" t="s">
        <v>378</v>
      </c>
      <c r="D768" s="68" t="s">
        <v>520</v>
      </c>
      <c r="E768" s="205" t="s">
        <v>1</v>
      </c>
      <c r="F768" s="190">
        <v>20</v>
      </c>
      <c r="G768" s="190">
        <f t="shared" si="19"/>
        <v>20</v>
      </c>
      <c r="H768" s="30" t="str">
        <f>IF(D768="x"," ",IF(D769="x"," ",Extra!$B$3))</f>
        <v xml:space="preserve"> </v>
      </c>
      <c r="I768" s="226" t="s">
        <v>351</v>
      </c>
    </row>
    <row r="769" spans="1:9" ht="16" x14ac:dyDescent="0.2">
      <c r="A769" s="146"/>
      <c r="B769" s="37"/>
      <c r="C769" s="236"/>
      <c r="D769" s="68"/>
      <c r="E769" s="205" t="s">
        <v>5</v>
      </c>
      <c r="F769" s="190">
        <v>0</v>
      </c>
      <c r="G769" s="190">
        <f t="shared" si="19"/>
        <v>0</v>
      </c>
      <c r="H769" s="30" t="str">
        <f>IF(COUNTIF(D768:D769,"x")&gt;1,Extra!$B$7," ")</f>
        <v xml:space="preserve"> </v>
      </c>
      <c r="I769" s="226"/>
    </row>
    <row r="770" spans="1:9" ht="16" x14ac:dyDescent="0.2">
      <c r="A770" s="145"/>
      <c r="C770" s="30" t="s">
        <v>352</v>
      </c>
      <c r="D770" s="205"/>
      <c r="E770" s="205"/>
      <c r="F770" s="190"/>
      <c r="G770" s="190">
        <f t="shared" si="19"/>
        <v>0</v>
      </c>
      <c r="H770" s="30"/>
      <c r="I770" s="90"/>
    </row>
    <row r="771" spans="1:9" ht="64" x14ac:dyDescent="0.2">
      <c r="A771" s="146"/>
      <c r="B771" s="37"/>
      <c r="C771" s="207" t="s">
        <v>637</v>
      </c>
      <c r="D771" s="110"/>
      <c r="E771" s="110"/>
      <c r="F771" s="200"/>
      <c r="G771" s="190">
        <f t="shared" si="19"/>
        <v>0</v>
      </c>
      <c r="H771" s="35"/>
      <c r="I771" s="206"/>
    </row>
    <row r="772" spans="1:9" x14ac:dyDescent="0.2">
      <c r="A772" s="146"/>
      <c r="B772" s="37"/>
      <c r="C772" s="30"/>
      <c r="D772" s="205"/>
      <c r="E772" s="205"/>
      <c r="F772" s="190"/>
      <c r="G772" s="190">
        <f t="shared" si="19"/>
        <v>0</v>
      </c>
      <c r="H772" s="30"/>
      <c r="I772" s="206"/>
    </row>
    <row r="773" spans="1:9" x14ac:dyDescent="0.2">
      <c r="A773" s="145"/>
      <c r="B773" s="42">
        <v>121</v>
      </c>
      <c r="C773" s="236" t="s">
        <v>379</v>
      </c>
      <c r="D773" s="148" t="s">
        <v>520</v>
      </c>
      <c r="E773" s="149" t="s">
        <v>235</v>
      </c>
      <c r="F773" s="201">
        <v>25</v>
      </c>
      <c r="G773" s="190">
        <f t="shared" si="19"/>
        <v>25</v>
      </c>
      <c r="H773" s="49" t="str">
        <f>IF(D773="x"," ",IF(D774="x"," ",IF(D775="x"," ",IF(D776="x"," ",IF(D777="x"," ",IF(D778="x"," ",IF(D779="x"," ",Extra!$B$3)))))))</f>
        <v xml:space="preserve"> </v>
      </c>
      <c r="I773" s="209" t="s">
        <v>356</v>
      </c>
    </row>
    <row r="774" spans="1:9" ht="16" x14ac:dyDescent="0.2">
      <c r="A774" s="145"/>
      <c r="C774" s="236"/>
      <c r="D774" s="148"/>
      <c r="E774" s="149" t="s">
        <v>236</v>
      </c>
      <c r="F774" s="202">
        <v>20</v>
      </c>
      <c r="G774" s="190">
        <f t="shared" si="19"/>
        <v>0</v>
      </c>
      <c r="H774" s="30" t="str">
        <f>IF(COUNTIF(D773:D779,"x")&gt;1,Extra!$B$7," ")</f>
        <v xml:space="preserve"> </v>
      </c>
    </row>
    <row r="775" spans="1:9" x14ac:dyDescent="0.2">
      <c r="A775" s="145"/>
      <c r="C775" s="236"/>
      <c r="D775" s="148"/>
      <c r="E775" s="149" t="s">
        <v>237</v>
      </c>
      <c r="F775" s="202">
        <v>15</v>
      </c>
      <c r="G775" s="190">
        <f t="shared" si="19"/>
        <v>0</v>
      </c>
    </row>
    <row r="776" spans="1:9" x14ac:dyDescent="0.2">
      <c r="A776" s="145"/>
      <c r="C776" s="236"/>
      <c r="D776" s="148"/>
      <c r="E776" s="149" t="s">
        <v>238</v>
      </c>
      <c r="F776" s="202">
        <v>10</v>
      </c>
      <c r="G776" s="190">
        <f t="shared" si="19"/>
        <v>0</v>
      </c>
    </row>
    <row r="777" spans="1:9" x14ac:dyDescent="0.2">
      <c r="A777" s="145"/>
      <c r="C777" s="236"/>
      <c r="D777" s="148"/>
      <c r="E777" s="149" t="s">
        <v>239</v>
      </c>
      <c r="F777" s="202">
        <v>5</v>
      </c>
      <c r="G777" s="190">
        <f t="shared" si="19"/>
        <v>0</v>
      </c>
    </row>
    <row r="778" spans="1:9" x14ac:dyDescent="0.2">
      <c r="A778" s="145"/>
      <c r="C778" s="236"/>
      <c r="D778" s="148"/>
      <c r="E778" s="149" t="s">
        <v>240</v>
      </c>
      <c r="F778" s="202">
        <v>0</v>
      </c>
      <c r="G778" s="190">
        <f t="shared" ref="G778:G841" si="20">IF(D778="x",F778,0)</f>
        <v>0</v>
      </c>
    </row>
    <row r="779" spans="1:9" x14ac:dyDescent="0.2">
      <c r="A779" s="145"/>
      <c r="C779" s="236"/>
      <c r="D779" s="148"/>
      <c r="E779" s="149" t="s">
        <v>246</v>
      </c>
      <c r="F779" s="195">
        <v>0</v>
      </c>
      <c r="G779" s="190">
        <f t="shared" si="20"/>
        <v>0</v>
      </c>
    </row>
    <row r="780" spans="1:9" ht="16" x14ac:dyDescent="0.2">
      <c r="A780" s="146"/>
      <c r="B780" s="37"/>
      <c r="C780" s="147" t="s">
        <v>353</v>
      </c>
      <c r="D780" s="205"/>
      <c r="E780" s="205"/>
      <c r="F780" s="190"/>
      <c r="G780" s="190">
        <f t="shared" si="20"/>
        <v>0</v>
      </c>
      <c r="H780" s="30"/>
      <c r="I780" s="206"/>
    </row>
    <row r="781" spans="1:9" ht="16" x14ac:dyDescent="0.2">
      <c r="A781" s="145"/>
      <c r="C781" s="207" t="str">
        <f>Extra!$B$2</f>
        <v>Please fill your answer here.</v>
      </c>
      <c r="D781" s="110"/>
      <c r="E781" s="110"/>
      <c r="F781" s="200"/>
      <c r="G781" s="190">
        <f t="shared" si="20"/>
        <v>0</v>
      </c>
      <c r="H781" s="35"/>
      <c r="I781" s="90"/>
    </row>
    <row r="782" spans="1:9" x14ac:dyDescent="0.2">
      <c r="A782" s="145"/>
      <c r="C782" s="38"/>
      <c r="D782" s="110"/>
      <c r="E782" s="110"/>
      <c r="F782" s="200"/>
      <c r="G782" s="190">
        <f t="shared" si="20"/>
        <v>0</v>
      </c>
      <c r="H782" s="35"/>
      <c r="I782" s="92"/>
    </row>
    <row r="783" spans="1:9" x14ac:dyDescent="0.2">
      <c r="A783" s="145"/>
      <c r="B783" s="42">
        <v>122</v>
      </c>
      <c r="C783" s="236" t="s">
        <v>380</v>
      </c>
      <c r="D783" s="148" t="s">
        <v>520</v>
      </c>
      <c r="E783" s="149" t="s">
        <v>235</v>
      </c>
      <c r="F783" s="201">
        <v>20</v>
      </c>
      <c r="G783" s="190">
        <f t="shared" si="20"/>
        <v>20</v>
      </c>
      <c r="H783" s="49" t="str">
        <f>IF(D783="x"," ",IF(D784="x"," ",IF(D785="x"," ",IF(D786="x"," ",IF(D787="x"," ",IF(D788="x"," ",IF(D789="x"," ",Extra!$B$3)))))))</f>
        <v xml:space="preserve"> </v>
      </c>
    </row>
    <row r="784" spans="1:9" ht="16" x14ac:dyDescent="0.2">
      <c r="A784" s="145"/>
      <c r="C784" s="236"/>
      <c r="D784" s="148"/>
      <c r="E784" s="149" t="s">
        <v>236</v>
      </c>
      <c r="F784" s="202">
        <v>17</v>
      </c>
      <c r="G784" s="190">
        <f t="shared" si="20"/>
        <v>0</v>
      </c>
      <c r="H784" s="30" t="str">
        <f>IF(COUNTIF(D783:D789,"x")&gt;1,Extra!$B$7," ")</f>
        <v xml:space="preserve"> </v>
      </c>
    </row>
    <row r="785" spans="1:9" x14ac:dyDescent="0.2">
      <c r="A785" s="145"/>
      <c r="C785" s="236"/>
      <c r="D785" s="148"/>
      <c r="E785" s="149" t="s">
        <v>237</v>
      </c>
      <c r="F785" s="202">
        <v>14</v>
      </c>
      <c r="G785" s="190">
        <f t="shared" si="20"/>
        <v>0</v>
      </c>
    </row>
    <row r="786" spans="1:9" x14ac:dyDescent="0.2">
      <c r="A786" s="145"/>
      <c r="C786" s="236"/>
      <c r="D786" s="148"/>
      <c r="E786" s="149" t="s">
        <v>238</v>
      </c>
      <c r="F786" s="202">
        <v>11</v>
      </c>
      <c r="G786" s="190">
        <f t="shared" si="20"/>
        <v>0</v>
      </c>
    </row>
    <row r="787" spans="1:9" x14ac:dyDescent="0.2">
      <c r="A787" s="145"/>
      <c r="C787" s="236"/>
      <c r="D787" s="148"/>
      <c r="E787" s="149" t="s">
        <v>239</v>
      </c>
      <c r="F787" s="202">
        <v>8</v>
      </c>
      <c r="G787" s="190">
        <f t="shared" si="20"/>
        <v>0</v>
      </c>
    </row>
    <row r="788" spans="1:9" x14ac:dyDescent="0.2">
      <c r="A788" s="145"/>
      <c r="C788" s="236"/>
      <c r="D788" s="148"/>
      <c r="E788" s="149" t="s">
        <v>240</v>
      </c>
      <c r="F788" s="202">
        <v>5</v>
      </c>
      <c r="G788" s="190">
        <f t="shared" si="20"/>
        <v>0</v>
      </c>
    </row>
    <row r="789" spans="1:9" x14ac:dyDescent="0.2">
      <c r="A789" s="145"/>
      <c r="C789" s="236"/>
      <c r="D789" s="148"/>
      <c r="E789" s="149" t="s">
        <v>246</v>
      </c>
      <c r="F789" s="202">
        <v>0</v>
      </c>
      <c r="G789" s="190">
        <f t="shared" si="20"/>
        <v>0</v>
      </c>
    </row>
    <row r="790" spans="1:9" ht="16" x14ac:dyDescent="0.2">
      <c r="A790" s="146"/>
      <c r="B790" s="37"/>
      <c r="C790" s="30" t="s">
        <v>354</v>
      </c>
      <c r="D790" s="205"/>
      <c r="E790" s="205"/>
      <c r="F790" s="190"/>
      <c r="G790" s="190">
        <f t="shared" si="20"/>
        <v>0</v>
      </c>
      <c r="H790" s="30"/>
      <c r="I790" s="206"/>
    </row>
    <row r="791" spans="1:9" ht="16" x14ac:dyDescent="0.2">
      <c r="A791" s="145"/>
      <c r="C791" s="207" t="str">
        <f>Extra!$B$2</f>
        <v>Please fill your answer here.</v>
      </c>
      <c r="D791" s="110"/>
      <c r="E791" s="110"/>
      <c r="F791" s="200"/>
      <c r="G791" s="190">
        <f t="shared" si="20"/>
        <v>0</v>
      </c>
      <c r="H791" s="35"/>
      <c r="I791" s="90"/>
    </row>
    <row r="792" spans="1:9" x14ac:dyDescent="0.2">
      <c r="A792" s="145"/>
      <c r="C792" s="38"/>
      <c r="D792" s="110"/>
      <c r="E792" s="110"/>
      <c r="F792" s="200"/>
      <c r="G792" s="190">
        <f t="shared" si="20"/>
        <v>0</v>
      </c>
      <c r="H792" s="35"/>
      <c r="I792" s="92"/>
    </row>
    <row r="793" spans="1:9" x14ac:dyDescent="0.2">
      <c r="A793" s="145"/>
      <c r="B793" s="42">
        <v>123</v>
      </c>
      <c r="C793" s="236" t="s">
        <v>381</v>
      </c>
      <c r="D793" s="148" t="s">
        <v>520</v>
      </c>
      <c r="E793" s="149" t="s">
        <v>235</v>
      </c>
      <c r="F793" s="201">
        <v>20</v>
      </c>
      <c r="G793" s="190">
        <f t="shared" si="20"/>
        <v>20</v>
      </c>
      <c r="H793" s="49" t="str">
        <f>IF(D793="x"," ",IF(D794="x"," ",IF(D795="x"," ",IF(D796="x"," ",IF(D797="x"," ",IF(D798="x"," ",IF(D799="x"," ",Extra!$B$3)))))))</f>
        <v xml:space="preserve"> </v>
      </c>
    </row>
    <row r="794" spans="1:9" ht="16" x14ac:dyDescent="0.2">
      <c r="A794" s="145"/>
      <c r="C794" s="236"/>
      <c r="D794" s="148"/>
      <c r="E794" s="149" t="s">
        <v>236</v>
      </c>
      <c r="F794" s="202">
        <v>17</v>
      </c>
      <c r="G794" s="190">
        <f t="shared" si="20"/>
        <v>0</v>
      </c>
      <c r="H794" s="30" t="str">
        <f>IF(COUNTIF(D793:D799,"x")&gt;1,Extra!$B$7," ")</f>
        <v xml:space="preserve"> </v>
      </c>
    </row>
    <row r="795" spans="1:9" x14ac:dyDescent="0.2">
      <c r="A795" s="145"/>
      <c r="C795" s="236"/>
      <c r="D795" s="148"/>
      <c r="E795" s="149" t="s">
        <v>237</v>
      </c>
      <c r="F795" s="202">
        <v>14</v>
      </c>
      <c r="G795" s="190">
        <f t="shared" si="20"/>
        <v>0</v>
      </c>
    </row>
    <row r="796" spans="1:9" x14ac:dyDescent="0.2">
      <c r="A796" s="145"/>
      <c r="C796" s="236"/>
      <c r="D796" s="148"/>
      <c r="E796" s="149" t="s">
        <v>238</v>
      </c>
      <c r="F796" s="202">
        <v>11</v>
      </c>
      <c r="G796" s="190">
        <f t="shared" si="20"/>
        <v>0</v>
      </c>
    </row>
    <row r="797" spans="1:9" x14ac:dyDescent="0.2">
      <c r="A797" s="145"/>
      <c r="C797" s="236"/>
      <c r="D797" s="148"/>
      <c r="E797" s="149" t="s">
        <v>239</v>
      </c>
      <c r="F797" s="202">
        <v>8</v>
      </c>
      <c r="G797" s="190">
        <f t="shared" si="20"/>
        <v>0</v>
      </c>
    </row>
    <row r="798" spans="1:9" x14ac:dyDescent="0.2">
      <c r="A798" s="145"/>
      <c r="C798" s="236"/>
      <c r="D798" s="148"/>
      <c r="E798" s="149" t="s">
        <v>240</v>
      </c>
      <c r="F798" s="202">
        <v>5</v>
      </c>
      <c r="G798" s="190">
        <f t="shared" si="20"/>
        <v>0</v>
      </c>
    </row>
    <row r="799" spans="1:9" x14ac:dyDescent="0.2">
      <c r="A799" s="145"/>
      <c r="C799" s="236"/>
      <c r="D799" s="148"/>
      <c r="E799" s="149" t="s">
        <v>246</v>
      </c>
      <c r="F799" s="202">
        <v>0</v>
      </c>
      <c r="G799" s="190">
        <f t="shared" si="20"/>
        <v>0</v>
      </c>
    </row>
    <row r="800" spans="1:9" ht="16" x14ac:dyDescent="0.2">
      <c r="A800" s="146"/>
      <c r="B800" s="37"/>
      <c r="C800" s="30" t="s">
        <v>355</v>
      </c>
      <c r="D800" s="205"/>
      <c r="E800" s="205"/>
      <c r="F800" s="190"/>
      <c r="G800" s="190">
        <f t="shared" si="20"/>
        <v>0</v>
      </c>
      <c r="H800" s="30"/>
      <c r="I800" s="206"/>
    </row>
    <row r="801" spans="1:9" ht="16" x14ac:dyDescent="0.2">
      <c r="A801" s="145"/>
      <c r="C801" s="207" t="str">
        <f>Extra!$B$2</f>
        <v>Please fill your answer here.</v>
      </c>
      <c r="D801" s="110"/>
      <c r="E801" s="110"/>
      <c r="F801" s="200"/>
      <c r="G801" s="190">
        <f t="shared" si="20"/>
        <v>0</v>
      </c>
      <c r="H801" s="35"/>
      <c r="I801" s="90"/>
    </row>
    <row r="802" spans="1:9" x14ac:dyDescent="0.2">
      <c r="A802" s="145"/>
      <c r="C802" s="38"/>
      <c r="D802" s="110"/>
      <c r="E802" s="110"/>
      <c r="F802" s="200"/>
      <c r="G802" s="190">
        <f t="shared" si="20"/>
        <v>0</v>
      </c>
      <c r="H802" s="35"/>
      <c r="I802" s="92"/>
    </row>
    <row r="803" spans="1:9" ht="16" x14ac:dyDescent="0.2">
      <c r="A803" s="146"/>
      <c r="B803" s="37" t="s">
        <v>505</v>
      </c>
      <c r="C803" s="236" t="s">
        <v>382</v>
      </c>
      <c r="D803" s="68" t="s">
        <v>520</v>
      </c>
      <c r="E803" s="205" t="s">
        <v>1</v>
      </c>
      <c r="F803" s="190">
        <v>20</v>
      </c>
      <c r="G803" s="190">
        <f t="shared" si="20"/>
        <v>20</v>
      </c>
      <c r="H803" s="30" t="str">
        <f>IF(D803="x"," ",IF(D804="x"," ",Extra!$B$3))</f>
        <v xml:space="preserve"> </v>
      </c>
      <c r="I803" s="226"/>
    </row>
    <row r="804" spans="1:9" ht="16" x14ac:dyDescent="0.2">
      <c r="A804" s="146"/>
      <c r="B804" s="37"/>
      <c r="C804" s="236"/>
      <c r="D804" s="68"/>
      <c r="E804" s="205" t="s">
        <v>5</v>
      </c>
      <c r="F804" s="190">
        <v>0</v>
      </c>
      <c r="G804" s="190">
        <f t="shared" si="20"/>
        <v>0</v>
      </c>
      <c r="H804" s="30" t="str">
        <f>IF(COUNTIF(D803:D804,"x")&gt;1,Extra!$B$7," ")</f>
        <v xml:space="preserve"> </v>
      </c>
      <c r="I804" s="226"/>
    </row>
    <row r="805" spans="1:9" x14ac:dyDescent="0.2">
      <c r="A805" s="146"/>
      <c r="B805" s="37"/>
      <c r="C805" s="30"/>
      <c r="D805" s="205"/>
      <c r="E805" s="205"/>
      <c r="F805" s="190"/>
      <c r="G805" s="190">
        <f t="shared" si="20"/>
        <v>0</v>
      </c>
      <c r="H805" s="30"/>
      <c r="I805" s="206"/>
    </row>
    <row r="806" spans="1:9" ht="16" x14ac:dyDescent="0.2">
      <c r="A806" s="146"/>
      <c r="B806" s="37" t="s">
        <v>506</v>
      </c>
      <c r="C806" s="236" t="s">
        <v>383</v>
      </c>
      <c r="D806" s="68" t="s">
        <v>520</v>
      </c>
      <c r="E806" s="205" t="s">
        <v>214</v>
      </c>
      <c r="F806" s="190">
        <v>15</v>
      </c>
      <c r="G806" s="190">
        <f t="shared" si="20"/>
        <v>15</v>
      </c>
      <c r="H806" s="30" t="str">
        <f>IF(D806="x"," ",IF(D807="x"," ",Extra!$B$3))</f>
        <v xml:space="preserve"> </v>
      </c>
      <c r="I806" s="226"/>
    </row>
    <row r="807" spans="1:9" ht="16" x14ac:dyDescent="0.2">
      <c r="A807" s="146"/>
      <c r="B807" s="37"/>
      <c r="C807" s="236"/>
      <c r="D807" s="68"/>
      <c r="E807" s="205" t="s">
        <v>44</v>
      </c>
      <c r="F807" s="190">
        <v>0</v>
      </c>
      <c r="G807" s="190">
        <f t="shared" si="20"/>
        <v>0</v>
      </c>
      <c r="H807" s="30" t="str">
        <f>IF(COUNTIF(D806:D807,"x")&gt;1,Extra!$B$7," ")</f>
        <v xml:space="preserve"> </v>
      </c>
      <c r="I807" s="226"/>
    </row>
    <row r="808" spans="1:9" ht="16" x14ac:dyDescent="0.2">
      <c r="A808" s="145"/>
      <c r="C808" s="30" t="s">
        <v>359</v>
      </c>
      <c r="D808" s="205"/>
      <c r="E808" s="205"/>
      <c r="F808" s="190"/>
      <c r="G808" s="190">
        <f t="shared" si="20"/>
        <v>0</v>
      </c>
      <c r="H808" s="30"/>
      <c r="I808" s="90"/>
    </row>
    <row r="809" spans="1:9" ht="96" x14ac:dyDescent="0.2">
      <c r="A809" s="146"/>
      <c r="B809" s="37"/>
      <c r="C809" s="207" t="s">
        <v>638</v>
      </c>
      <c r="D809" s="110"/>
      <c r="E809" s="110"/>
      <c r="F809" s="200"/>
      <c r="G809" s="190">
        <f t="shared" si="20"/>
        <v>0</v>
      </c>
      <c r="H809" s="35"/>
      <c r="I809" s="206"/>
    </row>
    <row r="810" spans="1:9" x14ac:dyDescent="0.2">
      <c r="A810" s="146"/>
      <c r="B810" s="37"/>
      <c r="C810" s="30"/>
      <c r="D810" s="205"/>
      <c r="E810" s="205"/>
      <c r="F810" s="190"/>
      <c r="G810" s="190">
        <f t="shared" si="20"/>
        <v>0</v>
      </c>
      <c r="H810" s="30"/>
      <c r="I810" s="206"/>
    </row>
    <row r="811" spans="1:9" x14ac:dyDescent="0.2">
      <c r="A811" s="145"/>
      <c r="B811" s="42">
        <v>125</v>
      </c>
      <c r="C811" s="236" t="s">
        <v>384</v>
      </c>
      <c r="D811" s="148" t="s">
        <v>520</v>
      </c>
      <c r="E811" s="149" t="s">
        <v>235</v>
      </c>
      <c r="F811" s="201">
        <v>20</v>
      </c>
      <c r="G811" s="190">
        <f t="shared" si="20"/>
        <v>20</v>
      </c>
      <c r="H811" s="49" t="str">
        <f>IF(D811="x"," ",IF(D812="x"," ",IF(D813="x"," ",IF(D814="x"," ",IF(D815="x"," ",IF(D816="x"," ",IF(D817="x"," ",Extra!$B$3)))))))</f>
        <v xml:space="preserve"> </v>
      </c>
      <c r="I811" s="230" t="s">
        <v>358</v>
      </c>
    </row>
    <row r="812" spans="1:9" ht="16" x14ac:dyDescent="0.2">
      <c r="A812" s="145"/>
      <c r="C812" s="236"/>
      <c r="D812" s="148"/>
      <c r="E812" s="149" t="s">
        <v>236</v>
      </c>
      <c r="F812" s="202">
        <v>17</v>
      </c>
      <c r="G812" s="190">
        <f t="shared" si="20"/>
        <v>0</v>
      </c>
      <c r="H812" s="30" t="str">
        <f>IF(COUNTIF(D811:D817,"x")&gt;1,Extra!$B$7," ")</f>
        <v xml:space="preserve"> </v>
      </c>
      <c r="I812" s="230"/>
    </row>
    <row r="813" spans="1:9" x14ac:dyDescent="0.2">
      <c r="A813" s="145"/>
      <c r="C813" s="236"/>
      <c r="D813" s="148"/>
      <c r="E813" s="149" t="s">
        <v>237</v>
      </c>
      <c r="F813" s="202">
        <v>14</v>
      </c>
      <c r="G813" s="190">
        <f t="shared" si="20"/>
        <v>0</v>
      </c>
      <c r="I813" s="230"/>
    </row>
    <row r="814" spans="1:9" x14ac:dyDescent="0.2">
      <c r="A814" s="145"/>
      <c r="C814" s="236"/>
      <c r="D814" s="148"/>
      <c r="E814" s="149" t="s">
        <v>238</v>
      </c>
      <c r="F814" s="202">
        <v>11</v>
      </c>
      <c r="G814" s="190">
        <f t="shared" si="20"/>
        <v>0</v>
      </c>
      <c r="I814" s="230"/>
    </row>
    <row r="815" spans="1:9" x14ac:dyDescent="0.2">
      <c r="A815" s="145"/>
      <c r="C815" s="236"/>
      <c r="D815" s="148"/>
      <c r="E815" s="149" t="s">
        <v>239</v>
      </c>
      <c r="F815" s="202">
        <v>8</v>
      </c>
      <c r="G815" s="190">
        <f t="shared" si="20"/>
        <v>0</v>
      </c>
      <c r="I815" s="230"/>
    </row>
    <row r="816" spans="1:9" x14ac:dyDescent="0.2">
      <c r="A816" s="145"/>
      <c r="C816" s="236"/>
      <c r="D816" s="148"/>
      <c r="E816" s="149" t="s">
        <v>240</v>
      </c>
      <c r="F816" s="202">
        <v>5</v>
      </c>
      <c r="G816" s="190">
        <f t="shared" si="20"/>
        <v>0</v>
      </c>
      <c r="I816" s="230"/>
    </row>
    <row r="817" spans="1:9" x14ac:dyDescent="0.2">
      <c r="A817" s="145"/>
      <c r="C817" s="236"/>
      <c r="D817" s="148"/>
      <c r="E817" s="156">
        <v>0</v>
      </c>
      <c r="F817" s="202">
        <v>0</v>
      </c>
      <c r="G817" s="190">
        <f t="shared" si="20"/>
        <v>0</v>
      </c>
      <c r="I817" s="230"/>
    </row>
    <row r="818" spans="1:9" x14ac:dyDescent="0.2">
      <c r="A818" s="145"/>
      <c r="C818" s="38"/>
      <c r="D818" s="110"/>
      <c r="E818" s="110"/>
      <c r="F818" s="200"/>
      <c r="G818" s="190">
        <f t="shared" si="20"/>
        <v>0</v>
      </c>
      <c r="H818" s="35"/>
      <c r="I818" s="92"/>
    </row>
    <row r="819" spans="1:9" x14ac:dyDescent="0.2">
      <c r="A819" s="145"/>
      <c r="B819" s="42">
        <v>126</v>
      </c>
      <c r="C819" s="236" t="s">
        <v>385</v>
      </c>
      <c r="D819" s="148" t="s">
        <v>520</v>
      </c>
      <c r="E819" s="149" t="s">
        <v>235</v>
      </c>
      <c r="F819" s="201">
        <v>25</v>
      </c>
      <c r="G819" s="190">
        <f t="shared" si="20"/>
        <v>25</v>
      </c>
      <c r="H819" s="49" t="str">
        <f>IF(D819="x"," ",IF(D820="x"," ",IF(D821="x"," ",IF(D822="x"," ",IF(D823="x"," ",IF(D824="x"," ",IF(D825="x"," ",Extra!$B$3)))))))</f>
        <v xml:space="preserve"> </v>
      </c>
      <c r="I819" s="230" t="s">
        <v>357</v>
      </c>
    </row>
    <row r="820" spans="1:9" ht="16" x14ac:dyDescent="0.2">
      <c r="A820" s="145"/>
      <c r="C820" s="236"/>
      <c r="D820" s="148"/>
      <c r="E820" s="149" t="s">
        <v>236</v>
      </c>
      <c r="F820" s="202">
        <v>21</v>
      </c>
      <c r="G820" s="190">
        <f t="shared" si="20"/>
        <v>0</v>
      </c>
      <c r="H820" s="30" t="str">
        <f>IF(COUNTIF(D819:D825,"x")&gt;1,Extra!$B$7," ")</f>
        <v xml:space="preserve"> </v>
      </c>
      <c r="I820" s="230"/>
    </row>
    <row r="821" spans="1:9" x14ac:dyDescent="0.2">
      <c r="A821" s="145"/>
      <c r="C821" s="236"/>
      <c r="D821" s="148"/>
      <c r="E821" s="149" t="s">
        <v>237</v>
      </c>
      <c r="F821" s="202">
        <v>17</v>
      </c>
      <c r="G821" s="190">
        <f t="shared" si="20"/>
        <v>0</v>
      </c>
      <c r="I821" s="230"/>
    </row>
    <row r="822" spans="1:9" x14ac:dyDescent="0.2">
      <c r="A822" s="145"/>
      <c r="C822" s="236"/>
      <c r="D822" s="148"/>
      <c r="E822" s="149" t="s">
        <v>238</v>
      </c>
      <c r="F822" s="202">
        <v>13</v>
      </c>
      <c r="G822" s="190">
        <f t="shared" si="20"/>
        <v>0</v>
      </c>
      <c r="I822" s="230"/>
    </row>
    <row r="823" spans="1:9" x14ac:dyDescent="0.2">
      <c r="A823" s="145"/>
      <c r="C823" s="236"/>
      <c r="D823" s="148"/>
      <c r="E823" s="149" t="s">
        <v>239</v>
      </c>
      <c r="F823" s="202">
        <v>9</v>
      </c>
      <c r="G823" s="190">
        <f t="shared" si="20"/>
        <v>0</v>
      </c>
      <c r="I823" s="230"/>
    </row>
    <row r="824" spans="1:9" x14ac:dyDescent="0.2">
      <c r="A824" s="145"/>
      <c r="C824" s="236"/>
      <c r="D824" s="148"/>
      <c r="E824" s="149" t="s">
        <v>240</v>
      </c>
      <c r="F824" s="202">
        <v>5</v>
      </c>
      <c r="G824" s="190">
        <f t="shared" si="20"/>
        <v>0</v>
      </c>
      <c r="I824" s="230"/>
    </row>
    <row r="825" spans="1:9" x14ac:dyDescent="0.2">
      <c r="A825" s="145"/>
      <c r="C825" s="236"/>
      <c r="D825" s="148"/>
      <c r="E825" s="156">
        <v>0</v>
      </c>
      <c r="F825" s="202">
        <v>0</v>
      </c>
      <c r="G825" s="190">
        <f t="shared" si="20"/>
        <v>0</v>
      </c>
      <c r="I825" s="230"/>
    </row>
    <row r="826" spans="1:9" x14ac:dyDescent="0.2">
      <c r="A826" s="145"/>
      <c r="C826" s="38"/>
      <c r="D826" s="110"/>
      <c r="E826" s="110"/>
      <c r="F826" s="200"/>
      <c r="G826" s="190">
        <f t="shared" si="20"/>
        <v>0</v>
      </c>
      <c r="H826" s="35"/>
      <c r="I826" s="92"/>
    </row>
    <row r="827" spans="1:9" ht="16" x14ac:dyDescent="0.2">
      <c r="A827" s="146"/>
      <c r="B827" s="37">
        <v>127</v>
      </c>
      <c r="C827" s="236" t="s">
        <v>386</v>
      </c>
      <c r="D827" s="68"/>
      <c r="E827" s="205" t="s">
        <v>1</v>
      </c>
      <c r="F827" s="190">
        <v>5</v>
      </c>
      <c r="G827" s="190">
        <f t="shared" si="20"/>
        <v>0</v>
      </c>
      <c r="H827" s="30" t="str">
        <f>IF(D827="x"," ",IF(D828="x"," ",Extra!$B$3))</f>
        <v xml:space="preserve"> </v>
      </c>
      <c r="I827" s="226"/>
    </row>
    <row r="828" spans="1:9" ht="16" x14ac:dyDescent="0.2">
      <c r="A828" s="146"/>
      <c r="B828" s="37"/>
      <c r="C828" s="236"/>
      <c r="D828" s="68" t="s">
        <v>520</v>
      </c>
      <c r="E828" s="205" t="s">
        <v>5</v>
      </c>
      <c r="F828" s="190">
        <v>0</v>
      </c>
      <c r="G828" s="190">
        <f t="shared" si="20"/>
        <v>0</v>
      </c>
      <c r="H828" s="30" t="str">
        <f>IF(COUNTIF(D827:D828,"x")&gt;1,Extra!$B$7," ")</f>
        <v xml:space="preserve"> </v>
      </c>
      <c r="I828" s="226"/>
    </row>
    <row r="829" spans="1:9" ht="48" x14ac:dyDescent="0.2">
      <c r="A829" s="145"/>
      <c r="C829" s="30" t="s">
        <v>360</v>
      </c>
      <c r="D829" s="205"/>
      <c r="E829" s="205"/>
      <c r="F829" s="190"/>
      <c r="G829" s="190">
        <f t="shared" si="20"/>
        <v>0</v>
      </c>
      <c r="H829" s="30"/>
      <c r="I829" s="90"/>
    </row>
    <row r="830" spans="1:9" ht="16" x14ac:dyDescent="0.2">
      <c r="A830" s="146"/>
      <c r="B830" s="37"/>
      <c r="C830" s="207" t="str">
        <f>Extra!$B$2</f>
        <v>Please fill your answer here.</v>
      </c>
      <c r="D830" s="110"/>
      <c r="E830" s="110"/>
      <c r="F830" s="200"/>
      <c r="G830" s="190">
        <f t="shared" si="20"/>
        <v>0</v>
      </c>
      <c r="H830" s="35"/>
      <c r="I830" s="206"/>
    </row>
    <row r="831" spans="1:9" x14ac:dyDescent="0.2">
      <c r="A831" s="146"/>
      <c r="B831" s="37"/>
      <c r="C831" s="30"/>
      <c r="D831" s="205"/>
      <c r="E831" s="205"/>
      <c r="F831" s="190"/>
      <c r="G831" s="190">
        <f t="shared" si="20"/>
        <v>0</v>
      </c>
      <c r="H831" s="30"/>
      <c r="I831" s="206"/>
    </row>
    <row r="832" spans="1:9" ht="16" x14ac:dyDescent="0.2">
      <c r="A832" s="145"/>
      <c r="B832" s="140"/>
      <c r="C832" s="141" t="s">
        <v>247</v>
      </c>
      <c r="D832" s="157"/>
      <c r="E832" s="157"/>
      <c r="F832" s="203">
        <f>F833+F838+F843+F850+F857+F864+F871</f>
        <v>170</v>
      </c>
      <c r="G832" s="203"/>
      <c r="H832" s="142"/>
      <c r="I832" s="143"/>
    </row>
    <row r="833" spans="1:9" ht="16" x14ac:dyDescent="0.2">
      <c r="A833" s="146"/>
      <c r="B833" s="37">
        <v>128</v>
      </c>
      <c r="C833" s="236" t="s">
        <v>387</v>
      </c>
      <c r="D833" s="68" t="s">
        <v>520</v>
      </c>
      <c r="E833" s="205" t="s">
        <v>1</v>
      </c>
      <c r="F833" s="190">
        <v>20</v>
      </c>
      <c r="G833" s="190">
        <f t="shared" si="20"/>
        <v>20</v>
      </c>
      <c r="H833" s="30" t="str">
        <f>IF(D833="x"," ",IF(D834="x"," ",Extra!$B$3))</f>
        <v xml:space="preserve"> </v>
      </c>
      <c r="I833" s="226" t="s">
        <v>361</v>
      </c>
    </row>
    <row r="834" spans="1:9" ht="16" x14ac:dyDescent="0.2">
      <c r="A834" s="146"/>
      <c r="B834" s="37"/>
      <c r="C834" s="236"/>
      <c r="D834" s="68"/>
      <c r="E834" s="205" t="s">
        <v>5</v>
      </c>
      <c r="F834" s="190">
        <v>0</v>
      </c>
      <c r="G834" s="190">
        <f t="shared" si="20"/>
        <v>0</v>
      </c>
      <c r="H834" s="30" t="str">
        <f>IF(COUNTIF(D833:D834,"x")&gt;1,Extra!$B$7," ")</f>
        <v xml:space="preserve"> </v>
      </c>
      <c r="I834" s="226"/>
    </row>
    <row r="835" spans="1:9" ht="16" x14ac:dyDescent="0.2">
      <c r="A835" s="145"/>
      <c r="C835" s="30" t="s">
        <v>64</v>
      </c>
      <c r="D835" s="205"/>
      <c r="E835" s="205"/>
      <c r="F835" s="190"/>
      <c r="G835" s="190">
        <f t="shared" si="20"/>
        <v>0</v>
      </c>
      <c r="H835" s="30"/>
      <c r="I835" s="90"/>
    </row>
    <row r="836" spans="1:9" ht="80" x14ac:dyDescent="0.2">
      <c r="A836" s="146"/>
      <c r="B836" s="37"/>
      <c r="C836" s="207" t="s">
        <v>639</v>
      </c>
      <c r="D836" s="110"/>
      <c r="E836" s="110"/>
      <c r="F836" s="200"/>
      <c r="G836" s="190">
        <f t="shared" si="20"/>
        <v>0</v>
      </c>
      <c r="H836" s="35"/>
      <c r="I836" s="206"/>
    </row>
    <row r="837" spans="1:9" x14ac:dyDescent="0.2">
      <c r="A837" s="146"/>
      <c r="B837" s="37"/>
      <c r="C837" s="30"/>
      <c r="D837" s="205"/>
      <c r="E837" s="205"/>
      <c r="F837" s="190"/>
      <c r="G837" s="190">
        <f t="shared" si="20"/>
        <v>0</v>
      </c>
      <c r="H837" s="30"/>
      <c r="I837" s="206"/>
    </row>
    <row r="838" spans="1:9" ht="16" x14ac:dyDescent="0.2">
      <c r="A838" s="146"/>
      <c r="B838" s="37">
        <v>129</v>
      </c>
      <c r="C838" s="237" t="s">
        <v>388</v>
      </c>
      <c r="D838" s="68" t="s">
        <v>520</v>
      </c>
      <c r="E838" s="205" t="s">
        <v>1</v>
      </c>
      <c r="F838" s="190">
        <v>30</v>
      </c>
      <c r="G838" s="190">
        <f t="shared" si="20"/>
        <v>30</v>
      </c>
      <c r="H838" s="30" t="str">
        <f>IF(D838="x"," ",IF(D839="x"," ",Extra!$B$3))</f>
        <v xml:space="preserve"> </v>
      </c>
      <c r="I838" s="226"/>
    </row>
    <row r="839" spans="1:9" ht="16" x14ac:dyDescent="0.2">
      <c r="A839" s="146"/>
      <c r="B839" s="37"/>
      <c r="C839" s="237"/>
      <c r="D839" s="68"/>
      <c r="E839" s="205" t="s">
        <v>5</v>
      </c>
      <c r="F839" s="190">
        <v>0</v>
      </c>
      <c r="G839" s="190">
        <f t="shared" si="20"/>
        <v>0</v>
      </c>
      <c r="H839" s="30" t="str">
        <f>IF(COUNTIF(D838:D839,"x")&gt;1,Extra!$B$7," ")</f>
        <v xml:space="preserve"> </v>
      </c>
      <c r="I839" s="226"/>
    </row>
    <row r="840" spans="1:9" ht="16" x14ac:dyDescent="0.2">
      <c r="A840" s="145"/>
      <c r="C840" s="30" t="s">
        <v>64</v>
      </c>
      <c r="D840" s="205"/>
      <c r="E840" s="205"/>
      <c r="F840" s="190"/>
      <c r="G840" s="190">
        <f t="shared" si="20"/>
        <v>0</v>
      </c>
      <c r="H840" s="30"/>
      <c r="I840" s="90"/>
    </row>
    <row r="841" spans="1:9" ht="409.6" x14ac:dyDescent="0.2">
      <c r="A841" s="146"/>
      <c r="B841" s="37"/>
      <c r="C841" s="207" t="s">
        <v>640</v>
      </c>
      <c r="D841" s="110"/>
      <c r="E841" s="110"/>
      <c r="F841" s="200"/>
      <c r="G841" s="190">
        <f t="shared" si="20"/>
        <v>0</v>
      </c>
      <c r="H841" s="35"/>
      <c r="I841" s="206"/>
    </row>
    <row r="842" spans="1:9" x14ac:dyDescent="0.2">
      <c r="A842" s="146"/>
      <c r="B842" s="37"/>
      <c r="C842" s="30"/>
      <c r="D842" s="205"/>
      <c r="E842" s="205"/>
      <c r="F842" s="190"/>
      <c r="G842" s="190">
        <f t="shared" ref="G842:G876" si="21">IF(D842="x",F842,0)</f>
        <v>0</v>
      </c>
      <c r="H842" s="30"/>
      <c r="I842" s="206"/>
    </row>
    <row r="843" spans="1:9" ht="16" x14ac:dyDescent="0.2">
      <c r="A843" s="145"/>
      <c r="B843" s="42" t="s">
        <v>507</v>
      </c>
      <c r="C843" s="236" t="s">
        <v>389</v>
      </c>
      <c r="D843" s="148" t="s">
        <v>520</v>
      </c>
      <c r="E843" s="149" t="s">
        <v>235</v>
      </c>
      <c r="F843" s="201">
        <v>20</v>
      </c>
      <c r="G843" s="190">
        <f t="shared" si="21"/>
        <v>20</v>
      </c>
      <c r="H843" s="49" t="str">
        <f>IF(D843="x"," ",IF(D844="x"," ",IF(D845="x"," ",IF(D846="x"," ",IF(D847="x"," ",IF(D848="x"," ",Extra!$B$3))))))</f>
        <v xml:space="preserve"> </v>
      </c>
    </row>
    <row r="844" spans="1:9" ht="16" x14ac:dyDescent="0.2">
      <c r="A844" s="145"/>
      <c r="C844" s="236"/>
      <c r="D844" s="148"/>
      <c r="E844" s="149" t="s">
        <v>236</v>
      </c>
      <c r="F844" s="202">
        <v>18</v>
      </c>
      <c r="G844" s="190">
        <f t="shared" si="21"/>
        <v>0</v>
      </c>
      <c r="H844" s="30" t="str">
        <f>IF(COUNTIF(D843:D848,"x")&gt;1,Extra!$B$7," ")</f>
        <v xml:space="preserve"> </v>
      </c>
    </row>
    <row r="845" spans="1:9" x14ac:dyDescent="0.2">
      <c r="A845" s="145"/>
      <c r="C845" s="236"/>
      <c r="D845" s="148"/>
      <c r="E845" s="149" t="s">
        <v>237</v>
      </c>
      <c r="F845" s="202">
        <v>16</v>
      </c>
      <c r="G845" s="190">
        <f t="shared" si="21"/>
        <v>0</v>
      </c>
    </row>
    <row r="846" spans="1:9" x14ac:dyDescent="0.2">
      <c r="A846" s="145"/>
      <c r="C846" s="236"/>
      <c r="D846" s="148"/>
      <c r="E846" s="149" t="s">
        <v>238</v>
      </c>
      <c r="F846" s="202">
        <v>14</v>
      </c>
      <c r="G846" s="190">
        <f t="shared" si="21"/>
        <v>0</v>
      </c>
    </row>
    <row r="847" spans="1:9" x14ac:dyDescent="0.2">
      <c r="A847" s="145"/>
      <c r="C847" s="236"/>
      <c r="D847" s="148"/>
      <c r="E847" s="149" t="s">
        <v>239</v>
      </c>
      <c r="F847" s="202">
        <v>12</v>
      </c>
      <c r="G847" s="190">
        <f t="shared" si="21"/>
        <v>0</v>
      </c>
    </row>
    <row r="848" spans="1:9" x14ac:dyDescent="0.2">
      <c r="A848" s="145"/>
      <c r="C848" s="236"/>
      <c r="D848" s="148"/>
      <c r="E848" s="149" t="s">
        <v>240</v>
      </c>
      <c r="F848" s="202">
        <v>10</v>
      </c>
      <c r="G848" s="190">
        <f t="shared" si="21"/>
        <v>0</v>
      </c>
    </row>
    <row r="849" spans="1:9" x14ac:dyDescent="0.2">
      <c r="A849" s="145"/>
      <c r="C849" s="38"/>
      <c r="D849" s="110"/>
      <c r="E849" s="110"/>
      <c r="F849" s="200"/>
      <c r="G849" s="190">
        <f t="shared" si="21"/>
        <v>0</v>
      </c>
      <c r="H849" s="35"/>
      <c r="I849" s="92"/>
    </row>
    <row r="850" spans="1:9" ht="16" x14ac:dyDescent="0.2">
      <c r="A850" s="145"/>
      <c r="B850" s="42" t="s">
        <v>508</v>
      </c>
      <c r="C850" s="236" t="s">
        <v>516</v>
      </c>
      <c r="D850" s="148"/>
      <c r="E850" s="149" t="s">
        <v>235</v>
      </c>
      <c r="F850" s="201">
        <v>25</v>
      </c>
      <c r="G850" s="190">
        <f t="shared" si="21"/>
        <v>0</v>
      </c>
      <c r="H850" s="49" t="str">
        <f>IF(D850="x"," ",IF(D851="x"," ",IF(D852="x"," ",IF(D853="x"," ",IF(D854="x"," ",IF(D855="x"," ",Extra!$B$3))))))</f>
        <v xml:space="preserve"> </v>
      </c>
      <c r="I850" s="230" t="s">
        <v>362</v>
      </c>
    </row>
    <row r="851" spans="1:9" ht="16" x14ac:dyDescent="0.2">
      <c r="A851" s="145"/>
      <c r="C851" s="236"/>
      <c r="D851" s="148" t="s">
        <v>520</v>
      </c>
      <c r="E851" s="149" t="s">
        <v>236</v>
      </c>
      <c r="F851" s="202">
        <v>22</v>
      </c>
      <c r="G851" s="190">
        <f t="shared" si="21"/>
        <v>22</v>
      </c>
      <c r="H851" s="30" t="str">
        <f>IF(COUNTIF(D850:D855,"x")&gt;1,Extra!$B$7," ")</f>
        <v xml:space="preserve"> </v>
      </c>
      <c r="I851" s="230"/>
    </row>
    <row r="852" spans="1:9" x14ac:dyDescent="0.2">
      <c r="A852" s="145"/>
      <c r="C852" s="236"/>
      <c r="D852" s="148"/>
      <c r="E852" s="149" t="s">
        <v>237</v>
      </c>
      <c r="F852" s="202">
        <v>19</v>
      </c>
      <c r="G852" s="190">
        <f t="shared" si="21"/>
        <v>0</v>
      </c>
      <c r="I852" s="230"/>
    </row>
    <row r="853" spans="1:9" x14ac:dyDescent="0.2">
      <c r="A853" s="145"/>
      <c r="C853" s="236"/>
      <c r="D853" s="148"/>
      <c r="E853" s="149" t="s">
        <v>238</v>
      </c>
      <c r="F853" s="202">
        <v>16</v>
      </c>
      <c r="G853" s="190">
        <f t="shared" si="21"/>
        <v>0</v>
      </c>
      <c r="I853" s="230"/>
    </row>
    <row r="854" spans="1:9" x14ac:dyDescent="0.2">
      <c r="A854" s="145"/>
      <c r="C854" s="236"/>
      <c r="D854" s="148"/>
      <c r="E854" s="149" t="s">
        <v>239</v>
      </c>
      <c r="F854" s="202">
        <v>13</v>
      </c>
      <c r="G854" s="190">
        <f t="shared" si="21"/>
        <v>0</v>
      </c>
      <c r="I854" s="230"/>
    </row>
    <row r="855" spans="1:9" x14ac:dyDescent="0.2">
      <c r="A855" s="145"/>
      <c r="C855" s="236"/>
      <c r="D855" s="148"/>
      <c r="E855" s="149" t="s">
        <v>240</v>
      </c>
      <c r="F855" s="202">
        <v>10</v>
      </c>
      <c r="G855" s="190">
        <f t="shared" si="21"/>
        <v>0</v>
      </c>
      <c r="I855" s="230"/>
    </row>
    <row r="856" spans="1:9" x14ac:dyDescent="0.2">
      <c r="A856" s="145"/>
      <c r="C856" s="38"/>
      <c r="D856" s="110"/>
      <c r="E856" s="110"/>
      <c r="F856" s="200"/>
      <c r="G856" s="190">
        <f t="shared" si="21"/>
        <v>0</v>
      </c>
      <c r="H856" s="35"/>
      <c r="I856" s="92"/>
    </row>
    <row r="857" spans="1:9" ht="16" x14ac:dyDescent="0.2">
      <c r="A857" s="145"/>
      <c r="B857" s="42" t="s">
        <v>509</v>
      </c>
      <c r="C857" s="236" t="s">
        <v>517</v>
      </c>
      <c r="D857" s="148" t="s">
        <v>520</v>
      </c>
      <c r="E857" s="149" t="s">
        <v>235</v>
      </c>
      <c r="F857" s="201">
        <v>25</v>
      </c>
      <c r="G857" s="190">
        <f t="shared" si="21"/>
        <v>25</v>
      </c>
      <c r="H857" s="49" t="str">
        <f>IF(D857="x"," ",IF(D858="x"," ",IF(D859="x"," ",IF(D860="x"," ",IF(D861="x"," ",IF(D862="x"," ",Extra!$B$3))))))</f>
        <v xml:space="preserve"> </v>
      </c>
      <c r="I857" s="230" t="s">
        <v>363</v>
      </c>
    </row>
    <row r="858" spans="1:9" ht="16" x14ac:dyDescent="0.2">
      <c r="A858" s="145"/>
      <c r="C858" s="236"/>
      <c r="D858" s="148"/>
      <c r="E858" s="149" t="s">
        <v>236</v>
      </c>
      <c r="F858" s="202">
        <v>22</v>
      </c>
      <c r="G858" s="190">
        <f t="shared" si="21"/>
        <v>0</v>
      </c>
      <c r="H858" s="30" t="str">
        <f>IF(COUNTIF(D857:D862,"x")&gt;1,Extra!$B$7," ")</f>
        <v xml:space="preserve"> </v>
      </c>
      <c r="I858" s="230"/>
    </row>
    <row r="859" spans="1:9" x14ac:dyDescent="0.2">
      <c r="A859" s="145"/>
      <c r="C859" s="236"/>
      <c r="D859" s="148"/>
      <c r="E859" s="149" t="s">
        <v>237</v>
      </c>
      <c r="F859" s="202">
        <v>19</v>
      </c>
      <c r="G859" s="190">
        <f t="shared" si="21"/>
        <v>0</v>
      </c>
      <c r="I859" s="230"/>
    </row>
    <row r="860" spans="1:9" x14ac:dyDescent="0.2">
      <c r="A860" s="145"/>
      <c r="C860" s="236"/>
      <c r="D860" s="148"/>
      <c r="E860" s="149" t="s">
        <v>238</v>
      </c>
      <c r="F860" s="202">
        <v>16</v>
      </c>
      <c r="G860" s="190">
        <f t="shared" si="21"/>
        <v>0</v>
      </c>
      <c r="I860" s="230"/>
    </row>
    <row r="861" spans="1:9" x14ac:dyDescent="0.2">
      <c r="A861" s="145"/>
      <c r="C861" s="236"/>
      <c r="D861" s="148"/>
      <c r="E861" s="149" t="s">
        <v>239</v>
      </c>
      <c r="F861" s="202">
        <v>13</v>
      </c>
      <c r="G861" s="190">
        <f t="shared" si="21"/>
        <v>0</v>
      </c>
      <c r="I861" s="230"/>
    </row>
    <row r="862" spans="1:9" x14ac:dyDescent="0.2">
      <c r="A862" s="145"/>
      <c r="C862" s="236"/>
      <c r="D862" s="148"/>
      <c r="E862" s="149" t="s">
        <v>240</v>
      </c>
      <c r="F862" s="202">
        <v>10</v>
      </c>
      <c r="G862" s="190">
        <f t="shared" si="21"/>
        <v>0</v>
      </c>
      <c r="I862" s="230"/>
    </row>
    <row r="863" spans="1:9" x14ac:dyDescent="0.2">
      <c r="A863" s="145"/>
      <c r="C863" s="38"/>
      <c r="D863" s="110"/>
      <c r="E863" s="110"/>
      <c r="F863" s="200"/>
      <c r="G863" s="190">
        <f t="shared" si="21"/>
        <v>0</v>
      </c>
      <c r="H863" s="35"/>
      <c r="I863" s="92"/>
    </row>
    <row r="864" spans="1:9" ht="16" x14ac:dyDescent="0.2">
      <c r="A864" s="145"/>
      <c r="B864" s="42" t="s">
        <v>510</v>
      </c>
      <c r="C864" s="236" t="s">
        <v>518</v>
      </c>
      <c r="D864" s="148" t="s">
        <v>520</v>
      </c>
      <c r="E864" s="149" t="s">
        <v>235</v>
      </c>
      <c r="F864" s="201">
        <v>25</v>
      </c>
      <c r="G864" s="190">
        <f t="shared" si="21"/>
        <v>25</v>
      </c>
      <c r="H864" s="49" t="str">
        <f>IF(D864="x"," ",IF(D865="x"," ",IF(D866="x"," ",IF(D867="x"," ",IF(D868="x"," ",IF(D869="x"," ",Extra!$B$3))))))</f>
        <v xml:space="preserve"> </v>
      </c>
      <c r="I864" s="230" t="s">
        <v>364</v>
      </c>
    </row>
    <row r="865" spans="1:9" ht="16" x14ac:dyDescent="0.2">
      <c r="A865" s="145"/>
      <c r="C865" s="236"/>
      <c r="D865" s="148"/>
      <c r="E865" s="149" t="s">
        <v>236</v>
      </c>
      <c r="F865" s="202">
        <v>22</v>
      </c>
      <c r="G865" s="190">
        <f t="shared" si="21"/>
        <v>0</v>
      </c>
      <c r="H865" s="30" t="str">
        <f>IF(COUNTIF(D864:D869,"x")&gt;1,Extra!$B$7," ")</f>
        <v xml:space="preserve"> </v>
      </c>
      <c r="I865" s="230"/>
    </row>
    <row r="866" spans="1:9" x14ac:dyDescent="0.2">
      <c r="A866" s="145"/>
      <c r="C866" s="236"/>
      <c r="D866" s="148"/>
      <c r="E866" s="149" t="s">
        <v>237</v>
      </c>
      <c r="F866" s="202">
        <v>19</v>
      </c>
      <c r="G866" s="190">
        <f t="shared" si="21"/>
        <v>0</v>
      </c>
      <c r="I866" s="230"/>
    </row>
    <row r="867" spans="1:9" x14ac:dyDescent="0.2">
      <c r="A867" s="145"/>
      <c r="C867" s="236"/>
      <c r="D867" s="148"/>
      <c r="E867" s="149" t="s">
        <v>238</v>
      </c>
      <c r="F867" s="202">
        <v>16</v>
      </c>
      <c r="G867" s="190">
        <f t="shared" si="21"/>
        <v>0</v>
      </c>
      <c r="I867" s="230"/>
    </row>
    <row r="868" spans="1:9" x14ac:dyDescent="0.2">
      <c r="A868" s="145"/>
      <c r="C868" s="236"/>
      <c r="D868" s="148"/>
      <c r="E868" s="149" t="s">
        <v>239</v>
      </c>
      <c r="F868" s="202">
        <v>13</v>
      </c>
      <c r="G868" s="190">
        <f t="shared" si="21"/>
        <v>0</v>
      </c>
      <c r="I868" s="230"/>
    </row>
    <row r="869" spans="1:9" x14ac:dyDescent="0.2">
      <c r="A869" s="145"/>
      <c r="C869" s="236"/>
      <c r="D869" s="148"/>
      <c r="E869" s="149" t="s">
        <v>240</v>
      </c>
      <c r="F869" s="202">
        <v>10</v>
      </c>
      <c r="G869" s="190">
        <f t="shared" si="21"/>
        <v>0</v>
      </c>
      <c r="I869" s="230"/>
    </row>
    <row r="870" spans="1:9" x14ac:dyDescent="0.2">
      <c r="A870" s="145"/>
      <c r="C870" s="38"/>
      <c r="D870" s="110"/>
      <c r="E870" s="110"/>
      <c r="F870" s="200"/>
      <c r="G870" s="190">
        <f t="shared" si="21"/>
        <v>0</v>
      </c>
      <c r="H870" s="35"/>
      <c r="I870" s="92"/>
    </row>
    <row r="871" spans="1:9" ht="16" x14ac:dyDescent="0.2">
      <c r="A871" s="145"/>
      <c r="B871" s="42" t="s">
        <v>511</v>
      </c>
      <c r="C871" s="236" t="s">
        <v>519</v>
      </c>
      <c r="D871" s="148"/>
      <c r="E871" s="149" t="s">
        <v>235</v>
      </c>
      <c r="F871" s="201">
        <v>25</v>
      </c>
      <c r="G871" s="190">
        <f t="shared" si="21"/>
        <v>0</v>
      </c>
      <c r="H871" s="49" t="str">
        <f>IF(D871="x"," ",IF(D872="x"," ",IF(D873="x"," ",IF(D874="x"," ",IF(D875="x"," ",IF(D876="x"," ",Extra!$B$3))))))</f>
        <v xml:space="preserve"> </v>
      </c>
      <c r="I871" s="230" t="s">
        <v>365</v>
      </c>
    </row>
    <row r="872" spans="1:9" ht="16" x14ac:dyDescent="0.2">
      <c r="A872" s="145"/>
      <c r="C872" s="236"/>
      <c r="D872" s="148"/>
      <c r="E872" s="149" t="s">
        <v>236</v>
      </c>
      <c r="F872" s="202">
        <v>22</v>
      </c>
      <c r="G872" s="190">
        <f t="shared" si="21"/>
        <v>0</v>
      </c>
      <c r="H872" s="30" t="str">
        <f>IF(COUNTIF(D871:D876,"x")&gt;1,Extra!$B$7," ")</f>
        <v xml:space="preserve"> </v>
      </c>
      <c r="I872" s="230"/>
    </row>
    <row r="873" spans="1:9" x14ac:dyDescent="0.2">
      <c r="A873" s="145"/>
      <c r="C873" s="236"/>
      <c r="D873" s="148"/>
      <c r="E873" s="149" t="s">
        <v>237</v>
      </c>
      <c r="F873" s="202">
        <v>19</v>
      </c>
      <c r="G873" s="190">
        <f t="shared" si="21"/>
        <v>0</v>
      </c>
      <c r="I873" s="230"/>
    </row>
    <row r="874" spans="1:9" x14ac:dyDescent="0.2">
      <c r="A874" s="145"/>
      <c r="C874" s="236"/>
      <c r="D874" s="148"/>
      <c r="E874" s="149" t="s">
        <v>238</v>
      </c>
      <c r="F874" s="202">
        <v>16</v>
      </c>
      <c r="G874" s="190">
        <f t="shared" si="21"/>
        <v>0</v>
      </c>
      <c r="I874" s="230"/>
    </row>
    <row r="875" spans="1:9" x14ac:dyDescent="0.2">
      <c r="A875" s="145"/>
      <c r="C875" s="236"/>
      <c r="D875" s="148" t="s">
        <v>520</v>
      </c>
      <c r="E875" s="149" t="s">
        <v>239</v>
      </c>
      <c r="F875" s="202">
        <v>13</v>
      </c>
      <c r="G875" s="190">
        <f t="shared" si="21"/>
        <v>13</v>
      </c>
      <c r="I875" s="230"/>
    </row>
    <row r="876" spans="1:9" x14ac:dyDescent="0.2">
      <c r="A876" s="145"/>
      <c r="C876" s="236"/>
      <c r="D876" s="148"/>
      <c r="E876" s="149" t="s">
        <v>240</v>
      </c>
      <c r="F876" s="202">
        <v>10</v>
      </c>
      <c r="G876" s="190">
        <f t="shared" si="21"/>
        <v>0</v>
      </c>
      <c r="I876" s="230"/>
    </row>
    <row r="877" spans="1:9" x14ac:dyDescent="0.2">
      <c r="A877" s="145"/>
      <c r="C877" s="38"/>
      <c r="D877" s="110"/>
      <c r="E877" s="110"/>
      <c r="F877" s="200"/>
      <c r="G877" s="200"/>
      <c r="H877" s="35"/>
      <c r="I877" s="92"/>
    </row>
    <row r="878" spans="1:9" x14ac:dyDescent="0.2">
      <c r="A878" s="145"/>
      <c r="C878" s="38"/>
      <c r="D878" s="110"/>
      <c r="E878" s="35"/>
      <c r="F878" s="192"/>
      <c r="G878" s="192"/>
      <c r="H878" s="35"/>
      <c r="I878" s="92"/>
    </row>
    <row r="879" spans="1:9" ht="16" x14ac:dyDescent="0.2">
      <c r="A879" s="145"/>
      <c r="B879" s="181"/>
      <c r="C879" s="181" t="s">
        <v>248</v>
      </c>
      <c r="D879" s="181"/>
      <c r="E879" s="181"/>
      <c r="F879" s="181"/>
      <c r="G879" s="181"/>
      <c r="H879" s="181"/>
      <c r="I879" s="220"/>
    </row>
    <row r="880" spans="1:9" ht="44.5" customHeight="1" x14ac:dyDescent="0.2">
      <c r="A880" s="17"/>
      <c r="C880" s="78" t="str">
        <f>IF(COUNTIF(H686:H879,Extra!$B$3)&gt;=1,Extra!$B$18,Extra!$B$19)</f>
        <v>Dimension 4: Quality is completed</v>
      </c>
      <c r="F880" s="185"/>
      <c r="G880" s="185"/>
    </row>
  </sheetData>
  <sheetProtection algorithmName="SHA-512" hashValue="HdHxVN2FqX/kk7UDhL1b6VhH0yv//ewr4l3rVtk5AvDXXfbtyf6+dGVd72CzPVGue0CV4q0UuVkMHjlFy8s9hQ==" saltValue="SJxXEE+90JI+8+46QeBHCQ==" spinCount="100000" sheet="1" insertHyperlinks="0"/>
  <mergeCells count="269">
    <mergeCell ref="C864:C869"/>
    <mergeCell ref="I864:I869"/>
    <mergeCell ref="C871:C876"/>
    <mergeCell ref="I871:I876"/>
    <mergeCell ref="C843:C848"/>
    <mergeCell ref="C850:C855"/>
    <mergeCell ref="I850:I855"/>
    <mergeCell ref="C857:C862"/>
    <mergeCell ref="I857:I862"/>
    <mergeCell ref="C827:C828"/>
    <mergeCell ref="I827:I828"/>
    <mergeCell ref="C833:C834"/>
    <mergeCell ref="I833:I834"/>
    <mergeCell ref="C838:C839"/>
    <mergeCell ref="I838:I839"/>
    <mergeCell ref="C806:C807"/>
    <mergeCell ref="I806:I807"/>
    <mergeCell ref="C811:C817"/>
    <mergeCell ref="I811:I817"/>
    <mergeCell ref="C819:C825"/>
    <mergeCell ref="I819:I825"/>
    <mergeCell ref="C773:C779"/>
    <mergeCell ref="C783:C789"/>
    <mergeCell ref="C793:C799"/>
    <mergeCell ref="C803:C804"/>
    <mergeCell ref="I803:I804"/>
    <mergeCell ref="C758:C759"/>
    <mergeCell ref="I758:I759"/>
    <mergeCell ref="C763:C764"/>
    <mergeCell ref="I763:I764"/>
    <mergeCell ref="C768:C769"/>
    <mergeCell ref="I768:I769"/>
    <mergeCell ref="C734:C737"/>
    <mergeCell ref="I734:I737"/>
    <mergeCell ref="C741:C746"/>
    <mergeCell ref="C748:C751"/>
    <mergeCell ref="C753:C756"/>
    <mergeCell ref="C718:C719"/>
    <mergeCell ref="I718:I719"/>
    <mergeCell ref="C723:C724"/>
    <mergeCell ref="I723:I724"/>
    <mergeCell ref="C728:C730"/>
    <mergeCell ref="I728:I730"/>
    <mergeCell ref="C706:C710"/>
    <mergeCell ref="I706:I710"/>
    <mergeCell ref="C713:C714"/>
    <mergeCell ref="I713:I714"/>
    <mergeCell ref="C687:C688"/>
    <mergeCell ref="I687:I688"/>
    <mergeCell ref="C692:C697"/>
    <mergeCell ref="C699:C702"/>
    <mergeCell ref="C675:C676"/>
    <mergeCell ref="I675:I676"/>
    <mergeCell ref="C631:C632"/>
    <mergeCell ref="I631:I632"/>
    <mergeCell ref="C636:C637"/>
    <mergeCell ref="I636:I637"/>
    <mergeCell ref="C639:C640"/>
    <mergeCell ref="I639:I640"/>
    <mergeCell ref="C614:C615"/>
    <mergeCell ref="I614:I615"/>
    <mergeCell ref="C619:C622"/>
    <mergeCell ref="I619:I622"/>
    <mergeCell ref="C624:C626"/>
    <mergeCell ref="I624:I626"/>
    <mergeCell ref="C659:C660"/>
    <mergeCell ref="I659:I660"/>
    <mergeCell ref="C664:C667"/>
    <mergeCell ref="I664:I667"/>
    <mergeCell ref="C669:C670"/>
    <mergeCell ref="C644:C645"/>
    <mergeCell ref="I644:I645"/>
    <mergeCell ref="C649:C650"/>
    <mergeCell ref="I649:I650"/>
    <mergeCell ref="C654:C655"/>
    <mergeCell ref="I654:I655"/>
    <mergeCell ref="C599:C602"/>
    <mergeCell ref="I599:I602"/>
    <mergeCell ref="C606:C607"/>
    <mergeCell ref="I606:I607"/>
    <mergeCell ref="C609:C610"/>
    <mergeCell ref="I609:I610"/>
    <mergeCell ref="C590:C591"/>
    <mergeCell ref="I590:I591"/>
    <mergeCell ref="C593:C594"/>
    <mergeCell ref="I593:I594"/>
    <mergeCell ref="C575:C576"/>
    <mergeCell ref="I575:I576"/>
    <mergeCell ref="C580:C581"/>
    <mergeCell ref="I580:I581"/>
    <mergeCell ref="C585:C586"/>
    <mergeCell ref="I585:I586"/>
    <mergeCell ref="C564:C565"/>
    <mergeCell ref="I564:I565"/>
    <mergeCell ref="C567:C568"/>
    <mergeCell ref="I567:I568"/>
    <mergeCell ref="C572:C573"/>
    <mergeCell ref="I572:I573"/>
    <mergeCell ref="C542:C546"/>
    <mergeCell ref="C548:C550"/>
    <mergeCell ref="I548:I550"/>
    <mergeCell ref="C559:C560"/>
    <mergeCell ref="I559:I560"/>
    <mergeCell ref="C554:C555"/>
    <mergeCell ref="I554:I555"/>
    <mergeCell ref="C532:C533"/>
    <mergeCell ref="I532:I533"/>
    <mergeCell ref="C537:C538"/>
    <mergeCell ref="I537:I538"/>
    <mergeCell ref="C518:C519"/>
    <mergeCell ref="I518:I519"/>
    <mergeCell ref="C523:C524"/>
    <mergeCell ref="I523:I524"/>
    <mergeCell ref="C529:C530"/>
    <mergeCell ref="I529:I530"/>
    <mergeCell ref="C503:C504"/>
    <mergeCell ref="I503:I504"/>
    <mergeCell ref="C508:C509"/>
    <mergeCell ref="I508:I509"/>
    <mergeCell ref="C513:C514"/>
    <mergeCell ref="I513:I514"/>
    <mergeCell ref="C488:C489"/>
    <mergeCell ref="I488:I489"/>
    <mergeCell ref="C493:C494"/>
    <mergeCell ref="I493:I494"/>
    <mergeCell ref="C498:C499"/>
    <mergeCell ref="I498:I499"/>
    <mergeCell ref="C473:C474"/>
    <mergeCell ref="I473:I474"/>
    <mergeCell ref="C478:C479"/>
    <mergeCell ref="I478:I479"/>
    <mergeCell ref="C483:C484"/>
    <mergeCell ref="I483:I484"/>
    <mergeCell ref="C457:C458"/>
    <mergeCell ref="I457:I458"/>
    <mergeCell ref="C462:C463"/>
    <mergeCell ref="I462:I463"/>
    <mergeCell ref="C467:C471"/>
    <mergeCell ref="C442:C443"/>
    <mergeCell ref="I442:I443"/>
    <mergeCell ref="C447:C448"/>
    <mergeCell ref="I447:I448"/>
    <mergeCell ref="C452:C455"/>
    <mergeCell ref="I452:I455"/>
    <mergeCell ref="C424:C425"/>
    <mergeCell ref="I424:I425"/>
    <mergeCell ref="C432:C433"/>
    <mergeCell ref="I432:I433"/>
    <mergeCell ref="C437:C438"/>
    <mergeCell ref="I437:I438"/>
    <mergeCell ref="C427:C428"/>
    <mergeCell ref="I427:I428"/>
    <mergeCell ref="C415:C416"/>
    <mergeCell ref="I415:I416"/>
    <mergeCell ref="C418:C419"/>
    <mergeCell ref="I418:I419"/>
    <mergeCell ref="C421:C422"/>
    <mergeCell ref="I421:I422"/>
    <mergeCell ref="C410:C411"/>
    <mergeCell ref="I410:I411"/>
    <mergeCell ref="C396:C399"/>
    <mergeCell ref="I396:I399"/>
    <mergeCell ref="C376:C378"/>
    <mergeCell ref="I376:I378"/>
    <mergeCell ref="C382:C385"/>
    <mergeCell ref="I382:I385"/>
    <mergeCell ref="C389:C392"/>
    <mergeCell ref="I389:I392"/>
    <mergeCell ref="C354:C357"/>
    <mergeCell ref="I354:I357"/>
    <mergeCell ref="C361:C364"/>
    <mergeCell ref="I361:I364"/>
    <mergeCell ref="C368:C371"/>
    <mergeCell ref="I368:I371"/>
    <mergeCell ref="C341:C343"/>
    <mergeCell ref="I341:I343"/>
    <mergeCell ref="C347:C350"/>
    <mergeCell ref="I347:I350"/>
    <mergeCell ref="C333:C336"/>
    <mergeCell ref="I333:I336"/>
    <mergeCell ref="C326:C329"/>
    <mergeCell ref="I326:I329"/>
    <mergeCell ref="C313:C315"/>
    <mergeCell ref="I313:I315"/>
    <mergeCell ref="C319:C322"/>
    <mergeCell ref="I319:I322"/>
    <mergeCell ref="C300:C302"/>
    <mergeCell ref="I300:I302"/>
    <mergeCell ref="C306:C308"/>
    <mergeCell ref="I306:I308"/>
    <mergeCell ref="C279:C282"/>
    <mergeCell ref="I279:I282"/>
    <mergeCell ref="C286:C289"/>
    <mergeCell ref="I286:I289"/>
    <mergeCell ref="C293:C296"/>
    <mergeCell ref="I293:I296"/>
    <mergeCell ref="C244:C245"/>
    <mergeCell ref="I244:I245"/>
    <mergeCell ref="C249:C250"/>
    <mergeCell ref="I249:I250"/>
    <mergeCell ref="C273:C275"/>
    <mergeCell ref="I273:I275"/>
    <mergeCell ref="C254:C256"/>
    <mergeCell ref="I254:I256"/>
    <mergeCell ref="C260:C262"/>
    <mergeCell ref="I260:I262"/>
    <mergeCell ref="C266:C268"/>
    <mergeCell ref="I266:I268"/>
    <mergeCell ref="C226:C228"/>
    <mergeCell ref="I226:I228"/>
    <mergeCell ref="C232:C234"/>
    <mergeCell ref="I232:I234"/>
    <mergeCell ref="C238:C240"/>
    <mergeCell ref="I238:I240"/>
    <mergeCell ref="C19:C20"/>
    <mergeCell ref="I19:I20"/>
    <mergeCell ref="C7:C9"/>
    <mergeCell ref="I7:I9"/>
    <mergeCell ref="C39:C40"/>
    <mergeCell ref="I39:I40"/>
    <mergeCell ref="C76:C78"/>
    <mergeCell ref="I76:I78"/>
    <mergeCell ref="C58:E58"/>
    <mergeCell ref="C44:C45"/>
    <mergeCell ref="I44:I45"/>
    <mergeCell ref="C54:C56"/>
    <mergeCell ref="I54:I56"/>
    <mergeCell ref="I49:I50"/>
    <mergeCell ref="C165:C166"/>
    <mergeCell ref="C170:C172"/>
    <mergeCell ref="C176:C178"/>
    <mergeCell ref="C147:C152"/>
    <mergeCell ref="C88:C89"/>
    <mergeCell ref="C93:C94"/>
    <mergeCell ref="C98:C99"/>
    <mergeCell ref="O7:O9"/>
    <mergeCell ref="C13:C15"/>
    <mergeCell ref="I13:I15"/>
    <mergeCell ref="C24:C25"/>
    <mergeCell ref="I24:I25"/>
    <mergeCell ref="C29:C30"/>
    <mergeCell ref="I29:I30"/>
    <mergeCell ref="C34:C35"/>
    <mergeCell ref="I34:I35"/>
    <mergeCell ref="C49:C50"/>
    <mergeCell ref="C134:C135"/>
    <mergeCell ref="C214:C215"/>
    <mergeCell ref="I83:I84"/>
    <mergeCell ref="I103:I107"/>
    <mergeCell ref="I93:I94"/>
    <mergeCell ref="I88:I89"/>
    <mergeCell ref="I117:I119"/>
    <mergeCell ref="I134:I135"/>
    <mergeCell ref="I209:I210"/>
    <mergeCell ref="C180:C184"/>
    <mergeCell ref="C186:C188"/>
    <mergeCell ref="C190:C192"/>
    <mergeCell ref="C196:C200"/>
    <mergeCell ref="C204:C205"/>
    <mergeCell ref="C209:C210"/>
    <mergeCell ref="C83:C84"/>
    <mergeCell ref="C103:C107"/>
    <mergeCell ref="C155:C156"/>
    <mergeCell ref="C160:C161"/>
    <mergeCell ref="C139:C143"/>
    <mergeCell ref="C123:C127"/>
    <mergeCell ref="C129:C130"/>
    <mergeCell ref="C111:C113"/>
    <mergeCell ref="C117:C119"/>
  </mergeCells>
  <conditionalFormatting sqref="H1:H2 H221 H165:H166 H103:H107 H111:H113 H117:H119 H170:H172 H176:H178 H186:H188 H190:H192 H4:H43 H54:H84 H88:H89 H93:H94 H98:H99 H129:H130 H134:H135 H154:H156 H160:H161 H123:H127 H139:H143 H147:H152 H180:H184 H196:H200 H204:H205 H209:H210 H214:H215 H405 H682 H590:H597 H881:H1048576">
    <cfRule type="beginsWith" dxfId="580" priority="703" operator="beginsWith" text="Oeps too many">
      <formula>LEFT(H1,LEN("Oeps too many"))="Oeps too many"</formula>
    </cfRule>
  </conditionalFormatting>
  <conditionalFormatting sqref="C1:C2 C4:C6 C10:C12 C16:C18 C21:C23 C26:C28 C31:C33 C36:C38 C41:C43 C75 C79:C82 C221 C128 C153 C179 C185 C189 C405 C223:C253 C682 C674 C881:C1048576">
    <cfRule type="containsText" dxfId="579" priority="702" operator="containsText" text="Please fill your answer here.">
      <formula>NOT(ISERROR(SEARCH("Please fill your answer here.",C1)))</formula>
    </cfRule>
  </conditionalFormatting>
  <conditionalFormatting sqref="H221 H165:H166 H103:H107 H111:H113 H117:H119 H170:H172 H1:H43 H54:H84 H88:H89 H93:H94 H98:H99 H134:H135 H160:H161 H139:H143 H196:H200 H204:H205 H209:H210 H214:H215 H123:H130 H147:H156 H176:H192 H405 H244 H682 H590:H597 H674 H881:H1048576">
    <cfRule type="beginsWith" dxfId="578" priority="701" operator="beginsWith" text="Missing answer">
      <formula>LEFT(H1,LEN("Missing answer"))="Missing answer"</formula>
    </cfRule>
  </conditionalFormatting>
  <conditionalFormatting sqref="C3">
    <cfRule type="containsText" dxfId="577" priority="700" operator="containsText" text="Please fill your answer here.">
      <formula>NOT(ISERROR(SEARCH("Please fill your answer here.",C3)))</formula>
    </cfRule>
  </conditionalFormatting>
  <conditionalFormatting sqref="A1:I1 K1:XFD1">
    <cfRule type="expression" dxfId="576" priority="697">
      <formula>$C1="This section is completed"</formula>
    </cfRule>
    <cfRule type="expression" dxfId="575" priority="698">
      <formula>$C1="This section contains missing answers"</formula>
    </cfRule>
    <cfRule type="containsText" dxfId="574" priority="699" operator="containsText" text="This section contains missing answers">
      <formula>NOT(ISERROR(SEARCH("This section contains missing answers",A1)))</formula>
    </cfRule>
  </conditionalFormatting>
  <conditionalFormatting sqref="J1">
    <cfRule type="expression" dxfId="573" priority="694">
      <formula>$C1="This section is completed"</formula>
    </cfRule>
    <cfRule type="expression" dxfId="572" priority="695">
      <formula>$C1="This section contains missing answers"</formula>
    </cfRule>
    <cfRule type="containsText" dxfId="571" priority="696" operator="containsText" text="This section contains missing answers">
      <formula>NOT(ISERROR(SEARCH("This section contains missing answers",J1)))</formula>
    </cfRule>
  </conditionalFormatting>
  <conditionalFormatting sqref="H49 H51:H53 H128 H153 H179 H185 H189 H244 H674">
    <cfRule type="beginsWith" dxfId="570" priority="693" operator="beginsWith" text="This answer is missing">
      <formula>LEFT(H49,LEN("This answer is missing"))="This answer is missing"</formula>
    </cfRule>
  </conditionalFormatting>
  <conditionalFormatting sqref="C51:C53">
    <cfRule type="containsText" dxfId="569" priority="692" operator="containsText" text="Please fill your answer here.">
      <formula>NOT(ISERROR(SEARCH("Please fill your answer here.",C51)))</formula>
    </cfRule>
  </conditionalFormatting>
  <conditionalFormatting sqref="H49 H51:H53">
    <cfRule type="beginsWith" dxfId="568" priority="691" operator="beginsWith" text="Missing answer">
      <formula>LEFT(H49,LEN("Missing answer"))="Missing answer"</formula>
    </cfRule>
  </conditionalFormatting>
  <conditionalFormatting sqref="H44 H46:H48">
    <cfRule type="beginsWith" dxfId="567" priority="690" operator="beginsWith" text="This answer is missing">
      <formula>LEFT(H44,LEN("This answer is missing"))="This answer is missing"</formula>
    </cfRule>
  </conditionalFormatting>
  <conditionalFormatting sqref="C46:C48">
    <cfRule type="containsText" dxfId="566" priority="689" operator="containsText" text="Please fill your answer here.">
      <formula>NOT(ISERROR(SEARCH("Please fill your answer here.",C46)))</formula>
    </cfRule>
  </conditionalFormatting>
  <conditionalFormatting sqref="H44 H46:H48">
    <cfRule type="beginsWith" dxfId="565" priority="688" operator="beginsWith" text="Missing answer">
      <formula>LEFT(H44,LEN("Missing answer"))="Missing answer"</formula>
    </cfRule>
  </conditionalFormatting>
  <conditionalFormatting sqref="C57">
    <cfRule type="containsText" dxfId="564" priority="686" operator="containsText" text="Please fill your answer here.">
      <formula>NOT(ISERROR(SEARCH("Please fill your answer here.",C57)))</formula>
    </cfRule>
  </conditionalFormatting>
  <conditionalFormatting sqref="H85:H87">
    <cfRule type="beginsWith" dxfId="563" priority="684" operator="beginsWith" text="This answer is missing">
      <formula>LEFT(H85,LEN("This answer is missing"))="This answer is missing"</formula>
    </cfRule>
  </conditionalFormatting>
  <conditionalFormatting sqref="C85:C87">
    <cfRule type="containsText" dxfId="562" priority="683" operator="containsText" text="Please fill your answer here.">
      <formula>NOT(ISERROR(SEARCH("Please fill your answer here.",C85)))</formula>
    </cfRule>
  </conditionalFormatting>
  <conditionalFormatting sqref="H85:H87">
    <cfRule type="beginsWith" dxfId="561" priority="682" operator="beginsWith" text="Missing answer">
      <formula>LEFT(H85,LEN("Missing answer"))="Missing answer"</formula>
    </cfRule>
  </conditionalFormatting>
  <conditionalFormatting sqref="H90:H92">
    <cfRule type="beginsWith" dxfId="560" priority="681" operator="beginsWith" text="This answer is missing">
      <formula>LEFT(H90,LEN("This answer is missing"))="This answer is missing"</formula>
    </cfRule>
  </conditionalFormatting>
  <conditionalFormatting sqref="C90:C92">
    <cfRule type="containsText" dxfId="559" priority="680" operator="containsText" text="Please fill your answer here.">
      <formula>NOT(ISERROR(SEARCH("Please fill your answer here.",C90)))</formula>
    </cfRule>
  </conditionalFormatting>
  <conditionalFormatting sqref="H90:H92">
    <cfRule type="beginsWith" dxfId="558" priority="679" operator="beginsWith" text="Missing answer">
      <formula>LEFT(H90,LEN("Missing answer"))="Missing answer"</formula>
    </cfRule>
  </conditionalFormatting>
  <conditionalFormatting sqref="H95:H97">
    <cfRule type="beginsWith" dxfId="557" priority="678" operator="beginsWith" text="This answer is missing">
      <formula>LEFT(H95,LEN("This answer is missing"))="This answer is missing"</formula>
    </cfRule>
  </conditionalFormatting>
  <conditionalFormatting sqref="C95:C97">
    <cfRule type="containsText" dxfId="556" priority="677" operator="containsText" text="Please fill your answer here.">
      <formula>NOT(ISERROR(SEARCH("Please fill your answer here.",C95)))</formula>
    </cfRule>
  </conditionalFormatting>
  <conditionalFormatting sqref="H95:H97">
    <cfRule type="beginsWith" dxfId="555" priority="676" operator="beginsWith" text="Missing answer">
      <formula>LEFT(H95,LEN("Missing answer"))="Missing answer"</formula>
    </cfRule>
  </conditionalFormatting>
  <conditionalFormatting sqref="H100:H102">
    <cfRule type="beginsWith" dxfId="554" priority="675" operator="beginsWith" text="This answer is missing">
      <formula>LEFT(H100,LEN("This answer is missing"))="This answer is missing"</formula>
    </cfRule>
  </conditionalFormatting>
  <conditionalFormatting sqref="C100:C102">
    <cfRule type="containsText" dxfId="553" priority="674" operator="containsText" text="Please fill your answer here.">
      <formula>NOT(ISERROR(SEARCH("Please fill your answer here.",C100)))</formula>
    </cfRule>
  </conditionalFormatting>
  <conditionalFormatting sqref="H100:H102">
    <cfRule type="beginsWith" dxfId="552" priority="673" operator="beginsWith" text="Missing answer">
      <formula>LEFT(H100,LEN("Missing answer"))="Missing answer"</formula>
    </cfRule>
  </conditionalFormatting>
  <conditionalFormatting sqref="H108:H110">
    <cfRule type="beginsWith" dxfId="551" priority="672" operator="beginsWith" text="This answer is missing">
      <formula>LEFT(H108,LEN("This answer is missing"))="This answer is missing"</formula>
    </cfRule>
  </conditionalFormatting>
  <conditionalFormatting sqref="C108:C110">
    <cfRule type="containsText" dxfId="550" priority="671" operator="containsText" text="Please fill your answer here.">
      <formula>NOT(ISERROR(SEARCH("Please fill your answer here.",C108)))</formula>
    </cfRule>
  </conditionalFormatting>
  <conditionalFormatting sqref="H108:H110">
    <cfRule type="beginsWith" dxfId="549" priority="670" operator="beginsWith" text="Missing answer">
      <formula>LEFT(H108,LEN("Missing answer"))="Missing answer"</formula>
    </cfRule>
  </conditionalFormatting>
  <conditionalFormatting sqref="H114:H116">
    <cfRule type="beginsWith" dxfId="548" priority="669" operator="beginsWith" text="This answer is missing">
      <formula>LEFT(H114,LEN("This answer is missing"))="This answer is missing"</formula>
    </cfRule>
  </conditionalFormatting>
  <conditionalFormatting sqref="C114:C116">
    <cfRule type="containsText" dxfId="547" priority="668" operator="containsText" text="Please fill your answer here.">
      <formula>NOT(ISERROR(SEARCH("Please fill your answer here.",C114)))</formula>
    </cfRule>
  </conditionalFormatting>
  <conditionalFormatting sqref="H114:H116">
    <cfRule type="beginsWith" dxfId="546" priority="667" operator="beginsWith" text="Missing answer">
      <formula>LEFT(H114,LEN("Missing answer"))="Missing answer"</formula>
    </cfRule>
  </conditionalFormatting>
  <conditionalFormatting sqref="H120:H122">
    <cfRule type="beginsWith" dxfId="545" priority="666" operator="beginsWith" text="This answer is missing">
      <formula>LEFT(H120,LEN("This answer is missing"))="This answer is missing"</formula>
    </cfRule>
  </conditionalFormatting>
  <conditionalFormatting sqref="C120:C122">
    <cfRule type="containsText" dxfId="544" priority="665" operator="containsText" text="Please fill your answer here.">
      <formula>NOT(ISERROR(SEARCH("Please fill your answer here.",C120)))</formula>
    </cfRule>
  </conditionalFormatting>
  <conditionalFormatting sqref="H120:H122">
    <cfRule type="beginsWith" dxfId="543" priority="664" operator="beginsWith" text="Missing answer">
      <formula>LEFT(H120,LEN("Missing answer"))="Missing answer"</formula>
    </cfRule>
  </conditionalFormatting>
  <conditionalFormatting sqref="H131:H133">
    <cfRule type="beginsWith" dxfId="542" priority="660" operator="beginsWith" text="This answer is missing">
      <formula>LEFT(H131,LEN("This answer is missing"))="This answer is missing"</formula>
    </cfRule>
  </conditionalFormatting>
  <conditionalFormatting sqref="C131:C133">
    <cfRule type="containsText" dxfId="541" priority="659" operator="containsText" text="Please fill your answer here.">
      <formula>NOT(ISERROR(SEARCH("Please fill your answer here.",C131)))</formula>
    </cfRule>
  </conditionalFormatting>
  <conditionalFormatting sqref="H131:H133">
    <cfRule type="beginsWith" dxfId="540" priority="658" operator="beginsWith" text="Missing answer">
      <formula>LEFT(H131,LEN("Missing answer"))="Missing answer"</formula>
    </cfRule>
  </conditionalFormatting>
  <conditionalFormatting sqref="H136:H138">
    <cfRule type="beginsWith" dxfId="539" priority="657" operator="beginsWith" text="This answer is missing">
      <formula>LEFT(H136,LEN("This answer is missing"))="This answer is missing"</formula>
    </cfRule>
  </conditionalFormatting>
  <conditionalFormatting sqref="C137:C138">
    <cfRule type="containsText" dxfId="538" priority="656" operator="containsText" text="Please fill your answer here.">
      <formula>NOT(ISERROR(SEARCH("Please fill your answer here.",C137)))</formula>
    </cfRule>
  </conditionalFormatting>
  <conditionalFormatting sqref="H136:H138">
    <cfRule type="beginsWith" dxfId="537" priority="655" operator="beginsWith" text="Missing answer">
      <formula>LEFT(H136,LEN("Missing answer"))="Missing answer"</formula>
    </cfRule>
  </conditionalFormatting>
  <conditionalFormatting sqref="H144:H146">
    <cfRule type="beginsWith" dxfId="536" priority="654" operator="beginsWith" text="This answer is missing">
      <formula>LEFT(H144,LEN("This answer is missing"))="This answer is missing"</formula>
    </cfRule>
  </conditionalFormatting>
  <conditionalFormatting sqref="C144:C146">
    <cfRule type="containsText" dxfId="535" priority="653" operator="containsText" text="Please fill your answer here.">
      <formula>NOT(ISERROR(SEARCH("Please fill your answer here.",C144)))</formula>
    </cfRule>
  </conditionalFormatting>
  <conditionalFormatting sqref="H144:H146">
    <cfRule type="beginsWith" dxfId="534" priority="652" operator="beginsWith" text="Missing answer">
      <formula>LEFT(H144,LEN("Missing answer"))="Missing answer"</formula>
    </cfRule>
  </conditionalFormatting>
  <conditionalFormatting sqref="H157:H159">
    <cfRule type="beginsWith" dxfId="533" priority="648" operator="beginsWith" text="This answer is missing">
      <formula>LEFT(H157,LEN("This answer is missing"))="This answer is missing"</formula>
    </cfRule>
  </conditionalFormatting>
  <conditionalFormatting sqref="C157:C159">
    <cfRule type="containsText" dxfId="532" priority="647" operator="containsText" text="Please fill your answer here.">
      <formula>NOT(ISERROR(SEARCH("Please fill your answer here.",C157)))</formula>
    </cfRule>
  </conditionalFormatting>
  <conditionalFormatting sqref="H157:H159">
    <cfRule type="beginsWith" dxfId="531" priority="646" operator="beginsWith" text="Missing answer">
      <formula>LEFT(H157,LEN("Missing answer"))="Missing answer"</formula>
    </cfRule>
  </conditionalFormatting>
  <conditionalFormatting sqref="H162:H164">
    <cfRule type="beginsWith" dxfId="530" priority="645" operator="beginsWith" text="This answer is missing">
      <formula>LEFT(H162,LEN("This answer is missing"))="This answer is missing"</formula>
    </cfRule>
  </conditionalFormatting>
  <conditionalFormatting sqref="C162:C164">
    <cfRule type="containsText" dxfId="529" priority="644" operator="containsText" text="Please fill your answer here.">
      <formula>NOT(ISERROR(SEARCH("Please fill your answer here.",C162)))</formula>
    </cfRule>
  </conditionalFormatting>
  <conditionalFormatting sqref="H162:H164">
    <cfRule type="beginsWith" dxfId="528" priority="643" operator="beginsWith" text="Missing answer">
      <formula>LEFT(H162,LEN("Missing answer"))="Missing answer"</formula>
    </cfRule>
  </conditionalFormatting>
  <conditionalFormatting sqref="H167:H169">
    <cfRule type="beginsWith" dxfId="527" priority="642" operator="beginsWith" text="This answer is missing">
      <formula>LEFT(H167,LEN("This answer is missing"))="This answer is missing"</formula>
    </cfRule>
  </conditionalFormatting>
  <conditionalFormatting sqref="C167:C169">
    <cfRule type="containsText" dxfId="526" priority="641" operator="containsText" text="Please fill your answer here.">
      <formula>NOT(ISERROR(SEARCH("Please fill your answer here.",C167)))</formula>
    </cfRule>
  </conditionalFormatting>
  <conditionalFormatting sqref="H167:H169">
    <cfRule type="beginsWith" dxfId="525" priority="640" operator="beginsWith" text="Missing answer">
      <formula>LEFT(H167,LEN("Missing answer"))="Missing answer"</formula>
    </cfRule>
  </conditionalFormatting>
  <conditionalFormatting sqref="H173:H175">
    <cfRule type="beginsWith" dxfId="524" priority="639" operator="beginsWith" text="This answer is missing">
      <formula>LEFT(H173,LEN("This answer is missing"))="This answer is missing"</formula>
    </cfRule>
  </conditionalFormatting>
  <conditionalFormatting sqref="C173:C175">
    <cfRule type="containsText" dxfId="523" priority="638" operator="containsText" text="Please fill your answer here.">
      <formula>NOT(ISERROR(SEARCH("Please fill your answer here.",C173)))</formula>
    </cfRule>
  </conditionalFormatting>
  <conditionalFormatting sqref="H173:H175">
    <cfRule type="beginsWith" dxfId="522" priority="637" operator="beginsWith" text="Missing answer">
      <formula>LEFT(H173,LEN("Missing answer"))="Missing answer"</formula>
    </cfRule>
  </conditionalFormatting>
  <conditionalFormatting sqref="H193:H195">
    <cfRule type="beginsWith" dxfId="521" priority="624" operator="beginsWith" text="This answer is missing">
      <formula>LEFT(H193,LEN("This answer is missing"))="This answer is missing"</formula>
    </cfRule>
  </conditionalFormatting>
  <conditionalFormatting sqref="C193:C195">
    <cfRule type="containsText" dxfId="520" priority="623" operator="containsText" text="Please fill your answer here.">
      <formula>NOT(ISERROR(SEARCH("Please fill your answer here.",C193)))</formula>
    </cfRule>
  </conditionalFormatting>
  <conditionalFormatting sqref="H193:H195">
    <cfRule type="beginsWith" dxfId="519" priority="622" operator="beginsWith" text="Missing answer">
      <formula>LEFT(H193,LEN("Missing answer"))="Missing answer"</formula>
    </cfRule>
  </conditionalFormatting>
  <conditionalFormatting sqref="H201:H203">
    <cfRule type="beginsWith" dxfId="518" priority="621" operator="beginsWith" text="This answer is missing">
      <formula>LEFT(H201,LEN("This answer is missing"))="This answer is missing"</formula>
    </cfRule>
  </conditionalFormatting>
  <conditionalFormatting sqref="C201:C203">
    <cfRule type="containsText" dxfId="517" priority="620" operator="containsText" text="Please fill your answer here.">
      <formula>NOT(ISERROR(SEARCH("Please fill your answer here.",C201)))</formula>
    </cfRule>
  </conditionalFormatting>
  <conditionalFormatting sqref="H201:H203">
    <cfRule type="beginsWith" dxfId="516" priority="619" operator="beginsWith" text="Missing answer">
      <formula>LEFT(H201,LEN("Missing answer"))="Missing answer"</formula>
    </cfRule>
  </conditionalFormatting>
  <conditionalFormatting sqref="H206:H208">
    <cfRule type="beginsWith" dxfId="515" priority="618" operator="beginsWith" text="This answer is missing">
      <formula>LEFT(H206,LEN("This answer is missing"))="This answer is missing"</formula>
    </cfRule>
  </conditionalFormatting>
  <conditionalFormatting sqref="C206:C208">
    <cfRule type="containsText" dxfId="514" priority="617" operator="containsText" text="Please fill your answer here.">
      <formula>NOT(ISERROR(SEARCH("Please fill your answer here.",C206)))</formula>
    </cfRule>
  </conditionalFormatting>
  <conditionalFormatting sqref="H206:H208">
    <cfRule type="beginsWith" dxfId="513" priority="616" operator="beginsWith" text="Missing answer">
      <formula>LEFT(H206,LEN("Missing answer"))="Missing answer"</formula>
    </cfRule>
  </conditionalFormatting>
  <conditionalFormatting sqref="H211:H213">
    <cfRule type="beginsWith" dxfId="512" priority="615" operator="beginsWith" text="This answer is missing">
      <formula>LEFT(H211,LEN("This answer is missing"))="This answer is missing"</formula>
    </cfRule>
  </conditionalFormatting>
  <conditionalFormatting sqref="C211:C213">
    <cfRule type="containsText" dxfId="511" priority="614" operator="containsText" text="Please fill your answer here.">
      <formula>NOT(ISERROR(SEARCH("Please fill your answer here.",C211)))</formula>
    </cfRule>
  </conditionalFormatting>
  <conditionalFormatting sqref="H211:H213">
    <cfRule type="beginsWith" dxfId="510" priority="613" operator="beginsWith" text="Missing answer">
      <formula>LEFT(H211,LEN("Missing answer"))="Missing answer"</formula>
    </cfRule>
  </conditionalFormatting>
  <conditionalFormatting sqref="H216:H218">
    <cfRule type="beginsWith" dxfId="509" priority="612" operator="beginsWith" text="This answer is missing">
      <formula>LEFT(H216,LEN("This answer is missing"))="This answer is missing"</formula>
    </cfRule>
  </conditionalFormatting>
  <conditionalFormatting sqref="C216:C218">
    <cfRule type="containsText" dxfId="508" priority="611" operator="containsText" text="Please fill your answer here.">
      <formula>NOT(ISERROR(SEARCH("Please fill your answer here.",C216)))</formula>
    </cfRule>
  </conditionalFormatting>
  <conditionalFormatting sqref="H216:H218">
    <cfRule type="beginsWith" dxfId="507" priority="610" operator="beginsWith" text="Missing answer">
      <formula>LEFT(H216,LEN("Missing answer"))="Missing answer"</formula>
    </cfRule>
  </conditionalFormatting>
  <conditionalFormatting sqref="H220">
    <cfRule type="beginsWith" dxfId="506" priority="609" operator="beginsWith" text="This answer is missing">
      <formula>LEFT(H220,LEN("This answer is missing"))="This answer is missing"</formula>
    </cfRule>
  </conditionalFormatting>
  <conditionalFormatting sqref="C220">
    <cfRule type="containsText" dxfId="505" priority="608" operator="containsText" text="Please fill your answer here.">
      <formula>NOT(ISERROR(SEARCH("Please fill your answer here.",C220)))</formula>
    </cfRule>
  </conditionalFormatting>
  <conditionalFormatting sqref="H220">
    <cfRule type="beginsWith" dxfId="504" priority="607" operator="beginsWith" text="Missing answer">
      <formula>LEFT(H220,LEN("Missing answer"))="Missing answer"</formula>
    </cfRule>
  </conditionalFormatting>
  <conditionalFormatting sqref="A220:I220 K220:XFD220">
    <cfRule type="expression" dxfId="503" priority="604">
      <formula>$C220="Dimension 1: Policy is completed"</formula>
    </cfRule>
    <cfRule type="expression" dxfId="502" priority="605">
      <formula>$C220="Dimension 1: Policy contains missing answers"</formula>
    </cfRule>
    <cfRule type="containsText" dxfId="501" priority="606" operator="containsText" text="This section contains missing answers">
      <formula>NOT(ISERROR(SEARCH("This section contains missing answers",A220)))</formula>
    </cfRule>
  </conditionalFormatting>
  <conditionalFormatting sqref="J220">
    <cfRule type="expression" dxfId="500" priority="601">
      <formula>$C220="This section is completed"</formula>
    </cfRule>
    <cfRule type="expression" dxfId="499" priority="602">
      <formula>$C220="This section contains missing answers"</formula>
    </cfRule>
    <cfRule type="containsText" dxfId="498" priority="603" operator="containsText" text="This section contains missing answers">
      <formula>NOT(ISERROR(SEARCH("This section contains missing answers",J220)))</formula>
    </cfRule>
  </conditionalFormatting>
  <conditionalFormatting sqref="H45">
    <cfRule type="beginsWith" dxfId="497" priority="600" operator="beginsWith" text="Oeps too many">
      <formula>LEFT(H45,LEN("Oeps too many"))="Oeps too many"</formula>
    </cfRule>
  </conditionalFormatting>
  <conditionalFormatting sqref="H45">
    <cfRule type="beginsWith" dxfId="496" priority="599" operator="beginsWith" text="Missing answer">
      <formula>LEFT(H45,LEN("Missing answer"))="Missing answer"</formula>
    </cfRule>
  </conditionalFormatting>
  <conditionalFormatting sqref="H1:H253 H272:H332 H340:H405 H432:H553 H559:H1048576">
    <cfRule type="beginsWith" dxfId="495" priority="597" operator="beginsWith" text="Missing answer">
      <formula>LEFT(H1,LEN("Missing answer"))="Missing answer"</formula>
    </cfRule>
    <cfRule type="beginsWith" dxfId="494" priority="598" operator="beginsWith" text="1 answer only">
      <formula>LEFT(H1,LEN("1 answer only"))="1 answer only"</formula>
    </cfRule>
  </conditionalFormatting>
  <conditionalFormatting sqref="C136">
    <cfRule type="containsText" dxfId="493" priority="596" operator="containsText" text="Please fill your answer here.">
      <formula>NOT(ISERROR(SEARCH("Please fill your answer here.",C136)))</formula>
    </cfRule>
  </conditionalFormatting>
  <conditionalFormatting sqref="G6">
    <cfRule type="beginsWith" dxfId="492" priority="595" operator="beginsWith" text="Oeps too many">
      <formula>LEFT(G6,LEN("Oeps too many"))="Oeps too many"</formula>
    </cfRule>
  </conditionalFormatting>
  <conditionalFormatting sqref="G6">
    <cfRule type="beginsWith" dxfId="491" priority="594" operator="beginsWith" text="Missing answer">
      <formula>LEFT(G6,LEN("Missing answer"))="Missing answer"</formula>
    </cfRule>
  </conditionalFormatting>
  <conditionalFormatting sqref="G6">
    <cfRule type="beginsWith" dxfId="490" priority="592" operator="beginsWith" text="Missing answer">
      <formula>LEFT(G6,LEN("Missing answer"))="Missing answer"</formula>
    </cfRule>
    <cfRule type="beginsWith" dxfId="489" priority="593" operator="beginsWith" text="1 answer only">
      <formula>LEFT(G6,LEN("1 answer only"))="1 answer only"</formula>
    </cfRule>
  </conditionalFormatting>
  <conditionalFormatting sqref="H223:H226 H228:H232 H234:H238 H240:H243 H246:H249 H251:H253 H272">
    <cfRule type="beginsWith" dxfId="488" priority="591" operator="beginsWith" text="This answer is missing">
      <formula>LEFT(H223,LEN("This answer is missing"))="This answer is missing"</formula>
    </cfRule>
  </conditionalFormatting>
  <conditionalFormatting sqref="C272">
    <cfRule type="containsText" dxfId="487" priority="590" operator="containsText" text="Please fill your answer here.">
      <formula>NOT(ISERROR(SEARCH("Please fill your answer here.",C272)))</formula>
    </cfRule>
  </conditionalFormatting>
  <conditionalFormatting sqref="H222:H226 H228:H232 H234:H238 H240:H243 H246:H249 H251:H253 H272">
    <cfRule type="beginsWith" dxfId="486" priority="589" operator="beginsWith" text="Missing answer">
      <formula>LEFT(H222,LEN("Missing answer"))="Missing answer"</formula>
    </cfRule>
  </conditionalFormatting>
  <conditionalFormatting sqref="C222">
    <cfRule type="containsText" dxfId="485" priority="588" operator="containsText" text="Please fill your answer here.">
      <formula>NOT(ISERROR(SEARCH("Please fill your answer here.",C222)))</formula>
    </cfRule>
  </conditionalFormatting>
  <conditionalFormatting sqref="H273 H279:H282 H275">
    <cfRule type="beginsWith" dxfId="484" priority="587" operator="beginsWith" text="Oeps too many">
      <formula>LEFT(H273,LEN("Oeps too many"))="Oeps too many"</formula>
    </cfRule>
  </conditionalFormatting>
  <conditionalFormatting sqref="H273 H279:H282 H275">
    <cfRule type="beginsWith" dxfId="483" priority="586" operator="beginsWith" text="Missing answer">
      <formula>LEFT(H273,LEN("Missing answer"))="Missing answer"</formula>
    </cfRule>
  </conditionalFormatting>
  <conditionalFormatting sqref="H276:H278">
    <cfRule type="beginsWith" dxfId="482" priority="585" operator="beginsWith" text="This answer is missing">
      <formula>LEFT(H276,LEN("This answer is missing"))="This answer is missing"</formula>
    </cfRule>
  </conditionalFormatting>
  <conditionalFormatting sqref="C277:C278">
    <cfRule type="containsText" dxfId="481" priority="584" operator="containsText" text="Please fill your answer here.">
      <formula>NOT(ISERROR(SEARCH("Please fill your answer here.",C277)))</formula>
    </cfRule>
  </conditionalFormatting>
  <conditionalFormatting sqref="H276:H278">
    <cfRule type="beginsWith" dxfId="480" priority="583" operator="beginsWith" text="Missing answer">
      <formula>LEFT(H276,LEN("Missing answer"))="Missing answer"</formula>
    </cfRule>
  </conditionalFormatting>
  <conditionalFormatting sqref="H283:H285">
    <cfRule type="beginsWith" dxfId="479" priority="582" operator="beginsWith" text="This answer is missing">
      <formula>LEFT(H283,LEN("This answer is missing"))="This answer is missing"</formula>
    </cfRule>
  </conditionalFormatting>
  <conditionalFormatting sqref="C283:C285">
    <cfRule type="containsText" dxfId="478" priority="581" operator="containsText" text="Please fill your answer here.">
      <formula>NOT(ISERROR(SEARCH("Please fill your answer here.",C283)))</formula>
    </cfRule>
  </conditionalFormatting>
  <conditionalFormatting sqref="H283:H285">
    <cfRule type="beginsWith" dxfId="477" priority="580" operator="beginsWith" text="Missing answer">
      <formula>LEFT(H283,LEN("Missing answer"))="Missing answer"</formula>
    </cfRule>
  </conditionalFormatting>
  <conditionalFormatting sqref="C276">
    <cfRule type="containsText" dxfId="476" priority="579" operator="containsText" text="Please fill your answer here.">
      <formula>NOT(ISERROR(SEARCH("Please fill your answer here.",C276)))</formula>
    </cfRule>
  </conditionalFormatting>
  <conditionalFormatting sqref="H286:H289">
    <cfRule type="beginsWith" dxfId="475" priority="578" operator="beginsWith" text="Oeps too many">
      <formula>LEFT(H286,LEN("Oeps too many"))="Oeps too many"</formula>
    </cfRule>
  </conditionalFormatting>
  <conditionalFormatting sqref="H286:H289">
    <cfRule type="beginsWith" dxfId="474" priority="577" operator="beginsWith" text="Missing answer">
      <formula>LEFT(H286,LEN("Missing answer"))="Missing answer"</formula>
    </cfRule>
  </conditionalFormatting>
  <conditionalFormatting sqref="H290:H292">
    <cfRule type="beginsWith" dxfId="473" priority="576" operator="beginsWith" text="This answer is missing">
      <formula>LEFT(H290,LEN("This answer is missing"))="This answer is missing"</formula>
    </cfRule>
  </conditionalFormatting>
  <conditionalFormatting sqref="C291:C292">
    <cfRule type="containsText" dxfId="472" priority="575" operator="containsText" text="Please fill your answer here.">
      <formula>NOT(ISERROR(SEARCH("Please fill your answer here.",C291)))</formula>
    </cfRule>
  </conditionalFormatting>
  <conditionalFormatting sqref="H290:H292">
    <cfRule type="beginsWith" dxfId="471" priority="574" operator="beginsWith" text="Missing answer">
      <formula>LEFT(H290,LEN("Missing answer"))="Missing answer"</formula>
    </cfRule>
  </conditionalFormatting>
  <conditionalFormatting sqref="H293:H296">
    <cfRule type="beginsWith" dxfId="470" priority="573" operator="beginsWith" text="Oeps too many">
      <formula>LEFT(H293,LEN("Oeps too many"))="Oeps too many"</formula>
    </cfRule>
  </conditionalFormatting>
  <conditionalFormatting sqref="H293:H296">
    <cfRule type="beginsWith" dxfId="469" priority="572" operator="beginsWith" text="Missing answer">
      <formula>LEFT(H293,LEN("Missing answer"))="Missing answer"</formula>
    </cfRule>
  </conditionalFormatting>
  <conditionalFormatting sqref="H297:H299">
    <cfRule type="beginsWith" dxfId="468" priority="571" operator="beginsWith" text="This answer is missing">
      <formula>LEFT(H297,LEN("This answer is missing"))="This answer is missing"</formula>
    </cfRule>
  </conditionalFormatting>
  <conditionalFormatting sqref="C298:C299">
    <cfRule type="containsText" dxfId="467" priority="570" operator="containsText" text="Please fill your answer here.">
      <formula>NOT(ISERROR(SEARCH("Please fill your answer here.",C298)))</formula>
    </cfRule>
  </conditionalFormatting>
  <conditionalFormatting sqref="H297:H299">
    <cfRule type="beginsWith" dxfId="466" priority="569" operator="beginsWith" text="Missing answer">
      <formula>LEFT(H297,LEN("Missing answer"))="Missing answer"</formula>
    </cfRule>
  </conditionalFormatting>
  <conditionalFormatting sqref="H300:H302">
    <cfRule type="beginsWith" dxfId="465" priority="568" operator="beginsWith" text="Oeps too many">
      <formula>LEFT(H300,LEN("Oeps too many"))="Oeps too many"</formula>
    </cfRule>
  </conditionalFormatting>
  <conditionalFormatting sqref="H300:H302">
    <cfRule type="beginsWith" dxfId="464" priority="567" operator="beginsWith" text="Missing answer">
      <formula>LEFT(H300,LEN("Missing answer"))="Missing answer"</formula>
    </cfRule>
  </conditionalFormatting>
  <conditionalFormatting sqref="H303:H305">
    <cfRule type="beginsWith" dxfId="463" priority="566" operator="beginsWith" text="This answer is missing">
      <formula>LEFT(H303,LEN("This answer is missing"))="This answer is missing"</formula>
    </cfRule>
  </conditionalFormatting>
  <conditionalFormatting sqref="C304:C305">
    <cfRule type="containsText" dxfId="462" priority="565" operator="containsText" text="Please fill your answer here.">
      <formula>NOT(ISERROR(SEARCH("Please fill your answer here.",C304)))</formula>
    </cfRule>
  </conditionalFormatting>
  <conditionalFormatting sqref="H303:H305">
    <cfRule type="beginsWith" dxfId="461" priority="564" operator="beginsWith" text="Missing answer">
      <formula>LEFT(H303,LEN("Missing answer"))="Missing answer"</formula>
    </cfRule>
  </conditionalFormatting>
  <conditionalFormatting sqref="H306:H308">
    <cfRule type="beginsWith" dxfId="460" priority="563" operator="beginsWith" text="Oeps too many">
      <formula>LEFT(H306,LEN("Oeps too many"))="Oeps too many"</formula>
    </cfRule>
  </conditionalFormatting>
  <conditionalFormatting sqref="H306:H308">
    <cfRule type="beginsWith" dxfId="459" priority="562" operator="beginsWith" text="Missing answer">
      <formula>LEFT(H306,LEN("Missing answer"))="Missing answer"</formula>
    </cfRule>
  </conditionalFormatting>
  <conditionalFormatting sqref="H309:H311">
    <cfRule type="beginsWith" dxfId="458" priority="561" operator="beginsWith" text="This answer is missing">
      <formula>LEFT(H309,LEN("This answer is missing"))="This answer is missing"</formula>
    </cfRule>
  </conditionalFormatting>
  <conditionalFormatting sqref="C310:C311">
    <cfRule type="containsText" dxfId="457" priority="560" operator="containsText" text="Please fill your answer here.">
      <formula>NOT(ISERROR(SEARCH("Please fill your answer here.",C310)))</formula>
    </cfRule>
  </conditionalFormatting>
  <conditionalFormatting sqref="H309:H311">
    <cfRule type="beginsWith" dxfId="456" priority="559" operator="beginsWith" text="Missing answer">
      <formula>LEFT(H309,LEN("Missing answer"))="Missing answer"</formula>
    </cfRule>
  </conditionalFormatting>
  <conditionalFormatting sqref="C290">
    <cfRule type="containsText" dxfId="455" priority="544" operator="containsText" text="Please fill your answer here.">
      <formula>NOT(ISERROR(SEARCH("Please fill your answer here.",C290)))</formula>
    </cfRule>
  </conditionalFormatting>
  <conditionalFormatting sqref="C297">
    <cfRule type="containsText" dxfId="454" priority="543" operator="containsText" text="Please fill your answer here.">
      <formula>NOT(ISERROR(SEARCH("Please fill your answer here.",C297)))</formula>
    </cfRule>
  </conditionalFormatting>
  <conditionalFormatting sqref="H312">
    <cfRule type="beginsWith" dxfId="453" priority="547" operator="beginsWith" text="This answer is missing">
      <formula>LEFT(H312,LEN("This answer is missing"))="This answer is missing"</formula>
    </cfRule>
  </conditionalFormatting>
  <conditionalFormatting sqref="C312">
    <cfRule type="containsText" dxfId="452" priority="546" operator="containsText" text="Please fill your answer here.">
      <formula>NOT(ISERROR(SEARCH("Please fill your answer here.",C312)))</formula>
    </cfRule>
  </conditionalFormatting>
  <conditionalFormatting sqref="H312">
    <cfRule type="beginsWith" dxfId="451" priority="545" operator="beginsWith" text="Missing answer">
      <formula>LEFT(H312,LEN("Missing answer"))="Missing answer"</formula>
    </cfRule>
  </conditionalFormatting>
  <conditionalFormatting sqref="C303">
    <cfRule type="containsText" dxfId="450" priority="542" operator="containsText" text="Please fill your answer here.">
      <formula>NOT(ISERROR(SEARCH("Please fill your answer here.",C303)))</formula>
    </cfRule>
  </conditionalFormatting>
  <conditionalFormatting sqref="C309">
    <cfRule type="containsText" dxfId="449" priority="541" operator="containsText" text="Please fill your answer here.">
      <formula>NOT(ISERROR(SEARCH("Please fill your answer here.",C309)))</formula>
    </cfRule>
  </conditionalFormatting>
  <conditionalFormatting sqref="H313:H315 H319:H322">
    <cfRule type="beginsWith" dxfId="448" priority="539" operator="beginsWith" text="Oeps too many">
      <formula>LEFT(H313,LEN("Oeps too many"))="Oeps too many"</formula>
    </cfRule>
  </conditionalFormatting>
  <conditionalFormatting sqref="H313:H315 H319:H322">
    <cfRule type="beginsWith" dxfId="447" priority="538" operator="beginsWith" text="Missing answer">
      <formula>LEFT(H313,LEN("Missing answer"))="Missing answer"</formula>
    </cfRule>
  </conditionalFormatting>
  <conditionalFormatting sqref="H316:H318">
    <cfRule type="beginsWith" dxfId="446" priority="537" operator="beginsWith" text="This answer is missing">
      <formula>LEFT(H316,LEN("This answer is missing"))="This answer is missing"</formula>
    </cfRule>
  </conditionalFormatting>
  <conditionalFormatting sqref="C317:C318">
    <cfRule type="containsText" dxfId="445" priority="536" operator="containsText" text="Please fill your answer here.">
      <formula>NOT(ISERROR(SEARCH("Please fill your answer here.",C317)))</formula>
    </cfRule>
  </conditionalFormatting>
  <conditionalFormatting sqref="H316:H318">
    <cfRule type="beginsWith" dxfId="444" priority="535" operator="beginsWith" text="Missing answer">
      <formula>LEFT(H316,LEN("Missing answer"))="Missing answer"</formula>
    </cfRule>
  </conditionalFormatting>
  <conditionalFormatting sqref="H323:H325">
    <cfRule type="beginsWith" dxfId="443" priority="534" operator="beginsWith" text="This answer is missing">
      <formula>LEFT(H323,LEN("This answer is missing"))="This answer is missing"</formula>
    </cfRule>
  </conditionalFormatting>
  <conditionalFormatting sqref="C323:C325">
    <cfRule type="containsText" dxfId="442" priority="533" operator="containsText" text="Please fill your answer here.">
      <formula>NOT(ISERROR(SEARCH("Please fill your answer here.",C323)))</formula>
    </cfRule>
  </conditionalFormatting>
  <conditionalFormatting sqref="H323:H325">
    <cfRule type="beginsWith" dxfId="441" priority="532" operator="beginsWith" text="Missing answer">
      <formula>LEFT(H323,LEN("Missing answer"))="Missing answer"</formula>
    </cfRule>
  </conditionalFormatting>
  <conditionalFormatting sqref="C316">
    <cfRule type="containsText" dxfId="440" priority="531" operator="containsText" text="Please fill your answer here.">
      <formula>NOT(ISERROR(SEARCH("Please fill your answer here.",C316)))</formula>
    </cfRule>
  </conditionalFormatting>
  <conditionalFormatting sqref="H326:H329">
    <cfRule type="beginsWith" dxfId="439" priority="530" operator="beginsWith" text="Oeps too many">
      <formula>LEFT(H326,LEN("Oeps too many"))="Oeps too many"</formula>
    </cfRule>
  </conditionalFormatting>
  <conditionalFormatting sqref="H326:H329">
    <cfRule type="beginsWith" dxfId="438" priority="529" operator="beginsWith" text="Missing answer">
      <formula>LEFT(H326,LEN("Missing answer"))="Missing answer"</formula>
    </cfRule>
  </conditionalFormatting>
  <conditionalFormatting sqref="H330:H332">
    <cfRule type="beginsWith" dxfId="437" priority="528" operator="beginsWith" text="This answer is missing">
      <formula>LEFT(H330,LEN("This answer is missing"))="This answer is missing"</formula>
    </cfRule>
  </conditionalFormatting>
  <conditionalFormatting sqref="C331:C332">
    <cfRule type="containsText" dxfId="436" priority="527" operator="containsText" text="Please fill your answer here.">
      <formula>NOT(ISERROR(SEARCH("Please fill your answer here.",C331)))</formula>
    </cfRule>
  </conditionalFormatting>
  <conditionalFormatting sqref="H330:H332">
    <cfRule type="beginsWith" dxfId="435" priority="526" operator="beginsWith" text="Missing answer">
      <formula>LEFT(H330,LEN("Missing answer"))="Missing answer"</formula>
    </cfRule>
  </conditionalFormatting>
  <conditionalFormatting sqref="C330">
    <cfRule type="containsText" dxfId="434" priority="509" operator="containsText" text="Please fill your answer here.">
      <formula>NOT(ISERROR(SEARCH("Please fill your answer here.",C330)))</formula>
    </cfRule>
  </conditionalFormatting>
  <conditionalFormatting sqref="H340">
    <cfRule type="beginsWith" dxfId="433" priority="506" operator="beginsWith" text="This answer is missing">
      <formula>LEFT(H340,LEN("This answer is missing"))="This answer is missing"</formula>
    </cfRule>
  </conditionalFormatting>
  <conditionalFormatting sqref="C340">
    <cfRule type="containsText" dxfId="432" priority="505" operator="containsText" text="Please fill your answer here.">
      <formula>NOT(ISERROR(SEARCH("Please fill your answer here.",C340)))</formula>
    </cfRule>
  </conditionalFormatting>
  <conditionalFormatting sqref="H340">
    <cfRule type="beginsWith" dxfId="431" priority="504" operator="beginsWith" text="Missing answer">
      <formula>LEFT(H340,LEN("Missing answer"))="Missing answer"</formula>
    </cfRule>
  </conditionalFormatting>
  <conditionalFormatting sqref="H341:H343 H347:H350">
    <cfRule type="beginsWith" dxfId="430" priority="503" operator="beginsWith" text="Oeps too many">
      <formula>LEFT(H341,LEN("Oeps too many"))="Oeps too many"</formula>
    </cfRule>
  </conditionalFormatting>
  <conditionalFormatting sqref="H341:H343 H347:H350">
    <cfRule type="beginsWith" dxfId="429" priority="502" operator="beginsWith" text="Missing answer">
      <formula>LEFT(H341,LEN("Missing answer"))="Missing answer"</formula>
    </cfRule>
  </conditionalFormatting>
  <conditionalFormatting sqref="H344:H346">
    <cfRule type="beginsWith" dxfId="428" priority="501" operator="beginsWith" text="This answer is missing">
      <formula>LEFT(H344,LEN("This answer is missing"))="This answer is missing"</formula>
    </cfRule>
  </conditionalFormatting>
  <conditionalFormatting sqref="C345:C346">
    <cfRule type="containsText" dxfId="427" priority="500" operator="containsText" text="Please fill your answer here.">
      <formula>NOT(ISERROR(SEARCH("Please fill your answer here.",C345)))</formula>
    </cfRule>
  </conditionalFormatting>
  <conditionalFormatting sqref="H344:H346">
    <cfRule type="beginsWith" dxfId="426" priority="499" operator="beginsWith" text="Missing answer">
      <formula>LEFT(H344,LEN("Missing answer"))="Missing answer"</formula>
    </cfRule>
  </conditionalFormatting>
  <conditionalFormatting sqref="H351:H353">
    <cfRule type="beginsWith" dxfId="425" priority="498" operator="beginsWith" text="This answer is missing">
      <formula>LEFT(H351,LEN("This answer is missing"))="This answer is missing"</formula>
    </cfRule>
  </conditionalFormatting>
  <conditionalFormatting sqref="C351:C353">
    <cfRule type="containsText" dxfId="424" priority="497" operator="containsText" text="Please fill your answer here.">
      <formula>NOT(ISERROR(SEARCH("Please fill your answer here.",C351)))</formula>
    </cfRule>
  </conditionalFormatting>
  <conditionalFormatting sqref="H351:H353">
    <cfRule type="beginsWith" dxfId="423" priority="496" operator="beginsWith" text="Missing answer">
      <formula>LEFT(H351,LEN("Missing answer"))="Missing answer"</formula>
    </cfRule>
  </conditionalFormatting>
  <conditionalFormatting sqref="C344">
    <cfRule type="containsText" dxfId="422" priority="495" operator="containsText" text="Please fill your answer here.">
      <formula>NOT(ISERROR(SEARCH("Please fill your answer here.",C344)))</formula>
    </cfRule>
  </conditionalFormatting>
  <conditionalFormatting sqref="H354:H357">
    <cfRule type="beginsWith" dxfId="421" priority="494" operator="beginsWith" text="Oeps too many">
      <formula>LEFT(H354,LEN("Oeps too many"))="Oeps too many"</formula>
    </cfRule>
  </conditionalFormatting>
  <conditionalFormatting sqref="H354:H357">
    <cfRule type="beginsWith" dxfId="420" priority="493" operator="beginsWith" text="Missing answer">
      <formula>LEFT(H354,LEN("Missing answer"))="Missing answer"</formula>
    </cfRule>
  </conditionalFormatting>
  <conditionalFormatting sqref="H358:H360">
    <cfRule type="beginsWith" dxfId="419" priority="492" operator="beginsWith" text="This answer is missing">
      <formula>LEFT(H358,LEN("This answer is missing"))="This answer is missing"</formula>
    </cfRule>
  </conditionalFormatting>
  <conditionalFormatting sqref="C359:C360">
    <cfRule type="containsText" dxfId="418" priority="491" operator="containsText" text="Please fill your answer here.">
      <formula>NOT(ISERROR(SEARCH("Please fill your answer here.",C359)))</formula>
    </cfRule>
  </conditionalFormatting>
  <conditionalFormatting sqref="H358:H360">
    <cfRule type="beginsWith" dxfId="417" priority="490" operator="beginsWith" text="Missing answer">
      <formula>LEFT(H358,LEN("Missing answer"))="Missing answer"</formula>
    </cfRule>
  </conditionalFormatting>
  <conditionalFormatting sqref="H361:H364">
    <cfRule type="beginsWith" dxfId="416" priority="489" operator="beginsWith" text="Oeps too many">
      <formula>LEFT(H361,LEN("Oeps too many"))="Oeps too many"</formula>
    </cfRule>
  </conditionalFormatting>
  <conditionalFormatting sqref="H361:H364">
    <cfRule type="beginsWith" dxfId="415" priority="488" operator="beginsWith" text="Missing answer">
      <formula>LEFT(H361,LEN("Missing answer"))="Missing answer"</formula>
    </cfRule>
  </conditionalFormatting>
  <conditionalFormatting sqref="H365:H366">
    <cfRule type="beginsWith" dxfId="414" priority="487" operator="beginsWith" text="This answer is missing">
      <formula>LEFT(H365,LEN("This answer is missing"))="This answer is missing"</formula>
    </cfRule>
  </conditionalFormatting>
  <conditionalFormatting sqref="C366">
    <cfRule type="containsText" dxfId="413" priority="486" operator="containsText" text="Please fill your answer here.">
      <formula>NOT(ISERROR(SEARCH("Please fill your answer here.",C366)))</formula>
    </cfRule>
  </conditionalFormatting>
  <conditionalFormatting sqref="H365:H366">
    <cfRule type="beginsWith" dxfId="412" priority="485" operator="beginsWith" text="Missing answer">
      <formula>LEFT(H365,LEN("Missing answer"))="Missing answer"</formula>
    </cfRule>
  </conditionalFormatting>
  <conditionalFormatting sqref="C358">
    <cfRule type="containsText" dxfId="411" priority="473" operator="containsText" text="Please fill your answer here.">
      <formula>NOT(ISERROR(SEARCH("Please fill your answer here.",C358)))</formula>
    </cfRule>
  </conditionalFormatting>
  <conditionalFormatting sqref="C365">
    <cfRule type="containsText" dxfId="410" priority="472" operator="containsText" text="Please fill your answer here.">
      <formula>NOT(ISERROR(SEARCH("Please fill your answer here.",C365)))</formula>
    </cfRule>
  </conditionalFormatting>
  <conditionalFormatting sqref="H367">
    <cfRule type="beginsWith" dxfId="409" priority="470" operator="beginsWith" text="This answer is missing">
      <formula>LEFT(H367,LEN("This answer is missing"))="This answer is missing"</formula>
    </cfRule>
  </conditionalFormatting>
  <conditionalFormatting sqref="C367">
    <cfRule type="containsText" dxfId="408" priority="469" operator="containsText" text="Please fill your answer here.">
      <formula>NOT(ISERROR(SEARCH("Please fill your answer here.",C367)))</formula>
    </cfRule>
  </conditionalFormatting>
  <conditionalFormatting sqref="H367">
    <cfRule type="beginsWith" dxfId="407" priority="468" operator="beginsWith" text="Missing answer">
      <formula>LEFT(H367,LEN("Missing answer"))="Missing answer"</formula>
    </cfRule>
  </conditionalFormatting>
  <conditionalFormatting sqref="H368:H371">
    <cfRule type="beginsWith" dxfId="406" priority="467" operator="beginsWith" text="Oeps too many">
      <formula>LEFT(H368,LEN("Oeps too many"))="Oeps too many"</formula>
    </cfRule>
  </conditionalFormatting>
  <conditionalFormatting sqref="H368:H371">
    <cfRule type="beginsWith" dxfId="405" priority="466" operator="beginsWith" text="Missing answer">
      <formula>LEFT(H368,LEN("Missing answer"))="Missing answer"</formula>
    </cfRule>
  </conditionalFormatting>
  <conditionalFormatting sqref="H372:H373">
    <cfRule type="beginsWith" dxfId="404" priority="465" operator="beginsWith" text="This answer is missing">
      <formula>LEFT(H372,LEN("This answer is missing"))="This answer is missing"</formula>
    </cfRule>
  </conditionalFormatting>
  <conditionalFormatting sqref="C373">
    <cfRule type="containsText" dxfId="403" priority="464" operator="containsText" text="Please fill your answer here.">
      <formula>NOT(ISERROR(SEARCH("Please fill your answer here.",C373)))</formula>
    </cfRule>
  </conditionalFormatting>
  <conditionalFormatting sqref="H372:H373">
    <cfRule type="beginsWith" dxfId="402" priority="463" operator="beginsWith" text="Missing answer">
      <formula>LEFT(H372,LEN("Missing answer"))="Missing answer"</formula>
    </cfRule>
  </conditionalFormatting>
  <conditionalFormatting sqref="C372">
    <cfRule type="containsText" dxfId="401" priority="462" operator="containsText" text="Please fill your answer here.">
      <formula>NOT(ISERROR(SEARCH("Please fill your answer here.",C372)))</formula>
    </cfRule>
  </conditionalFormatting>
  <conditionalFormatting sqref="H374">
    <cfRule type="beginsWith" dxfId="400" priority="461" operator="beginsWith" text="This answer is missing">
      <formula>LEFT(H374,LEN("This answer is missing"))="This answer is missing"</formula>
    </cfRule>
  </conditionalFormatting>
  <conditionalFormatting sqref="C374">
    <cfRule type="containsText" dxfId="399" priority="460" operator="containsText" text="Please fill your answer here.">
      <formula>NOT(ISERROR(SEARCH("Please fill your answer here.",C374)))</formula>
    </cfRule>
  </conditionalFormatting>
  <conditionalFormatting sqref="H374">
    <cfRule type="beginsWith" dxfId="398" priority="459" operator="beginsWith" text="Missing answer">
      <formula>LEFT(H374,LEN("Missing answer"))="Missing answer"</formula>
    </cfRule>
  </conditionalFormatting>
  <conditionalFormatting sqref="H375">
    <cfRule type="beginsWith" dxfId="397" priority="449" operator="beginsWith" text="This answer is missing">
      <formula>LEFT(H375,LEN("This answer is missing"))="This answer is missing"</formula>
    </cfRule>
  </conditionalFormatting>
  <conditionalFormatting sqref="C375">
    <cfRule type="containsText" dxfId="396" priority="448" operator="containsText" text="Please fill your answer here.">
      <formula>NOT(ISERROR(SEARCH("Please fill your answer here.",C375)))</formula>
    </cfRule>
  </conditionalFormatting>
  <conditionalFormatting sqref="H375">
    <cfRule type="beginsWith" dxfId="395" priority="447" operator="beginsWith" text="Missing answer">
      <formula>LEFT(H375,LEN("Missing answer"))="Missing answer"</formula>
    </cfRule>
  </conditionalFormatting>
  <conditionalFormatting sqref="H376:H378 H382:H385">
    <cfRule type="beginsWith" dxfId="394" priority="446" operator="beginsWith" text="Oeps too many">
      <formula>LEFT(H376,LEN("Oeps too many"))="Oeps too many"</formula>
    </cfRule>
  </conditionalFormatting>
  <conditionalFormatting sqref="H376:H378 H382:H385">
    <cfRule type="beginsWith" dxfId="393" priority="445" operator="beginsWith" text="Missing answer">
      <formula>LEFT(H376,LEN("Missing answer"))="Missing answer"</formula>
    </cfRule>
  </conditionalFormatting>
  <conditionalFormatting sqref="H379:H381">
    <cfRule type="beginsWith" dxfId="392" priority="444" operator="beginsWith" text="This answer is missing">
      <formula>LEFT(H379,LEN("This answer is missing"))="This answer is missing"</formula>
    </cfRule>
  </conditionalFormatting>
  <conditionalFormatting sqref="C380:C381">
    <cfRule type="containsText" dxfId="391" priority="443" operator="containsText" text="Please fill your answer here.">
      <formula>NOT(ISERROR(SEARCH("Please fill your answer here.",C380)))</formula>
    </cfRule>
  </conditionalFormatting>
  <conditionalFormatting sqref="H379:H381">
    <cfRule type="beginsWith" dxfId="390" priority="442" operator="beginsWith" text="Missing answer">
      <formula>LEFT(H379,LEN("Missing answer"))="Missing answer"</formula>
    </cfRule>
  </conditionalFormatting>
  <conditionalFormatting sqref="H386:H388">
    <cfRule type="beginsWith" dxfId="389" priority="441" operator="beginsWith" text="This answer is missing">
      <formula>LEFT(H386,LEN("This answer is missing"))="This answer is missing"</formula>
    </cfRule>
  </conditionalFormatting>
  <conditionalFormatting sqref="C386:C388">
    <cfRule type="containsText" dxfId="388" priority="440" operator="containsText" text="Please fill your answer here.">
      <formula>NOT(ISERROR(SEARCH("Please fill your answer here.",C386)))</formula>
    </cfRule>
  </conditionalFormatting>
  <conditionalFormatting sqref="H386:H388">
    <cfRule type="beginsWith" dxfId="387" priority="439" operator="beginsWith" text="Missing answer">
      <formula>LEFT(H386,LEN("Missing answer"))="Missing answer"</formula>
    </cfRule>
  </conditionalFormatting>
  <conditionalFormatting sqref="C379">
    <cfRule type="containsText" dxfId="386" priority="438" operator="containsText" text="Please fill your answer here.">
      <formula>NOT(ISERROR(SEARCH("Please fill your answer here.",C379)))</formula>
    </cfRule>
  </conditionalFormatting>
  <conditionalFormatting sqref="H389:H392">
    <cfRule type="beginsWith" dxfId="385" priority="437" operator="beginsWith" text="Oeps too many">
      <formula>LEFT(H389,LEN("Oeps too many"))="Oeps too many"</formula>
    </cfRule>
  </conditionalFormatting>
  <conditionalFormatting sqref="H389:H392">
    <cfRule type="beginsWith" dxfId="384" priority="436" operator="beginsWith" text="Missing answer">
      <formula>LEFT(H389,LEN("Missing answer"))="Missing answer"</formula>
    </cfRule>
  </conditionalFormatting>
  <conditionalFormatting sqref="H393:H395">
    <cfRule type="beginsWith" dxfId="383" priority="435" operator="beginsWith" text="This answer is missing">
      <formula>LEFT(H393,LEN("This answer is missing"))="This answer is missing"</formula>
    </cfRule>
  </conditionalFormatting>
  <conditionalFormatting sqref="C394:C395">
    <cfRule type="containsText" dxfId="382" priority="434" operator="containsText" text="Please fill your answer here.">
      <formula>NOT(ISERROR(SEARCH("Please fill your answer here.",C394)))</formula>
    </cfRule>
  </conditionalFormatting>
  <conditionalFormatting sqref="H393:H395">
    <cfRule type="beginsWith" dxfId="381" priority="433" operator="beginsWith" text="Missing answer">
      <formula>LEFT(H393,LEN("Missing answer"))="Missing answer"</formula>
    </cfRule>
  </conditionalFormatting>
  <conditionalFormatting sqref="H396:H399">
    <cfRule type="beginsWith" dxfId="380" priority="432" operator="beginsWith" text="Oeps too many">
      <formula>LEFT(H396,LEN("Oeps too many"))="Oeps too many"</formula>
    </cfRule>
  </conditionalFormatting>
  <conditionalFormatting sqref="H396:H399">
    <cfRule type="beginsWith" dxfId="379" priority="431" operator="beginsWith" text="Missing answer">
      <formula>LEFT(H396,LEN("Missing answer"))="Missing answer"</formula>
    </cfRule>
  </conditionalFormatting>
  <conditionalFormatting sqref="H400:H401">
    <cfRule type="beginsWith" dxfId="378" priority="430" operator="beginsWith" text="This answer is missing">
      <formula>LEFT(H400,LEN("This answer is missing"))="This answer is missing"</formula>
    </cfRule>
  </conditionalFormatting>
  <conditionalFormatting sqref="C401">
    <cfRule type="containsText" dxfId="377" priority="429" operator="containsText" text="Please fill your answer here.">
      <formula>NOT(ISERROR(SEARCH("Please fill your answer here.",C401)))</formula>
    </cfRule>
  </conditionalFormatting>
  <conditionalFormatting sqref="H400:H401">
    <cfRule type="beginsWith" dxfId="376" priority="428" operator="beginsWith" text="Missing answer">
      <formula>LEFT(H400,LEN("Missing answer"))="Missing answer"</formula>
    </cfRule>
  </conditionalFormatting>
  <conditionalFormatting sqref="C393">
    <cfRule type="containsText" dxfId="375" priority="416" operator="containsText" text="Please fill your answer here.">
      <formula>NOT(ISERROR(SEARCH("Please fill your answer here.",C393)))</formula>
    </cfRule>
  </conditionalFormatting>
  <conditionalFormatting sqref="C400">
    <cfRule type="containsText" dxfId="374" priority="415" operator="containsText" text="Please fill your answer here.">
      <formula>NOT(ISERROR(SEARCH("Please fill your answer here.",C400)))</formula>
    </cfRule>
  </conditionalFormatting>
  <conditionalFormatting sqref="H402">
    <cfRule type="beginsWith" dxfId="373" priority="413" operator="beginsWith" text="This answer is missing">
      <formula>LEFT(H402,LEN("This answer is missing"))="This answer is missing"</formula>
    </cfRule>
  </conditionalFormatting>
  <conditionalFormatting sqref="C402">
    <cfRule type="containsText" dxfId="372" priority="412" operator="containsText" text="Please fill your answer here.">
      <formula>NOT(ISERROR(SEARCH("Please fill your answer here.",C402)))</formula>
    </cfRule>
  </conditionalFormatting>
  <conditionalFormatting sqref="H402">
    <cfRule type="beginsWith" dxfId="371" priority="411" operator="beginsWith" text="Missing answer">
      <formula>LEFT(H402,LEN("Missing answer"))="Missing answer"</formula>
    </cfRule>
  </conditionalFormatting>
  <conditionalFormatting sqref="H404">
    <cfRule type="beginsWith" dxfId="370" priority="404" operator="beginsWith" text="This answer is missing">
      <formula>LEFT(H404,LEN("This answer is missing"))="This answer is missing"</formula>
    </cfRule>
  </conditionalFormatting>
  <conditionalFormatting sqref="C404">
    <cfRule type="containsText" dxfId="369" priority="403" operator="containsText" text="Please fill your answer here.">
      <formula>NOT(ISERROR(SEARCH("Please fill your answer here.",C404)))</formula>
    </cfRule>
  </conditionalFormatting>
  <conditionalFormatting sqref="H404">
    <cfRule type="beginsWith" dxfId="368" priority="402" operator="beginsWith" text="Missing answer">
      <formula>LEFT(H404,LEN("Missing answer"))="Missing answer"</formula>
    </cfRule>
  </conditionalFormatting>
  <conditionalFormatting sqref="A404:I404">
    <cfRule type="expression" dxfId="367" priority="399">
      <formula>$C404="Dimension 2: Impact is completed"</formula>
    </cfRule>
    <cfRule type="expression" dxfId="366" priority="400">
      <formula>$C404="Dimension 2: Impact contains missing answers"</formula>
    </cfRule>
    <cfRule type="containsText" dxfId="365" priority="401" operator="containsText" text="This section contains missing answers">
      <formula>NOT(ISERROR(SEARCH("This section contains missing answers",A404)))</formula>
    </cfRule>
  </conditionalFormatting>
  <conditionalFormatting sqref="H274">
    <cfRule type="beginsWith" dxfId="364" priority="398" operator="beginsWith" text="Oeps too many">
      <formula>LEFT(H274,LEN("Oeps too many"))="Oeps too many"</formula>
    </cfRule>
  </conditionalFormatting>
  <conditionalFormatting sqref="H274">
    <cfRule type="beginsWith" dxfId="363" priority="397" operator="beginsWith" text="Missing answer">
      <formula>LEFT(H274,LEN("Missing answer"))="Missing answer"</formula>
    </cfRule>
  </conditionalFormatting>
  <conditionalFormatting sqref="H227">
    <cfRule type="beginsWith" dxfId="362" priority="396" operator="beginsWith" text="Oeps too many">
      <formula>LEFT(H227,LEN("Oeps too many"))="Oeps too many"</formula>
    </cfRule>
  </conditionalFormatting>
  <conditionalFormatting sqref="H227">
    <cfRule type="beginsWith" dxfId="361" priority="395" operator="beginsWith" text="Missing answer">
      <formula>LEFT(H227,LEN("Missing answer"))="Missing answer"</formula>
    </cfRule>
  </conditionalFormatting>
  <conditionalFormatting sqref="H233">
    <cfRule type="beginsWith" dxfId="360" priority="394" operator="beginsWith" text="Oeps too many">
      <formula>LEFT(H233,LEN("Oeps too many"))="Oeps too many"</formula>
    </cfRule>
  </conditionalFormatting>
  <conditionalFormatting sqref="H233">
    <cfRule type="beginsWith" dxfId="359" priority="393" operator="beginsWith" text="Missing answer">
      <formula>LEFT(H233,LEN("Missing answer"))="Missing answer"</formula>
    </cfRule>
  </conditionalFormatting>
  <conditionalFormatting sqref="H239">
    <cfRule type="beginsWith" dxfId="358" priority="392" operator="beginsWith" text="Oeps too many">
      <formula>LEFT(H239,LEN("Oeps too many"))="Oeps too many"</formula>
    </cfRule>
  </conditionalFormatting>
  <conditionalFormatting sqref="H239">
    <cfRule type="beginsWith" dxfId="357" priority="391" operator="beginsWith" text="Missing answer">
      <formula>LEFT(H239,LEN("Missing answer"))="Missing answer"</formula>
    </cfRule>
  </conditionalFormatting>
  <conditionalFormatting sqref="H245">
    <cfRule type="beginsWith" dxfId="356" priority="384" operator="beginsWith" text="Oeps too many">
      <formula>LEFT(H245,LEN("Oeps too many"))="Oeps too many"</formula>
    </cfRule>
  </conditionalFormatting>
  <conditionalFormatting sqref="H245">
    <cfRule type="beginsWith" dxfId="355" priority="383" operator="beginsWith" text="Missing answer">
      <formula>LEFT(H245,LEN("Missing answer"))="Missing answer"</formula>
    </cfRule>
  </conditionalFormatting>
  <conditionalFormatting sqref="G272">
    <cfRule type="beginsWith" dxfId="354" priority="380" operator="beginsWith" text="This answer is missing">
      <formula>LEFT(G272,LEN("This answer is missing"))="This answer is missing"</formula>
    </cfRule>
  </conditionalFormatting>
  <conditionalFormatting sqref="G272">
    <cfRule type="beginsWith" dxfId="353" priority="379" operator="beginsWith" text="Missing answer">
      <formula>LEFT(G272,LEN("Missing answer"))="Missing answer"</formula>
    </cfRule>
  </conditionalFormatting>
  <conditionalFormatting sqref="G272">
    <cfRule type="beginsWith" dxfId="352" priority="377" operator="beginsWith" text="Missing answer">
      <formula>LEFT(G272,LEN("Missing answer"))="Missing answer"</formula>
    </cfRule>
    <cfRule type="beginsWith" dxfId="351" priority="378" operator="beginsWith" text="1 answer only">
      <formula>LEFT(G272,LEN("1 answer only"))="1 answer only"</formula>
    </cfRule>
  </conditionalFormatting>
  <conditionalFormatting sqref="G312">
    <cfRule type="beginsWith" dxfId="350" priority="376" operator="beginsWith" text="This answer is missing">
      <formula>LEFT(G312,LEN("This answer is missing"))="This answer is missing"</formula>
    </cfRule>
  </conditionalFormatting>
  <conditionalFormatting sqref="G312">
    <cfRule type="beginsWith" dxfId="349" priority="375" operator="beginsWith" text="Missing answer">
      <formula>LEFT(G312,LEN("Missing answer"))="Missing answer"</formula>
    </cfRule>
  </conditionalFormatting>
  <conditionalFormatting sqref="G312">
    <cfRule type="beginsWith" dxfId="348" priority="373" operator="beginsWith" text="Missing answer">
      <formula>LEFT(G312,LEN("Missing answer"))="Missing answer"</formula>
    </cfRule>
    <cfRule type="beginsWith" dxfId="347" priority="374" operator="beginsWith" text="1 answer only">
      <formula>LEFT(G312,LEN("1 answer only"))="1 answer only"</formula>
    </cfRule>
  </conditionalFormatting>
  <conditionalFormatting sqref="G340">
    <cfRule type="beginsWith" dxfId="346" priority="372" operator="beginsWith" text="This answer is missing">
      <formula>LEFT(G340,LEN("This answer is missing"))="This answer is missing"</formula>
    </cfRule>
  </conditionalFormatting>
  <conditionalFormatting sqref="G340">
    <cfRule type="beginsWith" dxfId="345" priority="371" operator="beginsWith" text="Missing answer">
      <formula>LEFT(G340,LEN("Missing answer"))="Missing answer"</formula>
    </cfRule>
  </conditionalFormatting>
  <conditionalFormatting sqref="G340">
    <cfRule type="beginsWith" dxfId="344" priority="369" operator="beginsWith" text="Missing answer">
      <formula>LEFT(G340,LEN("Missing answer"))="Missing answer"</formula>
    </cfRule>
    <cfRule type="beginsWith" dxfId="343" priority="370" operator="beginsWith" text="1 answer only">
      <formula>LEFT(G340,LEN("1 answer only"))="1 answer only"</formula>
    </cfRule>
  </conditionalFormatting>
  <conditionalFormatting sqref="G375">
    <cfRule type="beginsWith" dxfId="342" priority="368" operator="beginsWith" text="This answer is missing">
      <formula>LEFT(G375,LEN("This answer is missing"))="This answer is missing"</formula>
    </cfRule>
  </conditionalFormatting>
  <conditionalFormatting sqref="G375">
    <cfRule type="beginsWith" dxfId="341" priority="367" operator="beginsWith" text="Missing answer">
      <formula>LEFT(G375,LEN("Missing answer"))="Missing answer"</formula>
    </cfRule>
  </conditionalFormatting>
  <conditionalFormatting sqref="G375">
    <cfRule type="beginsWith" dxfId="340" priority="365" operator="beginsWith" text="Missing answer">
      <formula>LEFT(G375,LEN("Missing answer"))="Missing answer"</formula>
    </cfRule>
    <cfRule type="beginsWith" dxfId="339" priority="366" operator="beginsWith" text="1 answer only">
      <formula>LEFT(G375,LEN("1 answer only"))="1 answer only"</formula>
    </cfRule>
  </conditionalFormatting>
  <conditionalFormatting sqref="H254:H256">
    <cfRule type="beginsWith" dxfId="338" priority="364" operator="beginsWith" text="Oeps too many">
      <formula>LEFT(H254,LEN("Oeps too many"))="Oeps too many"</formula>
    </cfRule>
  </conditionalFormatting>
  <conditionalFormatting sqref="H254:H256">
    <cfRule type="beginsWith" dxfId="337" priority="363" operator="beginsWith" text="Missing answer">
      <formula>LEFT(H254,LEN("Missing answer"))="Missing answer"</formula>
    </cfRule>
  </conditionalFormatting>
  <conditionalFormatting sqref="H257:H259">
    <cfRule type="beginsWith" dxfId="336" priority="362" operator="beginsWith" text="This answer is missing">
      <formula>LEFT(H257,LEN("This answer is missing"))="This answer is missing"</formula>
    </cfRule>
  </conditionalFormatting>
  <conditionalFormatting sqref="C258:C259">
    <cfRule type="containsText" dxfId="335" priority="361" operator="containsText" text="Please fill your answer here.">
      <formula>NOT(ISERROR(SEARCH("Please fill your answer here.",C258)))</formula>
    </cfRule>
  </conditionalFormatting>
  <conditionalFormatting sqref="H257:H259">
    <cfRule type="beginsWith" dxfId="334" priority="360" operator="beginsWith" text="Missing answer">
      <formula>LEFT(H257,LEN("Missing answer"))="Missing answer"</formula>
    </cfRule>
  </conditionalFormatting>
  <conditionalFormatting sqref="H260:H262">
    <cfRule type="beginsWith" dxfId="333" priority="359" operator="beginsWith" text="Oeps too many">
      <formula>LEFT(H260,LEN("Oeps too many"))="Oeps too many"</formula>
    </cfRule>
  </conditionalFormatting>
  <conditionalFormatting sqref="H260:H262">
    <cfRule type="beginsWith" dxfId="332" priority="358" operator="beginsWith" text="Missing answer">
      <formula>LEFT(H260,LEN("Missing answer"))="Missing answer"</formula>
    </cfRule>
  </conditionalFormatting>
  <conditionalFormatting sqref="H263:H265">
    <cfRule type="beginsWith" dxfId="331" priority="357" operator="beginsWith" text="This answer is missing">
      <formula>LEFT(H263,LEN("This answer is missing"))="This answer is missing"</formula>
    </cfRule>
  </conditionalFormatting>
  <conditionalFormatting sqref="C264:C265">
    <cfRule type="containsText" dxfId="330" priority="356" operator="containsText" text="Please fill your answer here.">
      <formula>NOT(ISERROR(SEARCH("Please fill your answer here.",C264)))</formula>
    </cfRule>
  </conditionalFormatting>
  <conditionalFormatting sqref="H263:H265">
    <cfRule type="beginsWith" dxfId="329" priority="355" operator="beginsWith" text="Missing answer">
      <formula>LEFT(H263,LEN("Missing answer"))="Missing answer"</formula>
    </cfRule>
  </conditionalFormatting>
  <conditionalFormatting sqref="C257">
    <cfRule type="containsText" dxfId="328" priority="353" operator="containsText" text="Please fill your answer here.">
      <formula>NOT(ISERROR(SEARCH("Please fill your answer here.",C257)))</formula>
    </cfRule>
  </conditionalFormatting>
  <conditionalFormatting sqref="H254:H265">
    <cfRule type="beginsWith" dxfId="327" priority="351" operator="beginsWith" text="Missing answer">
      <formula>LEFT(H254,LEN("Missing answer"))="Missing answer"</formula>
    </cfRule>
    <cfRule type="beginsWith" dxfId="326" priority="352" operator="beginsWith" text="1 answer only">
      <formula>LEFT(H254,LEN("1 answer only"))="1 answer only"</formula>
    </cfRule>
  </conditionalFormatting>
  <conditionalFormatting sqref="H266:H268">
    <cfRule type="beginsWith" dxfId="325" priority="350" operator="beginsWith" text="Oeps too many">
      <formula>LEFT(H266,LEN("Oeps too many"))="Oeps too many"</formula>
    </cfRule>
  </conditionalFormatting>
  <conditionalFormatting sqref="H266:H268">
    <cfRule type="beginsWith" dxfId="324" priority="349" operator="beginsWith" text="Missing answer">
      <formula>LEFT(H266,LEN("Missing answer"))="Missing answer"</formula>
    </cfRule>
  </conditionalFormatting>
  <conditionalFormatting sqref="H269:H271">
    <cfRule type="beginsWith" dxfId="323" priority="348" operator="beginsWith" text="This answer is missing">
      <formula>LEFT(H269,LEN("This answer is missing"))="This answer is missing"</formula>
    </cfRule>
  </conditionalFormatting>
  <conditionalFormatting sqref="C270:C271">
    <cfRule type="containsText" dxfId="322" priority="347" operator="containsText" text="Please fill your answer here.">
      <formula>NOT(ISERROR(SEARCH("Please fill your answer here.",C270)))</formula>
    </cfRule>
  </conditionalFormatting>
  <conditionalFormatting sqref="H269:H271">
    <cfRule type="beginsWith" dxfId="321" priority="346" operator="beginsWith" text="Missing answer">
      <formula>LEFT(H269,LEN("Missing answer"))="Missing answer"</formula>
    </cfRule>
  </conditionalFormatting>
  <conditionalFormatting sqref="C269">
    <cfRule type="containsText" dxfId="320" priority="345" operator="containsText" text="Please fill your answer here.">
      <formula>NOT(ISERROR(SEARCH("Please fill your answer here.",C269)))</formula>
    </cfRule>
  </conditionalFormatting>
  <conditionalFormatting sqref="H266:H271">
    <cfRule type="beginsWith" dxfId="319" priority="343" operator="beginsWith" text="Missing answer">
      <formula>LEFT(H266,LEN("Missing answer"))="Missing answer"</formula>
    </cfRule>
    <cfRule type="beginsWith" dxfId="318" priority="344" operator="beginsWith" text="1 answer only">
      <formula>LEFT(H266,LEN("1 answer only"))="1 answer only"</formula>
    </cfRule>
  </conditionalFormatting>
  <conditionalFormatting sqref="C263">
    <cfRule type="containsText" dxfId="317" priority="342" operator="containsText" text="Please fill your answer here.">
      <formula>NOT(ISERROR(SEARCH("Please fill your answer here.",C263)))</formula>
    </cfRule>
  </conditionalFormatting>
  <conditionalFormatting sqref="H333:H339">
    <cfRule type="beginsWith" dxfId="316" priority="340" operator="beginsWith" text="Missing answer">
      <formula>LEFT(H333,LEN("Missing answer"))="Missing answer"</formula>
    </cfRule>
    <cfRule type="beginsWith" dxfId="315" priority="341" operator="beginsWith" text="1 answer only">
      <formula>LEFT(H333,LEN("1 answer only"))="1 answer only"</formula>
    </cfRule>
  </conditionalFormatting>
  <conditionalFormatting sqref="H333:H336">
    <cfRule type="beginsWith" dxfId="314" priority="339" operator="beginsWith" text="Oeps too many">
      <formula>LEFT(H333,LEN("Oeps too many"))="Oeps too many"</formula>
    </cfRule>
  </conditionalFormatting>
  <conditionalFormatting sqref="H333:H336">
    <cfRule type="beginsWith" dxfId="313" priority="338" operator="beginsWith" text="Missing answer">
      <formula>LEFT(H333,LEN("Missing answer"))="Missing answer"</formula>
    </cfRule>
  </conditionalFormatting>
  <conditionalFormatting sqref="H337:H339">
    <cfRule type="beginsWith" dxfId="312" priority="337" operator="beginsWith" text="This answer is missing">
      <formula>LEFT(H337,LEN("This answer is missing"))="This answer is missing"</formula>
    </cfRule>
  </conditionalFormatting>
  <conditionalFormatting sqref="C338:C339">
    <cfRule type="containsText" dxfId="311" priority="336" operator="containsText" text="Please fill your answer here.">
      <formula>NOT(ISERROR(SEARCH("Please fill your answer here.",C338)))</formula>
    </cfRule>
  </conditionalFormatting>
  <conditionalFormatting sqref="H337:H339">
    <cfRule type="beginsWith" dxfId="310" priority="335" operator="beginsWith" text="Missing answer">
      <formula>LEFT(H337,LEN("Missing answer"))="Missing answer"</formula>
    </cfRule>
  </conditionalFormatting>
  <conditionalFormatting sqref="C337">
    <cfRule type="containsText" dxfId="309" priority="334" operator="containsText" text="Please fill your answer here.">
      <formula>NOT(ISERROR(SEARCH("Please fill your answer here.",C337)))</formula>
    </cfRule>
  </conditionalFormatting>
  <conditionalFormatting sqref="H659:H660 H669:H670 H654:H655 H571 H407:H426 H452:H456 H528:H536 H547:H553 H599:H608 H432:H441 H559:H563">
    <cfRule type="beginsWith" dxfId="308" priority="333" operator="beginsWith" text="Oeps too many">
      <formula>LEFT(H407,LEN("Oeps too many"))="Oeps too many"</formula>
    </cfRule>
  </conditionalFormatting>
  <conditionalFormatting sqref="C407:C409 C434:C436 C528 C571 C679 C420 C423 C426 C439:C441 C456 C472 C547 C566 C574 C592 C608 C623 C638">
    <cfRule type="containsText" dxfId="307" priority="332" operator="containsText" text="Please fill your answer here.">
      <formula>NOT(ISERROR(SEARCH("Please fill your answer here.",C407)))</formula>
    </cfRule>
  </conditionalFormatting>
  <conditionalFormatting sqref="H659:H660 H669:H670 H654:H655 H571 H679 H406:H426 H452:H456 H472 H528:H536 H547:H553 H566 H574 H599:H608 H623 H638 H432:H441 H559:H563">
    <cfRule type="beginsWith" dxfId="306" priority="331" operator="beginsWith" text="Missing answer">
      <formula>LEFT(H406,LEN("Missing answer"))="Missing answer"</formula>
    </cfRule>
  </conditionalFormatting>
  <conditionalFormatting sqref="C406">
    <cfRule type="containsText" dxfId="305" priority="330" operator="containsText" text="Please fill your answer here.">
      <formula>NOT(ISERROR(SEARCH("Please fill your answer here.",C406)))</formula>
    </cfRule>
  </conditionalFormatting>
  <conditionalFormatting sqref="H447 H449:H451 H679 H472 H566 H574 H623 H638">
    <cfRule type="beginsWith" dxfId="304" priority="329" operator="beginsWith" text="This answer is missing">
      <formula>LEFT(H447,LEN("This answer is missing"))="This answer is missing"</formula>
    </cfRule>
  </conditionalFormatting>
  <conditionalFormatting sqref="C450:C451">
    <cfRule type="containsText" dxfId="303" priority="328" operator="containsText" text="Please fill your answer here.">
      <formula>NOT(ISERROR(SEARCH("Please fill your answer here.",C450)))</formula>
    </cfRule>
  </conditionalFormatting>
  <conditionalFormatting sqref="H447 H449:H451">
    <cfRule type="beginsWith" dxfId="302" priority="327" operator="beginsWith" text="Missing answer">
      <formula>LEFT(H447,LEN("Missing answer"))="Missing answer"</formula>
    </cfRule>
  </conditionalFormatting>
  <conditionalFormatting sqref="H442 H444:H446">
    <cfRule type="beginsWith" dxfId="301" priority="326" operator="beginsWith" text="This answer is missing">
      <formula>LEFT(H442,LEN("This answer is missing"))="This answer is missing"</formula>
    </cfRule>
  </conditionalFormatting>
  <conditionalFormatting sqref="C445:C446">
    <cfRule type="containsText" dxfId="300" priority="325" operator="containsText" text="Please fill your answer here.">
      <formula>NOT(ISERROR(SEARCH("Please fill your answer here.",C445)))</formula>
    </cfRule>
  </conditionalFormatting>
  <conditionalFormatting sqref="H442 H444:H446">
    <cfRule type="beginsWith" dxfId="299" priority="324" operator="beginsWith" text="Missing answer">
      <formula>LEFT(H442,LEN("Missing answer"))="Missing answer"</formula>
    </cfRule>
  </conditionalFormatting>
  <conditionalFormatting sqref="H656:H658">
    <cfRule type="beginsWith" dxfId="298" priority="323" operator="beginsWith" text="This answer is missing">
      <formula>LEFT(H656,LEN("This answer is missing"))="This answer is missing"</formula>
    </cfRule>
  </conditionalFormatting>
  <conditionalFormatting sqref="C656:C658">
    <cfRule type="containsText" dxfId="297" priority="322" operator="containsText" text="Please fill your answer here.">
      <formula>NOT(ISERROR(SEARCH("Please fill your answer here.",C656)))</formula>
    </cfRule>
  </conditionalFormatting>
  <conditionalFormatting sqref="H656:H658">
    <cfRule type="beginsWith" dxfId="296" priority="321" operator="beginsWith" text="Missing answer">
      <formula>LEFT(H656,LEN("Missing answer"))="Missing answer"</formula>
    </cfRule>
  </conditionalFormatting>
  <conditionalFormatting sqref="H661:H663 H668">
    <cfRule type="beginsWith" dxfId="295" priority="320" operator="beginsWith" text="This answer is missing">
      <formula>LEFT(H661,LEN("This answer is missing"))="This answer is missing"</formula>
    </cfRule>
  </conditionalFormatting>
  <conditionalFormatting sqref="C661:C663 C668">
    <cfRule type="containsText" dxfId="294" priority="319" operator="containsText" text="Please fill your answer here.">
      <formula>NOT(ISERROR(SEARCH("Please fill your answer here.",C661)))</formula>
    </cfRule>
  </conditionalFormatting>
  <conditionalFormatting sqref="H661:H663 H668">
    <cfRule type="beginsWith" dxfId="293" priority="318" operator="beginsWith" text="Missing answer">
      <formula>LEFT(H661,LEN("Missing answer"))="Missing answer"</formula>
    </cfRule>
  </conditionalFormatting>
  <conditionalFormatting sqref="H671:H673">
    <cfRule type="beginsWith" dxfId="292" priority="317" operator="beginsWith" text="This answer is missing">
      <formula>LEFT(H671,LEN("This answer is missing"))="This answer is missing"</formula>
    </cfRule>
  </conditionalFormatting>
  <conditionalFormatting sqref="C672:C673">
    <cfRule type="containsText" dxfId="291" priority="316" operator="containsText" text="Please fill your answer here.">
      <formula>NOT(ISERROR(SEARCH("Please fill your answer here.",C672)))</formula>
    </cfRule>
  </conditionalFormatting>
  <conditionalFormatting sqref="H671:H673">
    <cfRule type="beginsWith" dxfId="290" priority="315" operator="beginsWith" text="Missing answer">
      <formula>LEFT(H671,LEN("Missing answer"))="Missing answer"</formula>
    </cfRule>
  </conditionalFormatting>
  <conditionalFormatting sqref="H681">
    <cfRule type="beginsWith" dxfId="289" priority="311" operator="beginsWith" text="This answer is missing">
      <formula>LEFT(H681,LEN("This answer is missing"))="This answer is missing"</formula>
    </cfRule>
  </conditionalFormatting>
  <conditionalFormatting sqref="C681">
    <cfRule type="containsText" dxfId="288" priority="310" operator="containsText" text="Please fill your answer here.">
      <formula>NOT(ISERROR(SEARCH("Please fill your answer here.",C681)))</formula>
    </cfRule>
  </conditionalFormatting>
  <conditionalFormatting sqref="H681">
    <cfRule type="beginsWith" dxfId="287" priority="309" operator="beginsWith" text="Missing answer">
      <formula>LEFT(H681,LEN("Missing answer"))="Missing answer"</formula>
    </cfRule>
  </conditionalFormatting>
  <conditionalFormatting sqref="A681:I681">
    <cfRule type="expression" dxfId="286" priority="306">
      <formula>$C681="Dimension 3: Portal is completed"</formula>
    </cfRule>
    <cfRule type="expression" dxfId="285" priority="307">
      <formula>$C681="Dimension 3: Portal contains missing answers"</formula>
    </cfRule>
    <cfRule type="containsText" dxfId="284" priority="308" operator="containsText" text="This section contains missing answers">
      <formula>NOT(ISERROR(SEARCH("This section contains missing answers",A681)))</formula>
    </cfRule>
  </conditionalFormatting>
  <conditionalFormatting sqref="H443">
    <cfRule type="beginsWith" dxfId="283" priority="305" operator="beginsWith" text="Oeps too many">
      <formula>LEFT(H443,LEN("Oeps too many"))="Oeps too many"</formula>
    </cfRule>
  </conditionalFormatting>
  <conditionalFormatting sqref="H443">
    <cfRule type="beginsWith" dxfId="282" priority="304" operator="beginsWith" text="Missing answer">
      <formula>LEFT(H443,LEN("Missing answer"))="Missing answer"</formula>
    </cfRule>
  </conditionalFormatting>
  <conditionalFormatting sqref="H448">
    <cfRule type="beginsWith" dxfId="281" priority="303" operator="beginsWith" text="Oeps too many">
      <formula>LEFT(H448,LEN("Oeps too many"))="Oeps too many"</formula>
    </cfRule>
  </conditionalFormatting>
  <conditionalFormatting sqref="H448">
    <cfRule type="beginsWith" dxfId="280" priority="302" operator="beginsWith" text="Missing answer">
      <formula>LEFT(H448,LEN("Missing answer"))="Missing answer"</formula>
    </cfRule>
  </conditionalFormatting>
  <conditionalFormatting sqref="C412 C414 C417">
    <cfRule type="containsText" dxfId="279" priority="301" operator="containsText" text="Please fill your answer here.">
      <formula>NOT(ISERROR(SEARCH("Please fill your answer here.",C412)))</formula>
    </cfRule>
  </conditionalFormatting>
  <conditionalFormatting sqref="C413">
    <cfRule type="containsText" dxfId="278" priority="300" operator="containsText" text="Please fill your answer here.">
      <formula>NOT(ISERROR(SEARCH("Please fill your answer here.",C413)))</formula>
    </cfRule>
  </conditionalFormatting>
  <conditionalFormatting sqref="H457:H458">
    <cfRule type="beginsWith" dxfId="277" priority="299" operator="beginsWith" text="Oeps too many">
      <formula>LEFT(H457,LEN("Oeps too many"))="Oeps too many"</formula>
    </cfRule>
  </conditionalFormatting>
  <conditionalFormatting sqref="H457:H458">
    <cfRule type="beginsWith" dxfId="276" priority="298" operator="beginsWith" text="Missing answer">
      <formula>LEFT(H457,LEN("Missing answer"))="Missing answer"</formula>
    </cfRule>
  </conditionalFormatting>
  <conditionalFormatting sqref="H459:H461">
    <cfRule type="beginsWith" dxfId="275" priority="297" operator="beginsWith" text="This answer is missing">
      <formula>LEFT(H459,LEN("This answer is missing"))="This answer is missing"</formula>
    </cfRule>
  </conditionalFormatting>
  <conditionalFormatting sqref="C460:C461">
    <cfRule type="containsText" dxfId="274" priority="296" operator="containsText" text="Please fill your answer here.">
      <formula>NOT(ISERROR(SEARCH("Please fill your answer here.",C460)))</formula>
    </cfRule>
  </conditionalFormatting>
  <conditionalFormatting sqref="H459:H461">
    <cfRule type="beginsWith" dxfId="273" priority="295" operator="beginsWith" text="Missing answer">
      <formula>LEFT(H459,LEN("Missing answer"))="Missing answer"</formula>
    </cfRule>
  </conditionalFormatting>
  <conditionalFormatting sqref="H462:H463">
    <cfRule type="beginsWith" dxfId="272" priority="294" operator="beginsWith" text="Oeps too many">
      <formula>LEFT(H462,LEN("Oeps too many"))="Oeps too many"</formula>
    </cfRule>
  </conditionalFormatting>
  <conditionalFormatting sqref="H462:H463">
    <cfRule type="beginsWith" dxfId="271" priority="293" operator="beginsWith" text="Missing answer">
      <formula>LEFT(H462,LEN("Missing answer"))="Missing answer"</formula>
    </cfRule>
  </conditionalFormatting>
  <conditionalFormatting sqref="H464:H466">
    <cfRule type="beginsWith" dxfId="270" priority="292" operator="beginsWith" text="This answer is missing">
      <formula>LEFT(H464,LEN("This answer is missing"))="This answer is missing"</formula>
    </cfRule>
  </conditionalFormatting>
  <conditionalFormatting sqref="C464:C466">
    <cfRule type="containsText" dxfId="269" priority="291" operator="containsText" text="Please fill your answer here.">
      <formula>NOT(ISERROR(SEARCH("Please fill your answer here.",C464)))</formula>
    </cfRule>
  </conditionalFormatting>
  <conditionalFormatting sqref="H464:H466">
    <cfRule type="beginsWith" dxfId="268" priority="290" operator="beginsWith" text="Missing answer">
      <formula>LEFT(H464,LEN("Missing answer"))="Missing answer"</formula>
    </cfRule>
  </conditionalFormatting>
  <conditionalFormatting sqref="H467:H471">
    <cfRule type="beginsWith" dxfId="267" priority="289" operator="beginsWith" text="Oeps too many">
      <formula>LEFT(H467,LEN("Oeps too many"))="Oeps too many"</formula>
    </cfRule>
  </conditionalFormatting>
  <conditionalFormatting sqref="H467:H471">
    <cfRule type="beginsWith" dxfId="266" priority="288" operator="beginsWith" text="Missing answer">
      <formula>LEFT(H467,LEN("Missing answer"))="Missing answer"</formula>
    </cfRule>
  </conditionalFormatting>
  <conditionalFormatting sqref="H483:H507">
    <cfRule type="beginsWith" dxfId="265" priority="287" operator="beginsWith" text="Oeps too many">
      <formula>LEFT(H483,LEN("Oeps too many"))="Oeps too many"</formula>
    </cfRule>
  </conditionalFormatting>
  <conditionalFormatting sqref="C486:C487 C491:C492 C496:C497 C501:C502 C505:C507">
    <cfRule type="containsText" dxfId="264" priority="286" operator="containsText" text="Please fill your answer here.">
      <formula>NOT(ISERROR(SEARCH("Please fill your answer here.",C486)))</formula>
    </cfRule>
  </conditionalFormatting>
  <conditionalFormatting sqref="H483:H507">
    <cfRule type="beginsWith" dxfId="263" priority="285" operator="beginsWith" text="Missing answer">
      <formula>LEFT(H483,LEN("Missing answer"))="Missing answer"</formula>
    </cfRule>
  </conditionalFormatting>
  <conditionalFormatting sqref="H513 H515:H517">
    <cfRule type="beginsWith" dxfId="262" priority="284" operator="beginsWith" text="This answer is missing">
      <formula>LEFT(H513,LEN("This answer is missing"))="This answer is missing"</formula>
    </cfRule>
  </conditionalFormatting>
  <conditionalFormatting sqref="C515:C517">
    <cfRule type="containsText" dxfId="261" priority="283" operator="containsText" text="Please fill your answer here.">
      <formula>NOT(ISERROR(SEARCH("Please fill your answer here.",C515)))</formula>
    </cfRule>
  </conditionalFormatting>
  <conditionalFormatting sqref="H513 H515:H517">
    <cfRule type="beginsWith" dxfId="260" priority="282" operator="beginsWith" text="Missing answer">
      <formula>LEFT(H513,LEN("Missing answer"))="Missing answer"</formula>
    </cfRule>
  </conditionalFormatting>
  <conditionalFormatting sqref="H508 H510:H512">
    <cfRule type="beginsWith" dxfId="259" priority="281" operator="beginsWith" text="This answer is missing">
      <formula>LEFT(H508,LEN("This answer is missing"))="This answer is missing"</formula>
    </cfRule>
  </conditionalFormatting>
  <conditionalFormatting sqref="C511:C512">
    <cfRule type="containsText" dxfId="258" priority="280" operator="containsText" text="Please fill your answer here.">
      <formula>NOT(ISERROR(SEARCH("Please fill your answer here.",C511)))</formula>
    </cfRule>
  </conditionalFormatting>
  <conditionalFormatting sqref="H508 H510:H512">
    <cfRule type="beginsWith" dxfId="257" priority="279" operator="beginsWith" text="Missing answer">
      <formula>LEFT(H508,LEN("Missing answer"))="Missing answer"</formula>
    </cfRule>
  </conditionalFormatting>
  <conditionalFormatting sqref="H509">
    <cfRule type="beginsWith" dxfId="256" priority="278" operator="beginsWith" text="Oeps too many">
      <formula>LEFT(H509,LEN("Oeps too many"))="Oeps too many"</formula>
    </cfRule>
  </conditionalFormatting>
  <conditionalFormatting sqref="H509">
    <cfRule type="beginsWith" dxfId="255" priority="277" operator="beginsWith" text="Missing answer">
      <formula>LEFT(H509,LEN("Missing answer"))="Missing answer"</formula>
    </cfRule>
  </conditionalFormatting>
  <conditionalFormatting sqref="H514">
    <cfRule type="beginsWith" dxfId="254" priority="276" operator="beginsWith" text="Oeps too many">
      <formula>LEFT(H514,LEN("Oeps too many"))="Oeps too many"</formula>
    </cfRule>
  </conditionalFormatting>
  <conditionalFormatting sqref="H514">
    <cfRule type="beginsWith" dxfId="253" priority="275" operator="beginsWith" text="Missing answer">
      <formula>LEFT(H514,LEN("Missing answer"))="Missing answer"</formula>
    </cfRule>
  </conditionalFormatting>
  <conditionalFormatting sqref="H473:H482">
    <cfRule type="beginsWith" dxfId="252" priority="274" operator="beginsWith" text="Oeps too many">
      <formula>LEFT(H473,LEN("Oeps too many"))="Oeps too many"</formula>
    </cfRule>
  </conditionalFormatting>
  <conditionalFormatting sqref="C477 C482">
    <cfRule type="containsText" dxfId="251" priority="273" operator="containsText" text="Please fill your answer here.">
      <formula>NOT(ISERROR(SEARCH("Please fill your answer here.",C477)))</formula>
    </cfRule>
  </conditionalFormatting>
  <conditionalFormatting sqref="H473:H482">
    <cfRule type="beginsWith" dxfId="250" priority="272" operator="beginsWith" text="Missing answer">
      <formula>LEFT(H473,LEN("Missing answer"))="Missing answer"</formula>
    </cfRule>
  </conditionalFormatting>
  <conditionalFormatting sqref="C476">
    <cfRule type="containsText" dxfId="249" priority="271" operator="containsText" text="Please fill your answer here.">
      <formula>NOT(ISERROR(SEARCH("Please fill your answer here.",C476)))</formula>
    </cfRule>
  </conditionalFormatting>
  <conditionalFormatting sqref="C481">
    <cfRule type="containsText" dxfId="248" priority="270" operator="containsText" text="Please fill your answer here.">
      <formula>NOT(ISERROR(SEARCH("Please fill your answer here.",C481)))</formula>
    </cfRule>
  </conditionalFormatting>
  <conditionalFormatting sqref="H518 H520:H522">
    <cfRule type="beginsWith" dxfId="247" priority="269" operator="beginsWith" text="This answer is missing">
      <formula>LEFT(H518,LEN("This answer is missing"))="This answer is missing"</formula>
    </cfRule>
  </conditionalFormatting>
  <conditionalFormatting sqref="C521:C522">
    <cfRule type="containsText" dxfId="246" priority="268" operator="containsText" text="Please fill your answer here.">
      <formula>NOT(ISERROR(SEARCH("Please fill your answer here.",C521)))</formula>
    </cfRule>
  </conditionalFormatting>
  <conditionalFormatting sqref="H518 H520:H522">
    <cfRule type="beginsWith" dxfId="245" priority="267" operator="beginsWith" text="Missing answer">
      <formula>LEFT(H518,LEN("Missing answer"))="Missing answer"</formula>
    </cfRule>
  </conditionalFormatting>
  <conditionalFormatting sqref="H519">
    <cfRule type="beginsWith" dxfId="244" priority="266" operator="beginsWith" text="Oeps too many">
      <formula>LEFT(H519,LEN("Oeps too many"))="Oeps too many"</formula>
    </cfRule>
  </conditionalFormatting>
  <conditionalFormatting sqref="H519">
    <cfRule type="beginsWith" dxfId="243" priority="265" operator="beginsWith" text="Missing answer">
      <formula>LEFT(H519,LEN("Missing answer"))="Missing answer"</formula>
    </cfRule>
  </conditionalFormatting>
  <conditionalFormatting sqref="H523 H525:H527">
    <cfRule type="beginsWith" dxfId="242" priority="264" operator="beginsWith" text="This answer is missing">
      <formula>LEFT(H523,LEN("This answer is missing"))="This answer is missing"</formula>
    </cfRule>
  </conditionalFormatting>
  <conditionalFormatting sqref="C526:C527">
    <cfRule type="containsText" dxfId="241" priority="263" operator="containsText" text="Please fill your answer here.">
      <formula>NOT(ISERROR(SEARCH("Please fill your answer here.",C526)))</formula>
    </cfRule>
  </conditionalFormatting>
  <conditionalFormatting sqref="H523 H525:H527">
    <cfRule type="beginsWith" dxfId="240" priority="262" operator="beginsWith" text="Missing answer">
      <formula>LEFT(H523,LEN("Missing answer"))="Missing answer"</formula>
    </cfRule>
  </conditionalFormatting>
  <conditionalFormatting sqref="H524">
    <cfRule type="beginsWith" dxfId="239" priority="261" operator="beginsWith" text="Oeps too many">
      <formula>LEFT(H524,LEN("Oeps too many"))="Oeps too many"</formula>
    </cfRule>
  </conditionalFormatting>
  <conditionalFormatting sqref="H524">
    <cfRule type="beginsWith" dxfId="238" priority="260" operator="beginsWith" text="Missing answer">
      <formula>LEFT(H524,LEN("Missing answer"))="Missing answer"</formula>
    </cfRule>
  </conditionalFormatting>
  <conditionalFormatting sqref="H537:H541">
    <cfRule type="beginsWith" dxfId="237" priority="259" operator="beginsWith" text="Oeps too many">
      <formula>LEFT(H537,LEN("Oeps too many"))="Oeps too many"</formula>
    </cfRule>
  </conditionalFormatting>
  <conditionalFormatting sqref="C539:C541 C551:C553 C561:C563">
    <cfRule type="containsText" dxfId="236" priority="258" operator="containsText" text="Please fill your answer here.">
      <formula>NOT(ISERROR(SEARCH("Please fill your answer here.",C539)))</formula>
    </cfRule>
  </conditionalFormatting>
  <conditionalFormatting sqref="H537:H541">
    <cfRule type="beginsWith" dxfId="235" priority="257" operator="beginsWith" text="Missing answer">
      <formula>LEFT(H537,LEN("Missing answer"))="Missing answer"</formula>
    </cfRule>
  </conditionalFormatting>
  <conditionalFormatting sqref="H567 H569:H570">
    <cfRule type="beginsWith" dxfId="234" priority="256" operator="beginsWith" text="This answer is missing">
      <formula>LEFT(H567,LEN("This answer is missing"))="This answer is missing"</formula>
    </cfRule>
  </conditionalFormatting>
  <conditionalFormatting sqref="C569:C570">
    <cfRule type="containsText" dxfId="233" priority="255" operator="containsText" text="Please fill your answer here.">
      <formula>NOT(ISERROR(SEARCH("Please fill your answer here.",C569)))</formula>
    </cfRule>
  </conditionalFormatting>
  <conditionalFormatting sqref="H567 H569:H570">
    <cfRule type="beginsWith" dxfId="232" priority="254" operator="beginsWith" text="Missing answer">
      <formula>LEFT(H567,LEN("Missing answer"))="Missing answer"</formula>
    </cfRule>
  </conditionalFormatting>
  <conditionalFormatting sqref="H564">
    <cfRule type="beginsWith" dxfId="231" priority="253" operator="beginsWith" text="This answer is missing">
      <formula>LEFT(H564,LEN("This answer is missing"))="This answer is missing"</formula>
    </cfRule>
  </conditionalFormatting>
  <conditionalFormatting sqref="H564">
    <cfRule type="beginsWith" dxfId="230" priority="252" operator="beginsWith" text="Missing answer">
      <formula>LEFT(H564,LEN("Missing answer"))="Missing answer"</formula>
    </cfRule>
  </conditionalFormatting>
  <conditionalFormatting sqref="H565">
    <cfRule type="beginsWith" dxfId="229" priority="251" operator="beginsWith" text="Oeps too many">
      <formula>LEFT(H565,LEN("Oeps too many"))="Oeps too many"</formula>
    </cfRule>
  </conditionalFormatting>
  <conditionalFormatting sqref="H565">
    <cfRule type="beginsWith" dxfId="228" priority="250" operator="beginsWith" text="Missing answer">
      <formula>LEFT(H565,LEN("Missing answer"))="Missing answer"</formula>
    </cfRule>
  </conditionalFormatting>
  <conditionalFormatting sqref="H568">
    <cfRule type="beginsWith" dxfId="227" priority="249" operator="beginsWith" text="Oeps too many">
      <formula>LEFT(H568,LEN("Oeps too many"))="Oeps too many"</formula>
    </cfRule>
  </conditionalFormatting>
  <conditionalFormatting sqref="H568">
    <cfRule type="beginsWith" dxfId="226" priority="248" operator="beginsWith" text="Missing answer">
      <formula>LEFT(H568,LEN("Missing answer"))="Missing answer"</formula>
    </cfRule>
  </conditionalFormatting>
  <conditionalFormatting sqref="C534 C531 C536">
    <cfRule type="containsText" dxfId="225" priority="247" operator="containsText" text="Please fill your answer here.">
      <formula>NOT(ISERROR(SEARCH("Please fill your answer here.",C531)))</formula>
    </cfRule>
  </conditionalFormatting>
  <conditionalFormatting sqref="C535">
    <cfRule type="containsText" dxfId="224" priority="246" operator="containsText" text="Please fill your answer here.">
      <formula>NOT(ISERROR(SEARCH("Please fill your answer here.",C535)))</formula>
    </cfRule>
  </conditionalFormatting>
  <conditionalFormatting sqref="H572:H573">
    <cfRule type="beginsWith" dxfId="223" priority="245" operator="beginsWith" text="Oeps too many">
      <formula>LEFT(H572,LEN("Oeps too many"))="Oeps too many"</formula>
    </cfRule>
  </conditionalFormatting>
  <conditionalFormatting sqref="H572:H573">
    <cfRule type="beginsWith" dxfId="222" priority="244" operator="beginsWith" text="Missing answer">
      <formula>LEFT(H572,LEN("Missing answer"))="Missing answer"</formula>
    </cfRule>
  </conditionalFormatting>
  <conditionalFormatting sqref="H575:H576">
    <cfRule type="beginsWith" dxfId="221" priority="243" operator="beginsWith" text="Oeps too many">
      <formula>LEFT(H575,LEN("Oeps too many"))="Oeps too many"</formula>
    </cfRule>
  </conditionalFormatting>
  <conditionalFormatting sqref="H575:H576">
    <cfRule type="beginsWith" dxfId="220" priority="242" operator="beginsWith" text="Missing answer">
      <formula>LEFT(H575,LEN("Missing answer"))="Missing answer"</formula>
    </cfRule>
  </conditionalFormatting>
  <conditionalFormatting sqref="H577:H579">
    <cfRule type="beginsWith" dxfId="219" priority="241" operator="beginsWith" text="This answer is missing">
      <formula>LEFT(H577,LEN("This answer is missing"))="This answer is missing"</formula>
    </cfRule>
  </conditionalFormatting>
  <conditionalFormatting sqref="C577:C579">
    <cfRule type="containsText" dxfId="218" priority="240" operator="containsText" text="Please fill your answer here.">
      <formula>NOT(ISERROR(SEARCH("Please fill your answer here.",C577)))</formula>
    </cfRule>
  </conditionalFormatting>
  <conditionalFormatting sqref="H577:H579">
    <cfRule type="beginsWith" dxfId="217" priority="239" operator="beginsWith" text="Missing answer">
      <formula>LEFT(H577,LEN("Missing answer"))="Missing answer"</formula>
    </cfRule>
  </conditionalFormatting>
  <conditionalFormatting sqref="C596:C597 C603:C605">
    <cfRule type="containsText" dxfId="216" priority="238" operator="containsText" text="Please fill your answer here.">
      <formula>NOT(ISERROR(SEARCH("Please fill your answer here.",C596)))</formula>
    </cfRule>
  </conditionalFormatting>
  <conditionalFormatting sqref="H614 H616:H618">
    <cfRule type="beginsWith" dxfId="215" priority="237" operator="beginsWith" text="This answer is missing">
      <formula>LEFT(H614,LEN("This answer is missing"))="This answer is missing"</formula>
    </cfRule>
  </conditionalFormatting>
  <conditionalFormatting sqref="C616:C618">
    <cfRule type="containsText" dxfId="214" priority="236" operator="containsText" text="Please fill your answer here.">
      <formula>NOT(ISERROR(SEARCH("Please fill your answer here.",C616)))</formula>
    </cfRule>
  </conditionalFormatting>
  <conditionalFormatting sqref="H614 H616:H618">
    <cfRule type="beginsWith" dxfId="213" priority="235" operator="beginsWith" text="Missing answer">
      <formula>LEFT(H614,LEN("Missing answer"))="Missing answer"</formula>
    </cfRule>
  </conditionalFormatting>
  <conditionalFormatting sqref="H609 H611:H613">
    <cfRule type="beginsWith" dxfId="212" priority="234" operator="beginsWith" text="This answer is missing">
      <formula>LEFT(H609,LEN("This answer is missing"))="This answer is missing"</formula>
    </cfRule>
  </conditionalFormatting>
  <conditionalFormatting sqref="C611:C613">
    <cfRule type="containsText" dxfId="211" priority="233" operator="containsText" text="Please fill your answer here.">
      <formula>NOT(ISERROR(SEARCH("Please fill your answer here.",C611)))</formula>
    </cfRule>
  </conditionalFormatting>
  <conditionalFormatting sqref="H609 H611:H613">
    <cfRule type="beginsWith" dxfId="210" priority="232" operator="beginsWith" text="Missing answer">
      <formula>LEFT(H609,LEN("Missing answer"))="Missing answer"</formula>
    </cfRule>
  </conditionalFormatting>
  <conditionalFormatting sqref="H610">
    <cfRule type="beginsWith" dxfId="209" priority="231" operator="beginsWith" text="Oeps too many">
      <formula>LEFT(H610,LEN("Oeps too many"))="Oeps too many"</formula>
    </cfRule>
  </conditionalFormatting>
  <conditionalFormatting sqref="H610">
    <cfRule type="beginsWith" dxfId="208" priority="230" operator="beginsWith" text="Missing answer">
      <formula>LEFT(H610,LEN("Missing answer"))="Missing answer"</formula>
    </cfRule>
  </conditionalFormatting>
  <conditionalFormatting sqref="H615">
    <cfRule type="beginsWith" dxfId="207" priority="229" operator="beginsWith" text="Oeps too many">
      <formula>LEFT(H615,LEN("Oeps too many"))="Oeps too many"</formula>
    </cfRule>
  </conditionalFormatting>
  <conditionalFormatting sqref="H615">
    <cfRule type="beginsWith" dxfId="206" priority="228" operator="beginsWith" text="Missing answer">
      <formula>LEFT(H615,LEN("Missing answer"))="Missing answer"</formula>
    </cfRule>
  </conditionalFormatting>
  <conditionalFormatting sqref="H580:H589">
    <cfRule type="beginsWith" dxfId="205" priority="227" operator="beginsWith" text="Oeps too many">
      <formula>LEFT(H580,LEN("Oeps too many"))="Oeps too many"</formula>
    </cfRule>
  </conditionalFormatting>
  <conditionalFormatting sqref="C582 C587 C584 C589">
    <cfRule type="containsText" dxfId="204" priority="226" operator="containsText" text="Please fill your answer here.">
      <formula>NOT(ISERROR(SEARCH("Please fill your answer here.",C582)))</formula>
    </cfRule>
  </conditionalFormatting>
  <conditionalFormatting sqref="H580:H589">
    <cfRule type="beginsWith" dxfId="203" priority="225" operator="beginsWith" text="Missing answer">
      <formula>LEFT(H580,LEN("Missing answer"))="Missing answer"</formula>
    </cfRule>
  </conditionalFormatting>
  <conditionalFormatting sqref="C583">
    <cfRule type="containsText" dxfId="202" priority="224" operator="containsText" text="Please fill your answer here.">
      <formula>NOT(ISERROR(SEARCH("Please fill your answer here.",C583)))</formula>
    </cfRule>
  </conditionalFormatting>
  <conditionalFormatting sqref="C588">
    <cfRule type="containsText" dxfId="201" priority="223" operator="containsText" text="Please fill your answer here.">
      <formula>NOT(ISERROR(SEARCH("Please fill your answer here.",C588)))</formula>
    </cfRule>
  </conditionalFormatting>
  <conditionalFormatting sqref="H619:H621">
    <cfRule type="beginsWith" dxfId="200" priority="222" operator="beginsWith" text="This answer is missing">
      <formula>LEFT(H619,LEN("This answer is missing"))="This answer is missing"</formula>
    </cfRule>
  </conditionalFormatting>
  <conditionalFormatting sqref="H619:H621">
    <cfRule type="beginsWith" dxfId="199" priority="221" operator="beginsWith" text="Missing answer">
      <formula>LEFT(H619,LEN("Missing answer"))="Missing answer"</formula>
    </cfRule>
  </conditionalFormatting>
  <conditionalFormatting sqref="H622">
    <cfRule type="beginsWith" dxfId="198" priority="220" operator="beginsWith" text="Oeps too many">
      <formula>LEFT(H622,LEN("Oeps too many"))="Oeps too many"</formula>
    </cfRule>
  </conditionalFormatting>
  <conditionalFormatting sqref="H622">
    <cfRule type="beginsWith" dxfId="197" priority="219" operator="beginsWith" text="Missing answer">
      <formula>LEFT(H622,LEN("Missing answer"))="Missing answer"</formula>
    </cfRule>
  </conditionalFormatting>
  <conditionalFormatting sqref="H624:H625 H627:H629">
    <cfRule type="beginsWith" dxfId="196" priority="218" operator="beginsWith" text="This answer is missing">
      <formula>LEFT(H624,LEN("This answer is missing"))="This answer is missing"</formula>
    </cfRule>
  </conditionalFormatting>
  <conditionalFormatting sqref="C627:C629">
    <cfRule type="containsText" dxfId="195" priority="217" operator="containsText" text="Please fill your answer here.">
      <formula>NOT(ISERROR(SEARCH("Please fill your answer here.",C627)))</formula>
    </cfRule>
  </conditionalFormatting>
  <conditionalFormatting sqref="H624:H625 H627:H629">
    <cfRule type="beginsWith" dxfId="194" priority="216" operator="beginsWith" text="Missing answer">
      <formula>LEFT(H624,LEN("Missing answer"))="Missing answer"</formula>
    </cfRule>
  </conditionalFormatting>
  <conditionalFormatting sqref="H626">
    <cfRule type="beginsWith" dxfId="193" priority="215" operator="beginsWith" text="Oeps too many">
      <formula>LEFT(H626,LEN("Oeps too many"))="Oeps too many"</formula>
    </cfRule>
  </conditionalFormatting>
  <conditionalFormatting sqref="H626">
    <cfRule type="beginsWith" dxfId="192" priority="214" operator="beginsWith" text="Missing answer">
      <formula>LEFT(H626,LEN("Missing answer"))="Missing answer"</formula>
    </cfRule>
  </conditionalFormatting>
  <conditionalFormatting sqref="H598">
    <cfRule type="beginsWith" dxfId="191" priority="213" operator="beginsWith" text="Oeps too many">
      <formula>LEFT(H598,LEN("Oeps too many"))="Oeps too many"</formula>
    </cfRule>
  </conditionalFormatting>
  <conditionalFormatting sqref="C598">
    <cfRule type="containsText" dxfId="190" priority="212" operator="containsText" text="Please fill your answer here.">
      <formula>NOT(ISERROR(SEARCH("Please fill your answer here.",C598)))</formula>
    </cfRule>
  </conditionalFormatting>
  <conditionalFormatting sqref="H598">
    <cfRule type="beginsWith" dxfId="189" priority="211" operator="beginsWith" text="Missing answer">
      <formula>LEFT(H598,LEN("Missing answer"))="Missing answer"</formula>
    </cfRule>
  </conditionalFormatting>
  <conditionalFormatting sqref="H630">
    <cfRule type="beginsWith" dxfId="188" priority="210" operator="beginsWith" text="Oeps too many">
      <formula>LEFT(H630,LEN("Oeps too many"))="Oeps too many"</formula>
    </cfRule>
  </conditionalFormatting>
  <conditionalFormatting sqref="C630">
    <cfRule type="containsText" dxfId="187" priority="209" operator="containsText" text="Please fill your answer here.">
      <formula>NOT(ISERROR(SEARCH("Please fill your answer here.",C630)))</formula>
    </cfRule>
  </conditionalFormatting>
  <conditionalFormatting sqref="H630">
    <cfRule type="beginsWith" dxfId="186" priority="208" operator="beginsWith" text="Missing answer">
      <formula>LEFT(H630,LEN("Missing answer"))="Missing answer"</formula>
    </cfRule>
  </conditionalFormatting>
  <conditionalFormatting sqref="H631:H635">
    <cfRule type="beginsWith" dxfId="185" priority="207" operator="beginsWith" text="Oeps too many">
      <formula>LEFT(H631,LEN("Oeps too many"))="Oeps too many"</formula>
    </cfRule>
  </conditionalFormatting>
  <conditionalFormatting sqref="H631:H635">
    <cfRule type="beginsWith" dxfId="184" priority="206" operator="beginsWith" text="Missing answer">
      <formula>LEFT(H631,LEN("Missing answer"))="Missing answer"</formula>
    </cfRule>
  </conditionalFormatting>
  <conditionalFormatting sqref="C633:C635">
    <cfRule type="containsText" dxfId="183" priority="205" operator="containsText" text="Please fill your answer here.">
      <formula>NOT(ISERROR(SEARCH("Please fill your answer here.",C633)))</formula>
    </cfRule>
  </conditionalFormatting>
  <conditionalFormatting sqref="H639 H641:H643">
    <cfRule type="beginsWith" dxfId="182" priority="204" operator="beginsWith" text="This answer is missing">
      <formula>LEFT(H639,LEN("This answer is missing"))="This answer is missing"</formula>
    </cfRule>
  </conditionalFormatting>
  <conditionalFormatting sqref="C641:C643">
    <cfRule type="containsText" dxfId="181" priority="203" operator="containsText" text="Please fill your answer here.">
      <formula>NOT(ISERROR(SEARCH("Please fill your answer here.",C641)))</formula>
    </cfRule>
  </conditionalFormatting>
  <conditionalFormatting sqref="H639 H641:H643">
    <cfRule type="beginsWith" dxfId="180" priority="202" operator="beginsWith" text="Missing answer">
      <formula>LEFT(H639,LEN("Missing answer"))="Missing answer"</formula>
    </cfRule>
  </conditionalFormatting>
  <conditionalFormatting sqref="H636">
    <cfRule type="beginsWith" dxfId="179" priority="201" operator="beginsWith" text="This answer is missing">
      <formula>LEFT(H636,LEN("This answer is missing"))="This answer is missing"</formula>
    </cfRule>
  </conditionalFormatting>
  <conditionalFormatting sqref="H636">
    <cfRule type="beginsWith" dxfId="178" priority="200" operator="beginsWith" text="Missing answer">
      <formula>LEFT(H636,LEN("Missing answer"))="Missing answer"</formula>
    </cfRule>
  </conditionalFormatting>
  <conditionalFormatting sqref="H637">
    <cfRule type="beginsWith" dxfId="177" priority="199" operator="beginsWith" text="Oeps too many">
      <formula>LEFT(H637,LEN("Oeps too many"))="Oeps too many"</formula>
    </cfRule>
  </conditionalFormatting>
  <conditionalFormatting sqref="H637">
    <cfRule type="beginsWith" dxfId="176" priority="198" operator="beginsWith" text="Missing answer">
      <formula>LEFT(H637,LEN("Missing answer"))="Missing answer"</formula>
    </cfRule>
  </conditionalFormatting>
  <conditionalFormatting sqref="H640">
    <cfRule type="beginsWith" dxfId="175" priority="197" operator="beginsWith" text="Oeps too many">
      <formula>LEFT(H640,LEN("Oeps too many"))="Oeps too many"</formula>
    </cfRule>
  </conditionalFormatting>
  <conditionalFormatting sqref="H640">
    <cfRule type="beginsWith" dxfId="174" priority="196" operator="beginsWith" text="Missing answer">
      <formula>LEFT(H640,LEN("Missing answer"))="Missing answer"</formula>
    </cfRule>
  </conditionalFormatting>
  <conditionalFormatting sqref="H644 H646:H648">
    <cfRule type="beginsWith" dxfId="173" priority="195" operator="beginsWith" text="This answer is missing">
      <formula>LEFT(H644,LEN("This answer is missing"))="This answer is missing"</formula>
    </cfRule>
  </conditionalFormatting>
  <conditionalFormatting sqref="C646:C648">
    <cfRule type="containsText" dxfId="172" priority="194" operator="containsText" text="Please fill your answer here.">
      <formula>NOT(ISERROR(SEARCH("Please fill your answer here.",C646)))</formula>
    </cfRule>
  </conditionalFormatting>
  <conditionalFormatting sqref="H644 H646:H648">
    <cfRule type="beginsWith" dxfId="171" priority="193" operator="beginsWith" text="Missing answer">
      <formula>LEFT(H644,LEN("Missing answer"))="Missing answer"</formula>
    </cfRule>
  </conditionalFormatting>
  <conditionalFormatting sqref="H645">
    <cfRule type="beginsWith" dxfId="170" priority="192" operator="beginsWith" text="Oeps too many">
      <formula>LEFT(H645,LEN("Oeps too many"))="Oeps too many"</formula>
    </cfRule>
  </conditionalFormatting>
  <conditionalFormatting sqref="H645">
    <cfRule type="beginsWith" dxfId="169" priority="191" operator="beginsWith" text="Missing answer">
      <formula>LEFT(H645,LEN("Missing answer"))="Missing answer"</formula>
    </cfRule>
  </conditionalFormatting>
  <conditionalFormatting sqref="H649 H651:H653">
    <cfRule type="beginsWith" dxfId="168" priority="190" operator="beginsWith" text="This answer is missing">
      <formula>LEFT(H649,LEN("This answer is missing"))="This answer is missing"</formula>
    </cfRule>
  </conditionalFormatting>
  <conditionalFormatting sqref="C651:C653">
    <cfRule type="containsText" dxfId="167" priority="189" operator="containsText" text="Please fill your answer here.">
      <formula>NOT(ISERROR(SEARCH("Please fill your answer here.",C651)))</formula>
    </cfRule>
  </conditionalFormatting>
  <conditionalFormatting sqref="H649 H651:H653">
    <cfRule type="beginsWith" dxfId="166" priority="188" operator="beginsWith" text="Missing answer">
      <formula>LEFT(H649,LEN("Missing answer"))="Missing answer"</formula>
    </cfRule>
  </conditionalFormatting>
  <conditionalFormatting sqref="H650">
    <cfRule type="beginsWith" dxfId="165" priority="187" operator="beginsWith" text="Oeps too many">
      <formula>LEFT(H650,LEN("Oeps too many"))="Oeps too many"</formula>
    </cfRule>
  </conditionalFormatting>
  <conditionalFormatting sqref="H650">
    <cfRule type="beginsWith" dxfId="164" priority="186" operator="beginsWith" text="Missing answer">
      <formula>LEFT(H650,LEN("Missing answer"))="Missing answer"</formula>
    </cfRule>
  </conditionalFormatting>
  <conditionalFormatting sqref="H675:H676">
    <cfRule type="beginsWith" dxfId="163" priority="185" operator="beginsWith" text="Oeps too many">
      <formula>LEFT(H675,LEN("Oeps too many"))="Oeps too many"</formula>
    </cfRule>
  </conditionalFormatting>
  <conditionalFormatting sqref="H675:H676">
    <cfRule type="beginsWith" dxfId="162" priority="184" operator="beginsWith" text="Missing answer">
      <formula>LEFT(H675,LEN("Missing answer"))="Missing answer"</formula>
    </cfRule>
  </conditionalFormatting>
  <conditionalFormatting sqref="H677:H678">
    <cfRule type="beginsWith" dxfId="161" priority="183" operator="beginsWith" text="This answer is missing">
      <formula>LEFT(H677,LEN("This answer is missing"))="This answer is missing"</formula>
    </cfRule>
  </conditionalFormatting>
  <conditionalFormatting sqref="C678">
    <cfRule type="containsText" dxfId="160" priority="182" operator="containsText" text="Please fill your answer here.">
      <formula>NOT(ISERROR(SEARCH("Please fill your answer here.",C678)))</formula>
    </cfRule>
  </conditionalFormatting>
  <conditionalFormatting sqref="H677:H678">
    <cfRule type="beginsWith" dxfId="159" priority="181" operator="beginsWith" text="Missing answer">
      <formula>LEFT(H677,LEN("Missing answer"))="Missing answer"</formula>
    </cfRule>
  </conditionalFormatting>
  <conditionalFormatting sqref="H664:H666">
    <cfRule type="beginsWith" dxfId="158" priority="180" operator="beginsWith" text="This answer is missing">
      <formula>LEFT(H664,LEN("This answer is missing"))="This answer is missing"</formula>
    </cfRule>
  </conditionalFormatting>
  <conditionalFormatting sqref="H664:H666">
    <cfRule type="beginsWith" dxfId="157" priority="179" operator="beginsWith" text="Missing answer">
      <formula>LEFT(H664,LEN("Missing answer"))="Missing answer"</formula>
    </cfRule>
  </conditionalFormatting>
  <conditionalFormatting sqref="H667">
    <cfRule type="beginsWith" dxfId="156" priority="178" operator="beginsWith" text="Oeps too many">
      <formula>LEFT(H667,LEN("Oeps too many"))="Oeps too many"</formula>
    </cfRule>
  </conditionalFormatting>
  <conditionalFormatting sqref="H667">
    <cfRule type="beginsWith" dxfId="155" priority="177" operator="beginsWith" text="Missing answer">
      <formula>LEFT(H667,LEN("Missing answer"))="Missing answer"</formula>
    </cfRule>
  </conditionalFormatting>
  <conditionalFormatting sqref="C444">
    <cfRule type="containsText" dxfId="154" priority="176" operator="containsText" text="Please fill your answer here.">
      <formula>NOT(ISERROR(SEARCH("Please fill your answer here.",C444)))</formula>
    </cfRule>
  </conditionalFormatting>
  <conditionalFormatting sqref="C449">
    <cfRule type="containsText" dxfId="153" priority="175" operator="containsText" text="Please fill your answer here.">
      <formula>NOT(ISERROR(SEARCH("Please fill your answer here.",C449)))</formula>
    </cfRule>
  </conditionalFormatting>
  <conditionalFormatting sqref="C459">
    <cfRule type="containsText" dxfId="152" priority="174" operator="containsText" text="Please fill your answer here.">
      <formula>NOT(ISERROR(SEARCH("Please fill your answer here.",C459)))</formula>
    </cfRule>
  </conditionalFormatting>
  <conditionalFormatting sqref="C480">
    <cfRule type="containsText" dxfId="151" priority="173" operator="containsText" text="Please fill your answer here.">
      <formula>NOT(ISERROR(SEARCH("Please fill your answer here.",C480)))</formula>
    </cfRule>
  </conditionalFormatting>
  <conditionalFormatting sqref="C485">
    <cfRule type="containsText" dxfId="150" priority="172" operator="containsText" text="Please fill your answer here.">
      <formula>NOT(ISERROR(SEARCH("Please fill your answer here.",C485)))</formula>
    </cfRule>
  </conditionalFormatting>
  <conditionalFormatting sqref="C490">
    <cfRule type="containsText" dxfId="149" priority="171" operator="containsText" text="Please fill your answer here.">
      <formula>NOT(ISERROR(SEARCH("Please fill your answer here.",C490)))</formula>
    </cfRule>
  </conditionalFormatting>
  <conditionalFormatting sqref="C495">
    <cfRule type="containsText" dxfId="148" priority="170" operator="containsText" text="Please fill your answer here.">
      <formula>NOT(ISERROR(SEARCH("Please fill your answer here.",C495)))</formula>
    </cfRule>
  </conditionalFormatting>
  <conditionalFormatting sqref="C500">
    <cfRule type="containsText" dxfId="147" priority="169" operator="containsText" text="Please fill your answer here.">
      <formula>NOT(ISERROR(SEARCH("Please fill your answer here.",C500)))</formula>
    </cfRule>
  </conditionalFormatting>
  <conditionalFormatting sqref="C525">
    <cfRule type="containsText" dxfId="146" priority="168" operator="containsText" text="Please fill your answer here.">
      <formula>NOT(ISERROR(SEARCH("Please fill your answer here.",C525)))</formula>
    </cfRule>
  </conditionalFormatting>
  <conditionalFormatting sqref="C510">
    <cfRule type="containsText" dxfId="145" priority="167" operator="containsText" text="Please fill your answer here.">
      <formula>NOT(ISERROR(SEARCH("Please fill your answer here.",C510)))</formula>
    </cfRule>
  </conditionalFormatting>
  <conditionalFormatting sqref="C520">
    <cfRule type="containsText" dxfId="144" priority="166" operator="containsText" text="Please fill your answer here.">
      <formula>NOT(ISERROR(SEARCH("Please fill your answer here.",C520)))</formula>
    </cfRule>
  </conditionalFormatting>
  <conditionalFormatting sqref="H406:H426">
    <cfRule type="beginsWith" dxfId="143" priority="164" operator="beginsWith" text="Missing answer">
      <formula>LEFT(H406,LEN("Missing answer"))="Missing answer"</formula>
    </cfRule>
    <cfRule type="beginsWith" dxfId="142" priority="165" operator="beginsWith" text="1 answer only">
      <formula>LEFT(H406,LEN("1 answer only"))="1 answer only"</formula>
    </cfRule>
  </conditionalFormatting>
  <conditionalFormatting sqref="C595">
    <cfRule type="containsText" dxfId="141" priority="163" operator="containsText" text="Please fill your answer here.">
      <formula>NOT(ISERROR(SEARCH("Please fill your answer here.",C595)))</formula>
    </cfRule>
  </conditionalFormatting>
  <conditionalFormatting sqref="C671">
    <cfRule type="containsText" dxfId="140" priority="162" operator="containsText" text="Please fill your answer here.">
      <formula>NOT(ISERROR(SEARCH("Please fill your answer here.",C671)))</formula>
    </cfRule>
  </conditionalFormatting>
  <conditionalFormatting sqref="C677">
    <cfRule type="containsText" dxfId="139" priority="161" operator="containsText" text="Please fill your answer here.">
      <formula>NOT(ISERROR(SEARCH("Please fill your answer here.",C677)))</formula>
    </cfRule>
  </conditionalFormatting>
  <conditionalFormatting sqref="H427:H431">
    <cfRule type="beginsWith" dxfId="138" priority="160" operator="beginsWith" text="Oeps too many">
      <formula>LEFT(H427,LEN("Oeps too many"))="Oeps too many"</formula>
    </cfRule>
  </conditionalFormatting>
  <conditionalFormatting sqref="C429:C431">
    <cfRule type="containsText" dxfId="137" priority="159" operator="containsText" text="Please fill your answer here.">
      <formula>NOT(ISERROR(SEARCH("Please fill your answer here.",C429)))</formula>
    </cfRule>
  </conditionalFormatting>
  <conditionalFormatting sqref="H427:H431">
    <cfRule type="beginsWith" dxfId="136" priority="158" operator="beginsWith" text="Missing answer">
      <formula>LEFT(H427,LEN("Missing answer"))="Missing answer"</formula>
    </cfRule>
  </conditionalFormatting>
  <conditionalFormatting sqref="H427:H431">
    <cfRule type="beginsWith" dxfId="135" priority="156" operator="beginsWith" text="Missing answer">
      <formula>LEFT(H427,LEN("Missing answer"))="Missing answer"</formula>
    </cfRule>
    <cfRule type="beginsWith" dxfId="134" priority="157" operator="beginsWith" text="1 answer only">
      <formula>LEFT(H427,LEN("1 answer only"))="1 answer only"</formula>
    </cfRule>
  </conditionalFormatting>
  <conditionalFormatting sqref="H554:H558">
    <cfRule type="beginsWith" dxfId="133" priority="155" operator="beginsWith" text="Oeps too many">
      <formula>LEFT(H554,LEN("Oeps too many"))="Oeps too many"</formula>
    </cfRule>
  </conditionalFormatting>
  <conditionalFormatting sqref="C556:C558">
    <cfRule type="containsText" dxfId="132" priority="154" operator="containsText" text="Please fill your answer here.">
      <formula>NOT(ISERROR(SEARCH("Please fill your answer here.",C556)))</formula>
    </cfRule>
  </conditionalFormatting>
  <conditionalFormatting sqref="H554:H558">
    <cfRule type="beginsWith" dxfId="131" priority="153" operator="beginsWith" text="Missing answer">
      <formula>LEFT(H554,LEN("Missing answer"))="Missing answer"</formula>
    </cfRule>
  </conditionalFormatting>
  <conditionalFormatting sqref="H554:H558">
    <cfRule type="beginsWith" dxfId="130" priority="151" operator="beginsWith" text="Missing answer">
      <formula>LEFT(H554,LEN("Missing answer"))="Missing answer"</formula>
    </cfRule>
    <cfRule type="beginsWith" dxfId="129" priority="152" operator="beginsWith" text="1 answer only">
      <formula>LEFT(H554,LEN("1 answer only"))="1 answer only"</formula>
    </cfRule>
  </conditionalFormatting>
  <conditionalFormatting sqref="H684:H686 H718:H727 H758:H766 H734:H737 H803:H805">
    <cfRule type="beginsWith" dxfId="128" priority="150" operator="beginsWith" text="Oeps too many">
      <formula>LEFT(H684,LEN("Oeps too many"))="Oeps too many"</formula>
    </cfRule>
  </conditionalFormatting>
  <conditionalFormatting sqref="C684:C686 C720:C722 C725:C727 C760:C762 C765:C766 C878 C805">
    <cfRule type="containsText" dxfId="127" priority="149" operator="containsText" text="Please fill your answer here.">
      <formula>NOT(ISERROR(SEARCH("Please fill your answer here.",C684)))</formula>
    </cfRule>
  </conditionalFormatting>
  <conditionalFormatting sqref="H683:H686 H718:H727 H758:H766 H734:H737 H878 H803:H805">
    <cfRule type="beginsWith" dxfId="126" priority="148" operator="beginsWith" text="Missing answer">
      <formula>LEFT(H683,LEN("Missing answer"))="Missing answer"</formula>
    </cfRule>
  </conditionalFormatting>
  <conditionalFormatting sqref="C683">
    <cfRule type="containsText" dxfId="125" priority="147" operator="containsText" text="Please fill your answer here.">
      <formula>NOT(ISERROR(SEARCH("Please fill your answer here.",C683)))</formula>
    </cfRule>
  </conditionalFormatting>
  <conditionalFormatting sqref="H878">
    <cfRule type="beginsWith" dxfId="124" priority="146" operator="beginsWith" text="This answer is missing">
      <formula>LEFT(H878,LEN("This answer is missing"))="This answer is missing"</formula>
    </cfRule>
  </conditionalFormatting>
  <conditionalFormatting sqref="C715 C691 C717">
    <cfRule type="containsText" dxfId="123" priority="138" operator="containsText" text="Please fill your answer here.">
      <formula>NOT(ISERROR(SEARCH("Please fill your answer here.",C691)))</formula>
    </cfRule>
  </conditionalFormatting>
  <conditionalFormatting sqref="H687:H691 H713:H717">
    <cfRule type="beginsWith" dxfId="122" priority="137" operator="beginsWith" text="Missing answer">
      <formula>LEFT(H687,LEN("Missing answer"))="Missing answer"</formula>
    </cfRule>
  </conditionalFormatting>
  <conditionalFormatting sqref="H880">
    <cfRule type="beginsWith" dxfId="121" priority="145" operator="beginsWith" text="This answer is missing">
      <formula>LEFT(H880,LEN("This answer is missing"))="This answer is missing"</formula>
    </cfRule>
  </conditionalFormatting>
  <conditionalFormatting sqref="C880">
    <cfRule type="containsText" dxfId="120" priority="144" operator="containsText" text="Please fill your answer here.">
      <formula>NOT(ISERROR(SEARCH("Please fill your answer here.",C880)))</formula>
    </cfRule>
  </conditionalFormatting>
  <conditionalFormatting sqref="H880">
    <cfRule type="beginsWith" dxfId="119" priority="143" operator="beginsWith" text="Missing answer">
      <formula>LEFT(H880,LEN("Missing answer"))="Missing answer"</formula>
    </cfRule>
  </conditionalFormatting>
  <conditionalFormatting sqref="A880:I880">
    <cfRule type="expression" dxfId="118" priority="140">
      <formula>$C880="Dimension 4: Quality is completed"</formula>
    </cfRule>
    <cfRule type="expression" dxfId="117" priority="141">
      <formula>$C880="Dimension 4: Quality contains missing answers"</formula>
    </cfRule>
    <cfRule type="containsText" dxfId="116" priority="142" operator="containsText" text="This section contains missing answers">
      <formula>NOT(ISERROR(SEARCH("This section contains missing answers",A880)))</formula>
    </cfRule>
  </conditionalFormatting>
  <conditionalFormatting sqref="H687:H691 H713:H717">
    <cfRule type="beginsWith" dxfId="115" priority="139" operator="beginsWith" text="Oeps too many">
      <formula>LEFT(H687,LEN("Oeps too many"))="Oeps too many"</formula>
    </cfRule>
  </conditionalFormatting>
  <conditionalFormatting sqref="C690">
    <cfRule type="containsText" dxfId="114" priority="136" operator="containsText" text="Please fill your answer here.">
      <formula>NOT(ISERROR(SEARCH("Please fill your answer here.",C690)))</formula>
    </cfRule>
  </conditionalFormatting>
  <conditionalFormatting sqref="C716">
    <cfRule type="containsText" dxfId="113" priority="135" operator="containsText" text="Please fill your answer here.">
      <formula>NOT(ISERROR(SEARCH("Please fill your answer here.",C716)))</formula>
    </cfRule>
  </conditionalFormatting>
  <conditionalFormatting sqref="H699:H702">
    <cfRule type="beginsWith" dxfId="112" priority="130" operator="beginsWith" text="Oeps too many">
      <formula>LEFT(H699,LEN("Oeps too many"))="Oeps too many"</formula>
    </cfRule>
  </conditionalFormatting>
  <conditionalFormatting sqref="H692:H697">
    <cfRule type="beginsWith" dxfId="111" priority="134" operator="beginsWith" text="Oeps too many">
      <formula>LEFT(H692,LEN("Oeps too many"))="Oeps too many"</formula>
    </cfRule>
  </conditionalFormatting>
  <conditionalFormatting sqref="C698">
    <cfRule type="containsText" dxfId="110" priority="133" operator="containsText" text="Please fill your answer here.">
      <formula>NOT(ISERROR(SEARCH("Please fill your answer here.",C698)))</formula>
    </cfRule>
  </conditionalFormatting>
  <conditionalFormatting sqref="H692:H698">
    <cfRule type="beginsWith" dxfId="109" priority="132" operator="beginsWith" text="Missing answer">
      <formula>LEFT(H692,LEN("Missing answer"))="Missing answer"</formula>
    </cfRule>
  </conditionalFormatting>
  <conditionalFormatting sqref="H698">
    <cfRule type="beginsWith" dxfId="108" priority="131" operator="beginsWith" text="This answer is missing">
      <formula>LEFT(H698,LEN("This answer is missing"))="This answer is missing"</formula>
    </cfRule>
  </conditionalFormatting>
  <conditionalFormatting sqref="C705">
    <cfRule type="containsText" dxfId="107" priority="129" operator="containsText" text="Please fill your answer here.">
      <formula>NOT(ISERROR(SEARCH("Please fill your answer here.",C705)))</formula>
    </cfRule>
  </conditionalFormatting>
  <conditionalFormatting sqref="H699:H702 H705">
    <cfRule type="beginsWith" dxfId="106" priority="128" operator="beginsWith" text="Missing answer">
      <formula>LEFT(H699,LEN("Missing answer"))="Missing answer"</formula>
    </cfRule>
  </conditionalFormatting>
  <conditionalFormatting sqref="H705">
    <cfRule type="beginsWith" dxfId="105" priority="127" operator="beginsWith" text="This answer is missing">
      <formula>LEFT(H705,LEN("This answer is missing"))="This answer is missing"</formula>
    </cfRule>
  </conditionalFormatting>
  <conditionalFormatting sqref="H706:H710">
    <cfRule type="beginsWith" dxfId="104" priority="118" operator="beginsWith" text="Oeps too many">
      <formula>LEFT(H706,LEN("Oeps too many"))="Oeps too many"</formula>
    </cfRule>
  </conditionalFormatting>
  <conditionalFormatting sqref="C711">
    <cfRule type="containsText" dxfId="103" priority="117" operator="containsText" text="Please fill your answer here.">
      <formula>NOT(ISERROR(SEARCH("Please fill your answer here.",C711)))</formula>
    </cfRule>
  </conditionalFormatting>
  <conditionalFormatting sqref="H706:H711">
    <cfRule type="beginsWith" dxfId="102" priority="116" operator="beginsWith" text="Missing answer">
      <formula>LEFT(H706,LEN("Missing answer"))="Missing answer"</formula>
    </cfRule>
  </conditionalFormatting>
  <conditionalFormatting sqref="H711">
    <cfRule type="beginsWith" dxfId="101" priority="115" operator="beginsWith" text="This answer is missing">
      <formula>LEFT(H711,LEN("This answer is missing"))="This answer is missing"</formula>
    </cfRule>
  </conditionalFormatting>
  <conditionalFormatting sqref="H703:H704">
    <cfRule type="beginsWith" dxfId="100" priority="114" operator="beginsWith" text="Oeps too many">
      <formula>LEFT(H703,LEN("Oeps too many"))="Oeps too many"</formula>
    </cfRule>
  </conditionalFormatting>
  <conditionalFormatting sqref="H703:H704">
    <cfRule type="beginsWith" dxfId="99" priority="113" operator="beginsWith" text="Missing answer">
      <formula>LEFT(H703,LEN("Missing answer"))="Missing answer"</formula>
    </cfRule>
  </conditionalFormatting>
  <conditionalFormatting sqref="C704">
    <cfRule type="containsText" dxfId="98" priority="112" operator="containsText" text="Please fill your answer here.">
      <formula>NOT(ISERROR(SEARCH("Please fill your answer here.",C704)))</formula>
    </cfRule>
  </conditionalFormatting>
  <conditionalFormatting sqref="H712">
    <cfRule type="beginsWith" dxfId="97" priority="105" operator="beginsWith" text="Oeps too many">
      <formula>LEFT(H712,LEN("Oeps too many"))="Oeps too many"</formula>
    </cfRule>
  </conditionalFormatting>
  <conditionalFormatting sqref="C712">
    <cfRule type="containsText" dxfId="96" priority="104" operator="containsText" text="Please fill your answer here.">
      <formula>NOT(ISERROR(SEARCH("Please fill your answer here.",C712)))</formula>
    </cfRule>
  </conditionalFormatting>
  <conditionalFormatting sqref="H712">
    <cfRule type="beginsWith" dxfId="95" priority="103" operator="beginsWith" text="Missing answer">
      <formula>LEFT(H712,LEN("Missing answer"))="Missing answer"</formula>
    </cfRule>
  </conditionalFormatting>
  <conditionalFormatting sqref="H728:H733">
    <cfRule type="beginsWith" dxfId="94" priority="102" operator="beginsWith" text="Oeps too many">
      <formula>LEFT(H728,LEN("Oeps too many"))="Oeps too many"</formula>
    </cfRule>
  </conditionalFormatting>
  <conditionalFormatting sqref="C731:C733">
    <cfRule type="containsText" dxfId="93" priority="101" operator="containsText" text="Please fill your answer here.">
      <formula>NOT(ISERROR(SEARCH("Please fill your answer here.",C731)))</formula>
    </cfRule>
  </conditionalFormatting>
  <conditionalFormatting sqref="H728:H733">
    <cfRule type="beginsWith" dxfId="92" priority="100" operator="beginsWith" text="Missing answer">
      <formula>LEFT(H728,LEN("Missing answer"))="Missing answer"</formula>
    </cfRule>
  </conditionalFormatting>
  <conditionalFormatting sqref="C740">
    <cfRule type="containsText" dxfId="91" priority="99" operator="containsText" text="Please fill your answer here.">
      <formula>NOT(ISERROR(SEARCH("Please fill your answer here.",C740)))</formula>
    </cfRule>
  </conditionalFormatting>
  <conditionalFormatting sqref="H740">
    <cfRule type="beginsWith" dxfId="90" priority="98" operator="beginsWith" text="Missing answer">
      <formula>LEFT(H740,LEN("Missing answer"))="Missing answer"</formula>
    </cfRule>
  </conditionalFormatting>
  <conditionalFormatting sqref="H740">
    <cfRule type="beginsWith" dxfId="89" priority="97" operator="beginsWith" text="This answer is missing">
      <formula>LEFT(H740,LEN("This answer is missing"))="This answer is missing"</formula>
    </cfRule>
  </conditionalFormatting>
  <conditionalFormatting sqref="H741:H746">
    <cfRule type="beginsWith" dxfId="88" priority="96" operator="beginsWith" text="Oeps too many">
      <formula>LEFT(H741,LEN("Oeps too many"))="Oeps too many"</formula>
    </cfRule>
  </conditionalFormatting>
  <conditionalFormatting sqref="C747">
    <cfRule type="containsText" dxfId="87" priority="95" operator="containsText" text="Please fill your answer here.">
      <formula>NOT(ISERROR(SEARCH("Please fill your answer here.",C747)))</formula>
    </cfRule>
  </conditionalFormatting>
  <conditionalFormatting sqref="H741:H747">
    <cfRule type="beginsWith" dxfId="86" priority="94" operator="beginsWith" text="Missing answer">
      <formula>LEFT(H741,LEN("Missing answer"))="Missing answer"</formula>
    </cfRule>
  </conditionalFormatting>
  <conditionalFormatting sqref="H747">
    <cfRule type="beginsWith" dxfId="85" priority="93" operator="beginsWith" text="This answer is missing">
      <formula>LEFT(H747,LEN("This answer is missing"))="This answer is missing"</formula>
    </cfRule>
  </conditionalFormatting>
  <conditionalFormatting sqref="H738:H739">
    <cfRule type="beginsWith" dxfId="84" priority="92" operator="beginsWith" text="Oeps too many">
      <formula>LEFT(H738,LEN("Oeps too many"))="Oeps too many"</formula>
    </cfRule>
  </conditionalFormatting>
  <conditionalFormatting sqref="C738">
    <cfRule type="containsText" dxfId="83" priority="91" operator="containsText" text="Please fill your answer here.">
      <formula>NOT(ISERROR(SEARCH("Please fill your answer here.",C738)))</formula>
    </cfRule>
  </conditionalFormatting>
  <conditionalFormatting sqref="H738:H739">
    <cfRule type="beginsWith" dxfId="82" priority="90" operator="beginsWith" text="Missing answer">
      <formula>LEFT(H738,LEN("Missing answer"))="Missing answer"</formula>
    </cfRule>
  </conditionalFormatting>
  <conditionalFormatting sqref="C739">
    <cfRule type="containsText" dxfId="81" priority="89" operator="containsText" text="Please fill your answer here.">
      <formula>NOT(ISERROR(SEARCH("Please fill your answer here.",C739)))</formula>
    </cfRule>
  </conditionalFormatting>
  <conditionalFormatting sqref="H748:H751">
    <cfRule type="beginsWith" dxfId="80" priority="88" operator="beginsWith" text="Oeps too many">
      <formula>LEFT(H748,LEN("Oeps too many"))="Oeps too many"</formula>
    </cfRule>
  </conditionalFormatting>
  <conditionalFormatting sqref="H748:H751">
    <cfRule type="beginsWith" dxfId="79" priority="87" operator="beginsWith" text="Missing answer">
      <formula>LEFT(H748,LEN("Missing answer"))="Missing answer"</formula>
    </cfRule>
  </conditionalFormatting>
  <conditionalFormatting sqref="C752">
    <cfRule type="containsText" dxfId="78" priority="86" operator="containsText" text="Please fill your answer here.">
      <formula>NOT(ISERROR(SEARCH("Please fill your answer here.",C752)))</formula>
    </cfRule>
  </conditionalFormatting>
  <conditionalFormatting sqref="H752">
    <cfRule type="beginsWith" dxfId="77" priority="85" operator="beginsWith" text="Missing answer">
      <formula>LEFT(H752,LEN("Missing answer"))="Missing answer"</formula>
    </cfRule>
  </conditionalFormatting>
  <conditionalFormatting sqref="H752">
    <cfRule type="beginsWith" dxfId="76" priority="84" operator="beginsWith" text="This answer is missing">
      <formula>LEFT(H752,LEN("This answer is missing"))="This answer is missing"</formula>
    </cfRule>
  </conditionalFormatting>
  <conditionalFormatting sqref="H753:H756">
    <cfRule type="beginsWith" dxfId="75" priority="83" operator="beginsWith" text="Oeps too many">
      <formula>LEFT(H753,LEN("Oeps too many"))="Oeps too many"</formula>
    </cfRule>
  </conditionalFormatting>
  <conditionalFormatting sqref="H753:H756">
    <cfRule type="beginsWith" dxfId="74" priority="82" operator="beginsWith" text="Missing answer">
      <formula>LEFT(H753,LEN("Missing answer"))="Missing answer"</formula>
    </cfRule>
  </conditionalFormatting>
  <conditionalFormatting sqref="C757">
    <cfRule type="containsText" dxfId="73" priority="81" operator="containsText" text="Please fill your answer here.">
      <formula>NOT(ISERROR(SEARCH("Please fill your answer here.",C757)))</formula>
    </cfRule>
  </conditionalFormatting>
  <conditionalFormatting sqref="H757">
    <cfRule type="beginsWith" dxfId="72" priority="80" operator="beginsWith" text="Missing answer">
      <formula>LEFT(H757,LEN("Missing answer"))="Missing answer"</formula>
    </cfRule>
  </conditionalFormatting>
  <conditionalFormatting sqref="H757">
    <cfRule type="beginsWith" dxfId="71" priority="79" operator="beginsWith" text="This answer is missing">
      <formula>LEFT(H757,LEN("This answer is missing"))="This answer is missing"</formula>
    </cfRule>
  </conditionalFormatting>
  <conditionalFormatting sqref="H767">
    <cfRule type="beginsWith" dxfId="70" priority="78" operator="beginsWith" text="Oeps too many">
      <formula>LEFT(H767,LEN("Oeps too many"))="Oeps too many"</formula>
    </cfRule>
  </conditionalFormatting>
  <conditionalFormatting sqref="C767">
    <cfRule type="containsText" dxfId="69" priority="77" operator="containsText" text="Please fill your answer here.">
      <formula>NOT(ISERROR(SEARCH("Please fill your answer here.",C767)))</formula>
    </cfRule>
  </conditionalFormatting>
  <conditionalFormatting sqref="H767">
    <cfRule type="beginsWith" dxfId="68" priority="76" operator="beginsWith" text="Missing answer">
      <formula>LEFT(H767,LEN("Missing answer"))="Missing answer"</formula>
    </cfRule>
  </conditionalFormatting>
  <conditionalFormatting sqref="H783:H789">
    <cfRule type="beginsWith" dxfId="67" priority="75" operator="beginsWith" text="Oeps too many">
      <formula>LEFT(H783,LEN("Oeps too many"))="Oeps too many"</formula>
    </cfRule>
  </conditionalFormatting>
  <conditionalFormatting sqref="C792">
    <cfRule type="containsText" dxfId="66" priority="74" operator="containsText" text="Please fill your answer here.">
      <formula>NOT(ISERROR(SEARCH("Please fill your answer here.",C792)))</formula>
    </cfRule>
  </conditionalFormatting>
  <conditionalFormatting sqref="H783:H789 H792">
    <cfRule type="beginsWith" dxfId="65" priority="73" operator="beginsWith" text="Missing answer">
      <formula>LEFT(H783,LEN("Missing answer"))="Missing answer"</formula>
    </cfRule>
  </conditionalFormatting>
  <conditionalFormatting sqref="H792">
    <cfRule type="beginsWith" dxfId="64" priority="72" operator="beginsWith" text="This answer is missing">
      <formula>LEFT(H792,LEN("This answer is missing"))="This answer is missing"</formula>
    </cfRule>
  </conditionalFormatting>
  <conditionalFormatting sqref="H790:H791">
    <cfRule type="beginsWith" dxfId="63" priority="71" operator="beginsWith" text="Oeps too many">
      <formula>LEFT(H790,LEN("Oeps too many"))="Oeps too many"</formula>
    </cfRule>
  </conditionalFormatting>
  <conditionalFormatting sqref="C790">
    <cfRule type="containsText" dxfId="62" priority="70" operator="containsText" text="Please fill your answer here.">
      <formula>NOT(ISERROR(SEARCH("Please fill your answer here.",C790)))</formula>
    </cfRule>
  </conditionalFormatting>
  <conditionalFormatting sqref="H790:H791">
    <cfRule type="beginsWith" dxfId="61" priority="69" operator="beginsWith" text="Missing answer">
      <formula>LEFT(H790,LEN("Missing answer"))="Missing answer"</formula>
    </cfRule>
  </conditionalFormatting>
  <conditionalFormatting sqref="C791">
    <cfRule type="containsText" dxfId="60" priority="68" operator="containsText" text="Please fill your answer here.">
      <formula>NOT(ISERROR(SEARCH("Please fill your answer here.",C791)))</formula>
    </cfRule>
  </conditionalFormatting>
  <conditionalFormatting sqref="H768:H772">
    <cfRule type="beginsWith" dxfId="59" priority="67" operator="beginsWith" text="Oeps too many">
      <formula>LEFT(H768,LEN("Oeps too many"))="Oeps too many"</formula>
    </cfRule>
  </conditionalFormatting>
  <conditionalFormatting sqref="C770:C772">
    <cfRule type="containsText" dxfId="58" priority="66" operator="containsText" text="Please fill your answer here.">
      <formula>NOT(ISERROR(SEARCH("Please fill your answer here.",C770)))</formula>
    </cfRule>
  </conditionalFormatting>
  <conditionalFormatting sqref="H768:H772">
    <cfRule type="beginsWith" dxfId="57" priority="65" operator="beginsWith" text="Missing answer">
      <formula>LEFT(H768,LEN("Missing answer"))="Missing answer"</formula>
    </cfRule>
  </conditionalFormatting>
  <conditionalFormatting sqref="H773:H779">
    <cfRule type="beginsWith" dxfId="56" priority="64" operator="beginsWith" text="Oeps too many">
      <formula>LEFT(H773,LEN("Oeps too many"))="Oeps too many"</formula>
    </cfRule>
  </conditionalFormatting>
  <conditionalFormatting sqref="C782">
    <cfRule type="containsText" dxfId="55" priority="63" operator="containsText" text="Please fill your answer here.">
      <formula>NOT(ISERROR(SEARCH("Please fill your answer here.",C782)))</formula>
    </cfRule>
  </conditionalFormatting>
  <conditionalFormatting sqref="H773:H779 H782">
    <cfRule type="beginsWith" dxfId="54" priority="62" operator="beginsWith" text="Missing answer">
      <formula>LEFT(H773,LEN("Missing answer"))="Missing answer"</formula>
    </cfRule>
  </conditionalFormatting>
  <conditionalFormatting sqref="H782">
    <cfRule type="beginsWith" dxfId="53" priority="61" operator="beginsWith" text="This answer is missing">
      <formula>LEFT(H782,LEN("This answer is missing"))="This answer is missing"</formula>
    </cfRule>
  </conditionalFormatting>
  <conditionalFormatting sqref="H780:H781">
    <cfRule type="beginsWith" dxfId="52" priority="60" operator="beginsWith" text="Oeps too many">
      <formula>LEFT(H780,LEN("Oeps too many"))="Oeps too many"</formula>
    </cfRule>
  </conditionalFormatting>
  <conditionalFormatting sqref="H780:H781">
    <cfRule type="beginsWith" dxfId="51" priority="59" operator="beginsWith" text="Missing answer">
      <formula>LEFT(H780,LEN("Missing answer"))="Missing answer"</formula>
    </cfRule>
  </conditionalFormatting>
  <conditionalFormatting sqref="C781">
    <cfRule type="containsText" dxfId="50" priority="58" operator="containsText" text="Please fill your answer here.">
      <formula>NOT(ISERROR(SEARCH("Please fill your answer here.",C781)))</formula>
    </cfRule>
  </conditionalFormatting>
  <conditionalFormatting sqref="H793:H799">
    <cfRule type="beginsWith" dxfId="49" priority="57" operator="beginsWith" text="Oeps too many">
      <formula>LEFT(H793,LEN("Oeps too many"))="Oeps too many"</formula>
    </cfRule>
  </conditionalFormatting>
  <conditionalFormatting sqref="C802">
    <cfRule type="containsText" dxfId="48" priority="56" operator="containsText" text="Please fill your answer here.">
      <formula>NOT(ISERROR(SEARCH("Please fill your answer here.",C802)))</formula>
    </cfRule>
  </conditionalFormatting>
  <conditionalFormatting sqref="H793:H799 H802">
    <cfRule type="beginsWith" dxfId="47" priority="55" operator="beginsWith" text="Missing answer">
      <formula>LEFT(H793,LEN("Missing answer"))="Missing answer"</formula>
    </cfRule>
  </conditionalFormatting>
  <conditionalFormatting sqref="H802">
    <cfRule type="beginsWith" dxfId="46" priority="54" operator="beginsWith" text="This answer is missing">
      <formula>LEFT(H802,LEN("This answer is missing"))="This answer is missing"</formula>
    </cfRule>
  </conditionalFormatting>
  <conditionalFormatting sqref="H800:H801">
    <cfRule type="beginsWith" dxfId="45" priority="53" operator="beginsWith" text="Oeps too many">
      <formula>LEFT(H800,LEN("Oeps too many"))="Oeps too many"</formula>
    </cfRule>
  </conditionalFormatting>
  <conditionalFormatting sqref="C800">
    <cfRule type="containsText" dxfId="44" priority="52" operator="containsText" text="Please fill your answer here.">
      <formula>NOT(ISERROR(SEARCH("Please fill your answer here.",C800)))</formula>
    </cfRule>
  </conditionalFormatting>
  <conditionalFormatting sqref="H800:H801">
    <cfRule type="beginsWith" dxfId="43" priority="51" operator="beginsWith" text="Missing answer">
      <formula>LEFT(H800,LEN("Missing answer"))="Missing answer"</formula>
    </cfRule>
  </conditionalFormatting>
  <conditionalFormatting sqref="C801">
    <cfRule type="containsText" dxfId="42" priority="50" operator="containsText" text="Please fill your answer here.">
      <formula>NOT(ISERROR(SEARCH("Please fill your answer here.",C801)))</formula>
    </cfRule>
  </conditionalFormatting>
  <conditionalFormatting sqref="H811:H817">
    <cfRule type="beginsWith" dxfId="41" priority="49" operator="beginsWith" text="Oeps too many">
      <formula>LEFT(H811,LEN("Oeps too many"))="Oeps too many"</formula>
    </cfRule>
  </conditionalFormatting>
  <conditionalFormatting sqref="C818">
    <cfRule type="containsText" dxfId="40" priority="48" operator="containsText" text="Please fill your answer here.">
      <formula>NOT(ISERROR(SEARCH("Please fill your answer here.",C818)))</formula>
    </cfRule>
  </conditionalFormatting>
  <conditionalFormatting sqref="H811:H818">
    <cfRule type="beginsWith" dxfId="39" priority="47" operator="beginsWith" text="Missing answer">
      <formula>LEFT(H811,LEN("Missing answer"))="Missing answer"</formula>
    </cfRule>
  </conditionalFormatting>
  <conditionalFormatting sqref="H818">
    <cfRule type="beginsWith" dxfId="38" priority="46" operator="beginsWith" text="This answer is missing">
      <formula>LEFT(H818,LEN("This answer is missing"))="This answer is missing"</formula>
    </cfRule>
  </conditionalFormatting>
  <conditionalFormatting sqref="H806:H810">
    <cfRule type="beginsWith" dxfId="37" priority="45" operator="beginsWith" text="Oeps too many">
      <formula>LEFT(H806,LEN("Oeps too many"))="Oeps too many"</formula>
    </cfRule>
  </conditionalFormatting>
  <conditionalFormatting sqref="C808:C810">
    <cfRule type="containsText" dxfId="36" priority="44" operator="containsText" text="Please fill your answer here.">
      <formula>NOT(ISERROR(SEARCH("Please fill your answer here.",C808)))</formula>
    </cfRule>
  </conditionalFormatting>
  <conditionalFormatting sqref="H806:H810">
    <cfRule type="beginsWith" dxfId="35" priority="43" operator="beginsWith" text="Missing answer">
      <formula>LEFT(H806,LEN("Missing answer"))="Missing answer"</formula>
    </cfRule>
  </conditionalFormatting>
  <conditionalFormatting sqref="H819:H825">
    <cfRule type="beginsWith" dxfId="34" priority="42" operator="beginsWith" text="Oeps too many">
      <formula>LEFT(H819,LEN("Oeps too many"))="Oeps too many"</formula>
    </cfRule>
  </conditionalFormatting>
  <conditionalFormatting sqref="C826">
    <cfRule type="containsText" dxfId="33" priority="41" operator="containsText" text="Please fill your answer here.">
      <formula>NOT(ISERROR(SEARCH("Please fill your answer here.",C826)))</formula>
    </cfRule>
  </conditionalFormatting>
  <conditionalFormatting sqref="H819:H826">
    <cfRule type="beginsWith" dxfId="32" priority="40" operator="beginsWith" text="Missing answer">
      <formula>LEFT(H819,LEN("Missing answer"))="Missing answer"</formula>
    </cfRule>
  </conditionalFormatting>
  <conditionalFormatting sqref="H826">
    <cfRule type="beginsWith" dxfId="31" priority="39" operator="beginsWith" text="This answer is missing">
      <formula>LEFT(H826,LEN("This answer is missing"))="This answer is missing"</formula>
    </cfRule>
  </conditionalFormatting>
  <conditionalFormatting sqref="H827:H831">
    <cfRule type="beginsWith" dxfId="30" priority="38" operator="beginsWith" text="Oeps too many">
      <formula>LEFT(H827,LEN("Oeps too many"))="Oeps too many"</formula>
    </cfRule>
  </conditionalFormatting>
  <conditionalFormatting sqref="C829:C831">
    <cfRule type="containsText" dxfId="29" priority="37" operator="containsText" text="Please fill your answer here.">
      <formula>NOT(ISERROR(SEARCH("Please fill your answer here.",C829)))</formula>
    </cfRule>
  </conditionalFormatting>
  <conditionalFormatting sqref="H827:H831">
    <cfRule type="beginsWith" dxfId="28" priority="36" operator="beginsWith" text="Missing answer">
      <formula>LEFT(H827,LEN("Missing answer"))="Missing answer"</formula>
    </cfRule>
  </conditionalFormatting>
  <conditionalFormatting sqref="H832">
    <cfRule type="beginsWith" dxfId="27" priority="35" operator="beginsWith" text="Oeps too many">
      <formula>LEFT(H832,LEN("Oeps too many"))="Oeps too many"</formula>
    </cfRule>
  </conditionalFormatting>
  <conditionalFormatting sqref="C832">
    <cfRule type="containsText" dxfId="26" priority="34" operator="containsText" text="Please fill your answer here.">
      <formula>NOT(ISERROR(SEARCH("Please fill your answer here.",C832)))</formula>
    </cfRule>
  </conditionalFormatting>
  <conditionalFormatting sqref="H832">
    <cfRule type="beginsWith" dxfId="25" priority="33" operator="beginsWith" text="Missing answer">
      <formula>LEFT(H832,LEN("Missing answer"))="Missing answer"</formula>
    </cfRule>
  </conditionalFormatting>
  <conditionalFormatting sqref="H833:H837">
    <cfRule type="beginsWith" dxfId="24" priority="32" operator="beginsWith" text="Oeps too many">
      <formula>LEFT(H833,LEN("Oeps too many"))="Oeps too many"</formula>
    </cfRule>
  </conditionalFormatting>
  <conditionalFormatting sqref="C835:C837">
    <cfRule type="containsText" dxfId="23" priority="31" operator="containsText" text="Please fill your answer here.">
      <formula>NOT(ISERROR(SEARCH("Please fill your answer here.",C835)))</formula>
    </cfRule>
  </conditionalFormatting>
  <conditionalFormatting sqref="H833:H837">
    <cfRule type="beginsWith" dxfId="22" priority="30" operator="beginsWith" text="Missing answer">
      <formula>LEFT(H833,LEN("Missing answer"))="Missing answer"</formula>
    </cfRule>
  </conditionalFormatting>
  <conditionalFormatting sqref="H838:H842">
    <cfRule type="beginsWith" dxfId="21" priority="29" operator="beginsWith" text="Oeps too many">
      <formula>LEFT(H838,LEN("Oeps too many"))="Oeps too many"</formula>
    </cfRule>
  </conditionalFormatting>
  <conditionalFormatting sqref="C841:C842">
    <cfRule type="containsText" dxfId="20" priority="28" operator="containsText" text="Please fill your answer here.">
      <formula>NOT(ISERROR(SEARCH("Please fill your answer here.",C841)))</formula>
    </cfRule>
  </conditionalFormatting>
  <conditionalFormatting sqref="H838:H842">
    <cfRule type="beginsWith" dxfId="19" priority="27" operator="beginsWith" text="Missing answer">
      <formula>LEFT(H838,LEN("Missing answer"))="Missing answer"</formula>
    </cfRule>
  </conditionalFormatting>
  <conditionalFormatting sqref="H843:H848">
    <cfRule type="beginsWith" dxfId="18" priority="26" operator="beginsWith" text="Oeps too many">
      <formula>LEFT(H843,LEN("Oeps too many"))="Oeps too many"</formula>
    </cfRule>
  </conditionalFormatting>
  <conditionalFormatting sqref="C849">
    <cfRule type="containsText" dxfId="17" priority="25" operator="containsText" text="Please fill your answer here.">
      <formula>NOT(ISERROR(SEARCH("Please fill your answer here.",C849)))</formula>
    </cfRule>
  </conditionalFormatting>
  <conditionalFormatting sqref="H843:H849">
    <cfRule type="beginsWith" dxfId="16" priority="24" operator="beginsWith" text="Missing answer">
      <formula>LEFT(H843,LEN("Missing answer"))="Missing answer"</formula>
    </cfRule>
  </conditionalFormatting>
  <conditionalFormatting sqref="H849">
    <cfRule type="beginsWith" dxfId="15" priority="23" operator="beginsWith" text="This answer is missing">
      <formula>LEFT(H849,LEN("This answer is missing"))="This answer is missing"</formula>
    </cfRule>
  </conditionalFormatting>
  <conditionalFormatting sqref="H850:H855">
    <cfRule type="beginsWith" dxfId="14" priority="17" operator="beginsWith" text="Oeps too many">
      <formula>LEFT(H850,LEN("Oeps too many"))="Oeps too many"</formula>
    </cfRule>
  </conditionalFormatting>
  <conditionalFormatting sqref="C856">
    <cfRule type="containsText" dxfId="13" priority="16" operator="containsText" text="Please fill your answer here.">
      <formula>NOT(ISERROR(SEARCH("Please fill your answer here.",C856)))</formula>
    </cfRule>
  </conditionalFormatting>
  <conditionalFormatting sqref="H850:H856">
    <cfRule type="beginsWith" dxfId="12" priority="15" operator="beginsWith" text="Missing answer">
      <formula>LEFT(H850,LEN("Missing answer"))="Missing answer"</formula>
    </cfRule>
  </conditionalFormatting>
  <conditionalFormatting sqref="H856">
    <cfRule type="beginsWith" dxfId="11" priority="14" operator="beginsWith" text="This answer is missing">
      <formula>LEFT(H856,LEN("This answer is missing"))="This answer is missing"</formula>
    </cfRule>
  </conditionalFormatting>
  <conditionalFormatting sqref="H857:H862">
    <cfRule type="beginsWith" dxfId="10" priority="13" operator="beginsWith" text="Oeps too many">
      <formula>LEFT(H857,LEN("Oeps too many"))="Oeps too many"</formula>
    </cfRule>
  </conditionalFormatting>
  <conditionalFormatting sqref="C863">
    <cfRule type="containsText" dxfId="9" priority="12" operator="containsText" text="Please fill your answer here.">
      <formula>NOT(ISERROR(SEARCH("Please fill your answer here.",C863)))</formula>
    </cfRule>
  </conditionalFormatting>
  <conditionalFormatting sqref="H857:H863">
    <cfRule type="beginsWith" dxfId="8" priority="11" operator="beginsWith" text="Missing answer">
      <formula>LEFT(H857,LEN("Missing answer"))="Missing answer"</formula>
    </cfRule>
  </conditionalFormatting>
  <conditionalFormatting sqref="H863">
    <cfRule type="beginsWith" dxfId="7" priority="10" operator="beginsWith" text="This answer is missing">
      <formula>LEFT(H863,LEN("This answer is missing"))="This answer is missing"</formula>
    </cfRule>
  </conditionalFormatting>
  <conditionalFormatting sqref="H864:H869">
    <cfRule type="beginsWith" dxfId="6" priority="9" operator="beginsWith" text="Oeps too many">
      <formula>LEFT(H864,LEN("Oeps too many"))="Oeps too many"</formula>
    </cfRule>
  </conditionalFormatting>
  <conditionalFormatting sqref="C870">
    <cfRule type="containsText" dxfId="5" priority="8" operator="containsText" text="Please fill your answer here.">
      <formula>NOT(ISERROR(SEARCH("Please fill your answer here.",C870)))</formula>
    </cfRule>
  </conditionalFormatting>
  <conditionalFormatting sqref="H864:H870">
    <cfRule type="beginsWith" dxfId="4" priority="7" operator="beginsWith" text="Missing answer">
      <formula>LEFT(H864,LEN("Missing answer"))="Missing answer"</formula>
    </cfRule>
  </conditionalFormatting>
  <conditionalFormatting sqref="H870">
    <cfRule type="beginsWith" dxfId="3" priority="6" operator="beginsWith" text="This answer is missing">
      <formula>LEFT(H870,LEN("This answer is missing"))="This answer is missing"</formula>
    </cfRule>
  </conditionalFormatting>
  <conditionalFormatting sqref="H871:H876">
    <cfRule type="beginsWith" dxfId="2" priority="5" operator="beginsWith" text="Oeps too many">
      <formula>LEFT(H871,LEN("Oeps too many"))="Oeps too many"</formula>
    </cfRule>
  </conditionalFormatting>
  <conditionalFormatting sqref="C877">
    <cfRule type="containsText" dxfId="1" priority="4" operator="containsText" text="Please fill your answer here.">
      <formula>NOT(ISERROR(SEARCH("Please fill your answer here.",C877)))</formula>
    </cfRule>
  </conditionalFormatting>
  <conditionalFormatting sqref="C840">
    <cfRule type="containsText" dxfId="0" priority="1" operator="containsText" text="Please fill your answer here.">
      <formula>NOT(ISERROR(SEARCH("Please fill your answer here.",C840)))</formula>
    </cfRule>
  </conditionalFormatting>
  <dataValidations count="1">
    <dataValidation type="list" allowBlank="1" showDropDown="1" showInputMessage="1" showErrorMessage="1" errorTitle="Oeps" error="You can only enter &quot;x&quot; to mark your answer." promptTitle="Answer box" prompt="Please use an &quot;x&quot; to mark your answer." sqref="D1:D1048576" xr:uid="{EC505EC2-018D-4F35-A2DF-8BFB2502CE33}">
      <formula1>"x"</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A109C-916D-444B-84B4-32FA7861C4F7}">
  <dimension ref="B2:B19"/>
  <sheetViews>
    <sheetView topLeftCell="A3" workbookViewId="0">
      <selection activeCell="B12" sqref="B12"/>
    </sheetView>
  </sheetViews>
  <sheetFormatPr baseColWidth="10" defaultColWidth="8.83203125" defaultRowHeight="15" x14ac:dyDescent="0.2"/>
  <sheetData>
    <row r="2" spans="2:2" x14ac:dyDescent="0.2">
      <c r="B2" s="2" t="s">
        <v>12</v>
      </c>
    </row>
    <row r="3" spans="2:2" ht="24" x14ac:dyDescent="0.3">
      <c r="B3" s="14" t="s">
        <v>10</v>
      </c>
    </row>
    <row r="4" spans="2:2" x14ac:dyDescent="0.2">
      <c r="B4" s="12" t="s">
        <v>50</v>
      </c>
    </row>
    <row r="5" spans="2:2" x14ac:dyDescent="0.2">
      <c r="B5" s="13" t="s">
        <v>51</v>
      </c>
    </row>
    <row r="7" spans="2:2" x14ac:dyDescent="0.2">
      <c r="B7" t="s">
        <v>400</v>
      </c>
    </row>
    <row r="9" spans="2:2" x14ac:dyDescent="0.2">
      <c r="B9" s="12" t="s">
        <v>405</v>
      </c>
    </row>
    <row r="10" spans="2:2" x14ac:dyDescent="0.2">
      <c r="B10" s="13" t="s">
        <v>406</v>
      </c>
    </row>
    <row r="12" spans="2:2" x14ac:dyDescent="0.2">
      <c r="B12" s="12" t="s">
        <v>407</v>
      </c>
    </row>
    <row r="13" spans="2:2" x14ac:dyDescent="0.2">
      <c r="B13" s="13" t="s">
        <v>408</v>
      </c>
    </row>
    <row r="15" spans="2:2" x14ac:dyDescent="0.2">
      <c r="B15" s="12" t="s">
        <v>409</v>
      </c>
    </row>
    <row r="16" spans="2:2" x14ac:dyDescent="0.2">
      <c r="B16" s="13" t="s">
        <v>410</v>
      </c>
    </row>
    <row r="18" spans="2:2" x14ac:dyDescent="0.2">
      <c r="B18" s="12" t="s">
        <v>411</v>
      </c>
    </row>
    <row r="19" spans="2:2" x14ac:dyDescent="0.2">
      <c r="B19" s="13" t="s">
        <v>412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463F0EF1900843A78A743CBDD626D1" ma:contentTypeVersion="12" ma:contentTypeDescription="Create a new document." ma:contentTypeScope="" ma:versionID="30515a063114ceaa78251598065cddae">
  <xsd:schema xmlns:xsd="http://www.w3.org/2001/XMLSchema" xmlns:xs="http://www.w3.org/2001/XMLSchema" xmlns:p="http://schemas.microsoft.com/office/2006/metadata/properties" xmlns:ns2="9c6b8459-a9e6-4e66-910d-1f84e23e5b2b" xmlns:ns3="41a96162-c0b3-405a-b180-b80fe2d0fcae" targetNamespace="http://schemas.microsoft.com/office/2006/metadata/properties" ma:root="true" ma:fieldsID="2bf39bf189cea6bc8b5d9f01477e0bde" ns2:_="" ns3:_="">
    <xsd:import namespace="9c6b8459-a9e6-4e66-910d-1f84e23e5b2b"/>
    <xsd:import namespace="41a96162-c0b3-405a-b180-b80fe2d0f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b8459-a9e6-4e66-910d-1f84e23e5b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96162-c0b3-405a-b180-b80fe2d0fc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B139B7-B8FB-457C-8357-1EB36621F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b8459-a9e6-4e66-910d-1f84e23e5b2b"/>
    <ds:schemaRef ds:uri="41a96162-c0b3-405a-b180-b80fe2d0f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D4452C-E758-409E-8F64-26D518AA900C}">
  <ds:schemaRefs>
    <ds:schemaRef ds:uri="http://purl.org/dc/terms/"/>
    <ds:schemaRef ds:uri="http://schemas.openxmlformats.org/package/2006/metadata/core-properties"/>
    <ds:schemaRef ds:uri="http://schemas.microsoft.com/office/2006/documentManagement/types"/>
    <ds:schemaRef ds:uri="http://purl.org/dc/dcmitype/"/>
    <ds:schemaRef ds:uri="9c6b8459-a9e6-4e66-910d-1f84e23e5b2b"/>
    <ds:schemaRef ds:uri="http://purl.org/dc/elements/1.1/"/>
    <ds:schemaRef ds:uri="http://schemas.microsoft.com/office/2006/metadata/properties"/>
    <ds:schemaRef ds:uri="http://schemas.microsoft.com/office/infopath/2007/PartnerControls"/>
    <ds:schemaRef ds:uri="41a96162-c0b3-405a-b180-b80fe2d0fcae"/>
    <ds:schemaRef ds:uri="http://www.w3.org/XML/1998/namespace"/>
  </ds:schemaRefs>
</ds:datastoreItem>
</file>

<file path=customXml/itemProps3.xml><?xml version="1.0" encoding="utf-8"?>
<ds:datastoreItem xmlns:ds="http://schemas.openxmlformats.org/officeDocument/2006/customXml" ds:itemID="{3BA6AADD-853A-4AE3-8C07-87EB0D47DF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Front Page</vt:lpstr>
      <vt:lpstr>Respondent Information</vt:lpstr>
      <vt:lpstr>Open Data Maturity Dimensions</vt:lpstr>
      <vt:lpstr>Extra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Knippenberg, Laura van</dc:creator>
  <cp:lastModifiedBy>Microsoft Office User</cp:lastModifiedBy>
  <dcterms:created xsi:type="dcterms:W3CDTF">2020-05-18T08:33:21Z</dcterms:created>
  <dcterms:modified xsi:type="dcterms:W3CDTF">2022-03-11T11:03:56Z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0x01010048463F0EF1900843A78A743CBDD626D1</vt:lpwstr>
  </property>
</Properties>
</file>