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495" yWindow="750" windowWidth="8820" windowHeight="8205" tabRatio="838" firstSheet="8" activeTab="18"/>
  </bookViews>
  <sheets>
    <sheet name="couverture" sheetId="1" r:id="rId1"/>
    <sheet name="Vierge" sheetId="34" r:id="rId2"/>
    <sheet name="Sommaire" sheetId="33" r:id="rId3"/>
    <sheet name="feuilleA" sheetId="2" r:id="rId4"/>
    <sheet name="T1" sheetId="3" r:id="rId5"/>
    <sheet name="T2_3" sheetId="38" r:id="rId6"/>
    <sheet name="T4-5" sheetId="39" r:id="rId7"/>
    <sheet name="feuilleB" sheetId="36" r:id="rId8"/>
    <sheet name="T6" sheetId="35" r:id="rId9"/>
    <sheet name="T7" sheetId="8" r:id="rId10"/>
    <sheet name="T8" sheetId="9" r:id="rId11"/>
    <sheet name="T9_10" sheetId="10" r:id="rId12"/>
    <sheet name="T11_12" sheetId="11" r:id="rId13"/>
    <sheet name="T13_14" sheetId="12" r:id="rId14"/>
    <sheet name="T15_16" sheetId="40" r:id="rId15"/>
    <sheet name="T17_18" sheetId="41" r:id="rId16"/>
    <sheet name="T19_20" sheetId="42" r:id="rId17"/>
    <sheet name="T21_22" sheetId="43" r:id="rId18"/>
    <sheet name="T23_24" sheetId="44" r:id="rId19"/>
    <sheet name="T25_26" sheetId="51" r:id="rId20"/>
    <sheet name="feuilleC" sheetId="37" r:id="rId21"/>
    <sheet name="T27" sheetId="19" r:id="rId22"/>
    <sheet name="T28" sheetId="20" r:id="rId23"/>
    <sheet name="T29" sheetId="21" r:id="rId24"/>
    <sheet name="fr1" sheetId="22" r:id="rId25"/>
    <sheet name="fr3" sheetId="48" r:id="rId26"/>
    <sheet name="fr2 " sheetId="52" r:id="rId27"/>
    <sheet name="fr4" sheetId="53" r:id="rId28"/>
  </sheets>
  <definedNames>
    <definedName name="_xlnm._FilterDatabase" localSheetId="10" hidden="1">'T8'!#REF!</definedName>
    <definedName name="_xlnm.Print_Area" localSheetId="0">couverture!$A$1:$I$79</definedName>
    <definedName name="_xlnm.Print_Area" localSheetId="3">feuilleA!$A$1:$I$85</definedName>
    <definedName name="_xlnm.Print_Area" localSheetId="7">feuilleB!$A$1:$I$84</definedName>
    <definedName name="_xlnm.Print_Area" localSheetId="20">feuilleC!$A$1:$I$84</definedName>
    <definedName name="_xlnm.Print_Area" localSheetId="24">'fr1'!$A$1:$K$36</definedName>
    <definedName name="_xlnm.Print_Area" localSheetId="26">'fr2 '!$A$1:$K$37</definedName>
    <definedName name="_xlnm.Print_Area" localSheetId="25">'fr3'!$A$1:$K$36</definedName>
    <definedName name="_xlnm.Print_Area" localSheetId="27">'fr4'!$A$1:$K$37</definedName>
    <definedName name="_xlnm.Print_Area" localSheetId="2">Sommaire!$A$3:$J$62</definedName>
    <definedName name="_xlnm.Print_Area" localSheetId="4">'T1'!$A$1:$K$23</definedName>
    <definedName name="_xlnm.Print_Area" localSheetId="12">T11_12!$A$1:$H$36</definedName>
    <definedName name="_xlnm.Print_Area" localSheetId="13">T13_14!$A$1:$F$56</definedName>
    <definedName name="_xlnm.Print_Area" localSheetId="14">T15_16!$A$1:$D$59</definedName>
    <definedName name="_xlnm.Print_Area" localSheetId="15">T17_18!$A$1:$G$64</definedName>
    <definedName name="_xlnm.Print_Area" localSheetId="16">T19_20!$A$1:$F$64</definedName>
    <definedName name="_xlnm.Print_Area" localSheetId="5">T2_3!$A$1:$J$38</definedName>
    <definedName name="_xlnm.Print_Area" localSheetId="17">T21_22!$A$1:$J$54</definedName>
    <definedName name="_xlnm.Print_Area" localSheetId="18">T23_24!$A$1:$K$54</definedName>
    <definedName name="_xlnm.Print_Area" localSheetId="21">'T27'!$A$1:$H$20</definedName>
    <definedName name="_xlnm.Print_Area" localSheetId="22">'T28'!$A$1:$K$31</definedName>
    <definedName name="_xlnm.Print_Area" localSheetId="23">'T29'!$A$1:$K$31</definedName>
    <definedName name="_xlnm.Print_Area" localSheetId="6">'T4-5'!$A$1:$H$33</definedName>
    <definedName name="_xlnm.Print_Area" localSheetId="8">'T6'!$A$4:$H$16</definedName>
    <definedName name="_xlnm.Print_Area" localSheetId="9">'T7'!$A$1:$K$22</definedName>
    <definedName name="_xlnm.Print_Area" localSheetId="10">'T8'!$A$1:$K$22</definedName>
    <definedName name="_xlnm.Print_Area" localSheetId="11">T9_10!$A$1:$I$30</definedName>
    <definedName name="_xlnm.Print_Area" localSheetId="1">Vierge!$A$1:$H$42</definedName>
  </definedNames>
  <calcPr calcId="145621"/>
  <customWorkbookViews>
    <customWorkbookView name="trim" guid="{8A9A2853-4CB2-4880-A1AA-171657DD9679}" maximized="1" windowWidth="997" windowHeight="569" activeSheetId="4" showComments="commNone"/>
  </customWorkbookViews>
</workbook>
</file>

<file path=xl/calcChain.xml><?xml version="1.0" encoding="utf-8"?>
<calcChain xmlns="http://schemas.openxmlformats.org/spreadsheetml/2006/main">
  <c r="C46" i="33" l="1"/>
  <c r="C47" i="33"/>
  <c r="A53" i="51" l="1"/>
  <c r="A51" i="51"/>
  <c r="A49" i="51"/>
  <c r="A47" i="51"/>
  <c r="A45" i="51"/>
  <c r="A43" i="51"/>
  <c r="A41" i="51"/>
  <c r="A39" i="51"/>
  <c r="A37" i="51"/>
  <c r="L52" i="51" l="1"/>
  <c r="L53" i="51" s="1"/>
  <c r="L44" i="51"/>
  <c r="L45" i="51" s="1"/>
  <c r="L48" i="51"/>
  <c r="L49" i="51" s="1"/>
  <c r="C17" i="53"/>
  <c r="G17" i="53"/>
  <c r="D32" i="53"/>
  <c r="H32" i="53"/>
  <c r="L5" i="51"/>
  <c r="L6" i="51" s="1"/>
  <c r="C17" i="52"/>
  <c r="G17" i="52"/>
  <c r="C24" i="52"/>
  <c r="B24" i="52"/>
  <c r="F24" i="52"/>
  <c r="J24" i="52"/>
  <c r="D32" i="52"/>
  <c r="H32" i="52"/>
  <c r="L42" i="51"/>
  <c r="L43" i="51" s="1"/>
  <c r="L46" i="51"/>
  <c r="L47" i="51" s="1"/>
  <c r="L50" i="51"/>
  <c r="L51" i="51" s="1"/>
  <c r="E17" i="52"/>
  <c r="I17" i="52"/>
  <c r="K12" i="52"/>
  <c r="E24" i="52"/>
  <c r="I24" i="52"/>
  <c r="K22" i="52"/>
  <c r="B32" i="52"/>
  <c r="F32" i="52"/>
  <c r="J32" i="52"/>
  <c r="K28" i="52"/>
  <c r="E17" i="53"/>
  <c r="I17" i="53"/>
  <c r="K11" i="53"/>
  <c r="K15" i="53"/>
  <c r="E24" i="53"/>
  <c r="I24" i="53"/>
  <c r="B32" i="53"/>
  <c r="F32" i="53"/>
  <c r="K27" i="53"/>
  <c r="L38" i="51"/>
  <c r="L39" i="51" s="1"/>
  <c r="B17" i="52"/>
  <c r="F17" i="52"/>
  <c r="J17" i="52"/>
  <c r="K11" i="52"/>
  <c r="K15" i="52"/>
  <c r="K21" i="52"/>
  <c r="C32" i="52"/>
  <c r="C34" i="52" s="1"/>
  <c r="G32" i="52"/>
  <c r="B17" i="53"/>
  <c r="F17" i="53"/>
  <c r="K8" i="53"/>
  <c r="K12" i="53"/>
  <c r="B24" i="53"/>
  <c r="F24" i="53"/>
  <c r="J24" i="53"/>
  <c r="C32" i="53"/>
  <c r="G32" i="53"/>
  <c r="K28" i="53"/>
  <c r="G53" i="51"/>
  <c r="K10" i="52"/>
  <c r="K14" i="52"/>
  <c r="K20" i="52"/>
  <c r="K30" i="52"/>
  <c r="K9" i="53"/>
  <c r="K13" i="53"/>
  <c r="K21" i="53"/>
  <c r="K29" i="53"/>
  <c r="D17" i="52"/>
  <c r="H17" i="52"/>
  <c r="K9" i="52"/>
  <c r="K13" i="52"/>
  <c r="D24" i="52"/>
  <c r="H24" i="52"/>
  <c r="E32" i="52"/>
  <c r="I32" i="52"/>
  <c r="K29" i="52"/>
  <c r="D17" i="53"/>
  <c r="H17" i="53"/>
  <c r="K10" i="53"/>
  <c r="K14" i="53"/>
  <c r="D24" i="53"/>
  <c r="H24" i="53"/>
  <c r="C24" i="53"/>
  <c r="G24" i="53"/>
  <c r="K22" i="53"/>
  <c r="E32" i="53"/>
  <c r="I32" i="53"/>
  <c r="K30" i="53"/>
  <c r="K8" i="52"/>
  <c r="G24" i="52"/>
  <c r="J32" i="53"/>
  <c r="K20" i="53"/>
  <c r="K27" i="52"/>
  <c r="J17" i="53"/>
  <c r="L9" i="51"/>
  <c r="G10" i="51" s="1"/>
  <c r="K45" i="51"/>
  <c r="G49" i="51"/>
  <c r="K49" i="51"/>
  <c r="K53" i="51"/>
  <c r="L7" i="51"/>
  <c r="K8" i="51" s="1"/>
  <c r="L21" i="51"/>
  <c r="G43" i="51"/>
  <c r="E49" i="51"/>
  <c r="I49" i="51"/>
  <c r="E53" i="51"/>
  <c r="I53" i="51"/>
  <c r="L36" i="51"/>
  <c r="E37" i="51" s="1"/>
  <c r="L40" i="51"/>
  <c r="L41" i="51" s="1"/>
  <c r="D43" i="51"/>
  <c r="B49" i="51"/>
  <c r="F49" i="51"/>
  <c r="J49" i="51"/>
  <c r="B53" i="51"/>
  <c r="F53" i="51"/>
  <c r="J53" i="51"/>
  <c r="G45" i="51"/>
  <c r="D49" i="51"/>
  <c r="H49" i="51"/>
  <c r="D53" i="51"/>
  <c r="H53" i="51"/>
  <c r="L11" i="51"/>
  <c r="J12" i="51" s="1"/>
  <c r="L13" i="51"/>
  <c r="D14" i="51" s="1"/>
  <c r="L15" i="51"/>
  <c r="D16" i="51" s="1"/>
  <c r="L17" i="51"/>
  <c r="C18" i="51" s="1"/>
  <c r="L19" i="51"/>
  <c r="G20" i="51" s="1"/>
  <c r="C49" i="51"/>
  <c r="C53" i="51"/>
  <c r="H15" i="19"/>
  <c r="D15" i="19"/>
  <c r="C22" i="51" l="1"/>
  <c r="I22" i="51"/>
  <c r="C20" i="51"/>
  <c r="C45" i="51"/>
  <c r="B43" i="51"/>
  <c r="H45" i="51"/>
  <c r="F45" i="51"/>
  <c r="I45" i="51"/>
  <c r="D6" i="51"/>
  <c r="B34" i="52"/>
  <c r="B45" i="51"/>
  <c r="J41" i="51"/>
  <c r="I6" i="51"/>
  <c r="K12" i="51"/>
  <c r="K24" i="53"/>
  <c r="F34" i="52"/>
  <c r="D45" i="51"/>
  <c r="J45" i="51"/>
  <c r="C41" i="51"/>
  <c r="E45" i="51"/>
  <c r="D12" i="51"/>
  <c r="F20" i="51"/>
  <c r="F51" i="51"/>
  <c r="E43" i="51"/>
  <c r="E10" i="51"/>
  <c r="F47" i="51"/>
  <c r="F34" i="53"/>
  <c r="F6" i="51"/>
  <c r="J16" i="51"/>
  <c r="H6" i="51"/>
  <c r="B20" i="51"/>
  <c r="G12" i="51"/>
  <c r="B6" i="51"/>
  <c r="G6" i="51"/>
  <c r="G34" i="53"/>
  <c r="C47" i="51"/>
  <c r="C6" i="51"/>
  <c r="J14" i="51"/>
  <c r="C34" i="53"/>
  <c r="K6" i="51"/>
  <c r="J6" i="51"/>
  <c r="E6" i="51"/>
  <c r="C10" i="51"/>
  <c r="C39" i="51"/>
  <c r="B47" i="51"/>
  <c r="C43" i="51"/>
  <c r="H39" i="51"/>
  <c r="D41" i="51"/>
  <c r="D47" i="51"/>
  <c r="H43" i="51"/>
  <c r="J39" i="51"/>
  <c r="K43" i="51"/>
  <c r="E39" i="51"/>
  <c r="J10" i="51"/>
  <c r="F12" i="51"/>
  <c r="H10" i="51"/>
  <c r="J51" i="51"/>
  <c r="J43" i="51"/>
  <c r="K24" i="52"/>
  <c r="I43" i="51"/>
  <c r="K39" i="51"/>
  <c r="B34" i="53"/>
  <c r="E34" i="52"/>
  <c r="I47" i="51"/>
  <c r="D39" i="51"/>
  <c r="H37" i="51"/>
  <c r="B39" i="51"/>
  <c r="K47" i="51"/>
  <c r="B12" i="51"/>
  <c r="D10" i="51"/>
  <c r="K32" i="52"/>
  <c r="K17" i="52"/>
  <c r="F43" i="51"/>
  <c r="K17" i="53"/>
  <c r="J34" i="52"/>
  <c r="G39" i="51"/>
  <c r="E47" i="51"/>
  <c r="E22" i="51"/>
  <c r="H8" i="51"/>
  <c r="B41" i="51"/>
  <c r="J37" i="51"/>
  <c r="G22" i="51"/>
  <c r="F8" i="51"/>
  <c r="G37" i="51"/>
  <c r="G8" i="51"/>
  <c r="H34" i="53"/>
  <c r="I34" i="53"/>
  <c r="C51" i="51"/>
  <c r="I41" i="51"/>
  <c r="J22" i="51"/>
  <c r="H51" i="51"/>
  <c r="K41" i="51"/>
  <c r="D8" i="51"/>
  <c r="K51" i="51"/>
  <c r="F37" i="51"/>
  <c r="H41" i="51"/>
  <c r="E16" i="51"/>
  <c r="B10" i="51"/>
  <c r="D34" i="53"/>
  <c r="H34" i="52"/>
  <c r="B51" i="51"/>
  <c r="I51" i="51"/>
  <c r="K32" i="53"/>
  <c r="E34" i="53"/>
  <c r="E41" i="51"/>
  <c r="D51" i="51"/>
  <c r="H47" i="51"/>
  <c r="G41" i="51"/>
  <c r="F39" i="51"/>
  <c r="G51" i="51"/>
  <c r="G47" i="51"/>
  <c r="I39" i="51"/>
  <c r="B37" i="51"/>
  <c r="H20" i="51"/>
  <c r="D37" i="51"/>
  <c r="G16" i="51"/>
  <c r="G34" i="52"/>
  <c r="D34" i="52"/>
  <c r="J47" i="51"/>
  <c r="E51" i="51"/>
  <c r="I34" i="52"/>
  <c r="J34" i="53"/>
  <c r="J18" i="51"/>
  <c r="F18" i="51"/>
  <c r="L14" i="51"/>
  <c r="K14" i="51"/>
  <c r="C14" i="51"/>
  <c r="D18" i="51"/>
  <c r="B18" i="51"/>
  <c r="B16" i="51"/>
  <c r="H16" i="51"/>
  <c r="E14" i="51"/>
  <c r="G18" i="51"/>
  <c r="L20" i="51"/>
  <c r="I20" i="51"/>
  <c r="E20" i="51"/>
  <c r="L12" i="51"/>
  <c r="E12" i="51"/>
  <c r="I12" i="51"/>
  <c r="F14" i="51"/>
  <c r="L37" i="51"/>
  <c r="K37" i="51"/>
  <c r="C37" i="51"/>
  <c r="I37" i="51"/>
  <c r="H14" i="51"/>
  <c r="F41" i="51"/>
  <c r="L22" i="51"/>
  <c r="D22" i="51"/>
  <c r="K22" i="51"/>
  <c r="H22" i="51"/>
  <c r="F22" i="51"/>
  <c r="B22" i="51"/>
  <c r="D20" i="51"/>
  <c r="H12" i="51"/>
  <c r="C8" i="51"/>
  <c r="J8" i="51"/>
  <c r="L8" i="51"/>
  <c r="H18" i="51"/>
  <c r="B8" i="51"/>
  <c r="J20" i="51"/>
  <c r="L10" i="51"/>
  <c r="F10" i="51"/>
  <c r="K10" i="51"/>
  <c r="E18" i="51"/>
  <c r="E8" i="51"/>
  <c r="K20" i="51"/>
  <c r="C12" i="51"/>
  <c r="L18" i="51"/>
  <c r="I18" i="51"/>
  <c r="L16" i="51"/>
  <c r="K16" i="51"/>
  <c r="C16" i="51"/>
  <c r="I16" i="51"/>
  <c r="F16" i="51"/>
  <c r="B14" i="51"/>
  <c r="I14" i="51"/>
  <c r="K18" i="51"/>
  <c r="G14" i="51"/>
  <c r="L24" i="20"/>
  <c r="B22" i="20"/>
  <c r="C22" i="20"/>
  <c r="L21" i="20"/>
  <c r="L20" i="20"/>
  <c r="L19" i="20"/>
  <c r="D22" i="20"/>
  <c r="L25" i="20"/>
  <c r="D24" i="20"/>
  <c r="D26" i="20"/>
  <c r="D28" i="20"/>
  <c r="K28" i="20"/>
  <c r="K24" i="20"/>
  <c r="G24" i="41"/>
  <c r="G26" i="41"/>
  <c r="G63" i="41"/>
  <c r="G61" i="41"/>
  <c r="F24" i="42"/>
  <c r="F26" i="42"/>
  <c r="B20" i="40"/>
  <c r="K34" i="52" l="1"/>
  <c r="K34" i="53"/>
  <c r="D11" i="22"/>
  <c r="H23" i="22"/>
  <c r="I31" i="22"/>
  <c r="B31" i="48"/>
  <c r="J31" i="48"/>
  <c r="E31" i="22"/>
  <c r="F31" i="48"/>
  <c r="B31" i="22"/>
  <c r="F31" i="22"/>
  <c r="J31" i="22"/>
  <c r="C31" i="48"/>
  <c r="G31" i="48"/>
  <c r="B11" i="22"/>
  <c r="K20" i="22"/>
  <c r="C31" i="22"/>
  <c r="G31" i="22"/>
  <c r="D31" i="48"/>
  <c r="H31" i="48"/>
  <c r="C11" i="22"/>
  <c r="D31" i="22"/>
  <c r="H31" i="22"/>
  <c r="E31" i="48"/>
  <c r="I31" i="48"/>
  <c r="K31" i="22" l="1"/>
  <c r="G15" i="41" l="1"/>
  <c r="G19" i="41"/>
  <c r="G44" i="41"/>
  <c r="G48" i="41"/>
  <c r="G56" i="41"/>
  <c r="F61" i="42"/>
  <c r="F63" i="42"/>
  <c r="K6" i="44"/>
  <c r="I7" i="44" s="1"/>
  <c r="G52" i="41"/>
  <c r="G46" i="41"/>
  <c r="G54" i="41"/>
  <c r="J53" i="43"/>
  <c r="G50" i="41"/>
  <c r="C56" i="33"/>
  <c r="C55" i="33"/>
  <c r="C54" i="33"/>
  <c r="C45" i="33"/>
  <c r="C44" i="33"/>
  <c r="C43" i="33"/>
  <c r="C42" i="33"/>
  <c r="C41" i="33"/>
  <c r="C40" i="33"/>
  <c r="C39" i="33"/>
  <c r="C38" i="33"/>
  <c r="C36" i="33"/>
  <c r="C35" i="33"/>
  <c r="C34" i="33"/>
  <c r="C33" i="33"/>
  <c r="C32" i="33"/>
  <c r="C31" i="33"/>
  <c r="C30" i="33"/>
  <c r="C29" i="33"/>
  <c r="C28" i="33"/>
  <c r="C27" i="33"/>
  <c r="C19" i="33"/>
  <c r="C18" i="33"/>
  <c r="C17" i="33"/>
  <c r="C16" i="33"/>
  <c r="H7" i="44" l="1"/>
  <c r="G7" i="44"/>
  <c r="F7" i="44"/>
  <c r="E7" i="44"/>
  <c r="D7" i="44"/>
  <c r="C7" i="44"/>
  <c r="J7" i="44"/>
  <c r="C15" i="33"/>
  <c r="K26" i="21"/>
  <c r="K27" i="21" s="1"/>
  <c r="K24" i="21"/>
  <c r="K25" i="21" s="1"/>
  <c r="A28" i="20"/>
  <c r="A26" i="21"/>
  <c r="A24" i="20"/>
  <c r="K29" i="20" l="1"/>
  <c r="K28" i="21"/>
  <c r="K29" i="21" s="1"/>
  <c r="A26" i="20"/>
  <c r="A24" i="21"/>
  <c r="A28" i="21"/>
  <c r="C25" i="21"/>
  <c r="E25" i="21"/>
  <c r="G25" i="21"/>
  <c r="I25" i="21"/>
  <c r="D27" i="21"/>
  <c r="F27" i="21"/>
  <c r="H27" i="21"/>
  <c r="J27" i="21"/>
  <c r="D25" i="21"/>
  <c r="F25" i="21"/>
  <c r="H25" i="21"/>
  <c r="J25" i="21"/>
  <c r="C27" i="21"/>
  <c r="E27" i="21"/>
  <c r="G27" i="21"/>
  <c r="I27" i="21"/>
  <c r="B25" i="21"/>
  <c r="B27" i="21"/>
  <c r="K26" i="20"/>
  <c r="K27" i="20" s="1"/>
  <c r="K25" i="20"/>
  <c r="D29" i="21" l="1"/>
  <c r="B29" i="21"/>
  <c r="J29" i="21"/>
  <c r="H29" i="20"/>
  <c r="G29" i="20"/>
  <c r="D29" i="20"/>
  <c r="C29" i="20"/>
  <c r="E29" i="21"/>
  <c r="B29" i="20"/>
  <c r="J29" i="20"/>
  <c r="F29" i="20"/>
  <c r="I29" i="20"/>
  <c r="E29" i="20"/>
  <c r="F29" i="21"/>
  <c r="I29" i="21"/>
  <c r="C29" i="21"/>
  <c r="H29" i="21"/>
  <c r="G29" i="21"/>
  <c r="H27" i="20"/>
  <c r="B27" i="20"/>
  <c r="F25" i="20"/>
  <c r="G27" i="20"/>
  <c r="C27" i="20"/>
  <c r="G25" i="20"/>
  <c r="C25" i="20"/>
  <c r="H25" i="20"/>
  <c r="B25" i="20"/>
  <c r="J27" i="20"/>
  <c r="F27" i="20"/>
  <c r="J25" i="20"/>
  <c r="I27" i="20"/>
  <c r="E27" i="20"/>
  <c r="I25" i="20"/>
  <c r="E25" i="20"/>
  <c r="D27" i="20"/>
  <c r="D25" i="20"/>
  <c r="K31" i="48"/>
  <c r="K30" i="48"/>
  <c r="K29" i="48"/>
  <c r="K28" i="48"/>
  <c r="K27" i="48"/>
  <c r="K22" i="48"/>
  <c r="J23" i="48"/>
  <c r="J33" i="48" s="1"/>
  <c r="H23" i="48"/>
  <c r="H33" i="48" s="1"/>
  <c r="F23" i="48"/>
  <c r="F33" i="48" s="1"/>
  <c r="D23" i="48"/>
  <c r="D33" i="48" s="1"/>
  <c r="B23" i="48"/>
  <c r="K19" i="48"/>
  <c r="K18" i="48"/>
  <c r="K17" i="48"/>
  <c r="I23" i="48"/>
  <c r="I33" i="48" s="1"/>
  <c r="G23" i="48"/>
  <c r="G33" i="48" s="1"/>
  <c r="E23" i="48"/>
  <c r="E33" i="48" s="1"/>
  <c r="K16" i="48"/>
  <c r="K10" i="48"/>
  <c r="K9" i="48"/>
  <c r="K8" i="48"/>
  <c r="J11" i="48"/>
  <c r="I11" i="48"/>
  <c r="I34" i="48" s="1"/>
  <c r="H11" i="48"/>
  <c r="G11" i="48"/>
  <c r="F11" i="48"/>
  <c r="E11" i="48"/>
  <c r="D11" i="48"/>
  <c r="C11" i="48"/>
  <c r="B11" i="48"/>
  <c r="A20" i="21"/>
  <c r="A18" i="21"/>
  <c r="A16" i="21"/>
  <c r="A14" i="21"/>
  <c r="A12" i="21"/>
  <c r="A10" i="21"/>
  <c r="A8" i="21"/>
  <c r="A6" i="21"/>
  <c r="E34" i="48" l="1"/>
  <c r="B23" i="22"/>
  <c r="K21" i="22"/>
  <c r="K17" i="22"/>
  <c r="K18" i="22"/>
  <c r="K19" i="22"/>
  <c r="K22" i="22"/>
  <c r="G34" i="48"/>
  <c r="K16" i="22"/>
  <c r="B33" i="48"/>
  <c r="B34" i="48" s="1"/>
  <c r="K11" i="48"/>
  <c r="D34" i="48"/>
  <c r="F34" i="48"/>
  <c r="H34" i="48"/>
  <c r="J34" i="48"/>
  <c r="K21" i="48"/>
  <c r="C23" i="48"/>
  <c r="C33" i="48" s="1"/>
  <c r="C34" i="48" s="1"/>
  <c r="K7" i="48"/>
  <c r="K6" i="21"/>
  <c r="K7" i="21" l="1"/>
  <c r="J7" i="21"/>
  <c r="D7" i="21"/>
  <c r="H7" i="21"/>
  <c r="F7" i="21"/>
  <c r="B7" i="21"/>
  <c r="E7" i="21"/>
  <c r="I7" i="21"/>
  <c r="C7" i="21"/>
  <c r="G7" i="21"/>
  <c r="K23" i="48"/>
  <c r="K33" i="48" s="1"/>
  <c r="K34" i="48" s="1"/>
  <c r="K14" i="21"/>
  <c r="K18" i="21"/>
  <c r="K12" i="21"/>
  <c r="K8" i="21"/>
  <c r="K10" i="21"/>
  <c r="K16" i="21"/>
  <c r="K20" i="21"/>
  <c r="K22" i="21"/>
  <c r="A20" i="20"/>
  <c r="A18" i="20"/>
  <c r="A16" i="20"/>
  <c r="A14" i="20"/>
  <c r="A12" i="20"/>
  <c r="A10" i="20"/>
  <c r="A8" i="20"/>
  <c r="A6" i="20"/>
  <c r="A23" i="44"/>
  <c r="A54" i="44" s="1"/>
  <c r="A21" i="44"/>
  <c r="A52" i="44" s="1"/>
  <c r="A19" i="44"/>
  <c r="A50" i="44" s="1"/>
  <c r="A17" i="44"/>
  <c r="A48" i="44" s="1"/>
  <c r="A15" i="44"/>
  <c r="A46" i="44" s="1"/>
  <c r="A13" i="44"/>
  <c r="A44" i="44" s="1"/>
  <c r="A11" i="44"/>
  <c r="A42" i="44" s="1"/>
  <c r="A9" i="44"/>
  <c r="A40" i="44" s="1"/>
  <c r="A7" i="44"/>
  <c r="A38" i="44" s="1"/>
  <c r="K23" i="21" l="1"/>
  <c r="J23" i="21"/>
  <c r="H23" i="21"/>
  <c r="F23" i="21"/>
  <c r="D23" i="21"/>
  <c r="B23" i="21"/>
  <c r="E23" i="21"/>
  <c r="I23" i="21"/>
  <c r="C23" i="21"/>
  <c r="G23" i="21"/>
  <c r="K17" i="21"/>
  <c r="H17" i="21"/>
  <c r="J17" i="21"/>
  <c r="F17" i="21"/>
  <c r="D17" i="21"/>
  <c r="B17" i="21"/>
  <c r="E17" i="21"/>
  <c r="I17" i="21"/>
  <c r="C17" i="21"/>
  <c r="G17" i="21"/>
  <c r="K9" i="21"/>
  <c r="H9" i="21"/>
  <c r="B9" i="21"/>
  <c r="J9" i="21"/>
  <c r="F9" i="21"/>
  <c r="D9" i="21"/>
  <c r="E9" i="21"/>
  <c r="I9" i="21"/>
  <c r="C9" i="21"/>
  <c r="G9" i="21"/>
  <c r="K19" i="21"/>
  <c r="J19" i="21"/>
  <c r="H19" i="21"/>
  <c r="F19" i="21"/>
  <c r="D19" i="21"/>
  <c r="B19" i="21"/>
  <c r="E19" i="21"/>
  <c r="I19" i="21"/>
  <c r="C19" i="21"/>
  <c r="G19" i="21"/>
  <c r="K21" i="21"/>
  <c r="J21" i="21"/>
  <c r="H21" i="21"/>
  <c r="F21" i="21"/>
  <c r="D21" i="21"/>
  <c r="B21" i="21"/>
  <c r="E21" i="21"/>
  <c r="I21" i="21"/>
  <c r="C21" i="21"/>
  <c r="G21" i="21"/>
  <c r="K11" i="21"/>
  <c r="H11" i="21"/>
  <c r="D11" i="21"/>
  <c r="J11" i="21"/>
  <c r="F11" i="21"/>
  <c r="B11" i="21"/>
  <c r="E11" i="21"/>
  <c r="I11" i="21"/>
  <c r="C11" i="21"/>
  <c r="G11" i="21"/>
  <c r="K13" i="21"/>
  <c r="J13" i="21"/>
  <c r="D13" i="21"/>
  <c r="H13" i="21"/>
  <c r="F13" i="21"/>
  <c r="B13" i="21"/>
  <c r="E13" i="21"/>
  <c r="I13" i="21"/>
  <c r="C13" i="21"/>
  <c r="G13" i="21"/>
  <c r="K15" i="21"/>
  <c r="H15" i="21"/>
  <c r="J15" i="21"/>
  <c r="F15" i="21"/>
  <c r="D15" i="21"/>
  <c r="B15" i="21"/>
  <c r="E15" i="21"/>
  <c r="I15" i="21"/>
  <c r="C15" i="21"/>
  <c r="G15" i="21"/>
  <c r="K37" i="44"/>
  <c r="K49" i="44"/>
  <c r="K39" i="44"/>
  <c r="K41" i="44"/>
  <c r="K43" i="44"/>
  <c r="K45" i="44"/>
  <c r="K47" i="44"/>
  <c r="K51" i="44"/>
  <c r="K53" i="44"/>
  <c r="A22" i="43"/>
  <c r="A54" i="43" s="1"/>
  <c r="A20" i="43"/>
  <c r="A52" i="43" s="1"/>
  <c r="A18" i="43"/>
  <c r="A50" i="43" s="1"/>
  <c r="A16" i="43"/>
  <c r="A48" i="43" s="1"/>
  <c r="A14" i="43"/>
  <c r="A46" i="43" s="1"/>
  <c r="A12" i="43"/>
  <c r="A44" i="43" s="1"/>
  <c r="A10" i="43"/>
  <c r="A42" i="43" s="1"/>
  <c r="A8" i="43"/>
  <c r="A40" i="43" s="1"/>
  <c r="A6" i="43"/>
  <c r="A38" i="43" s="1"/>
  <c r="K54" i="44" l="1"/>
  <c r="E54" i="44"/>
  <c r="I54" i="44"/>
  <c r="F54" i="44"/>
  <c r="J54" i="44"/>
  <c r="C54" i="44"/>
  <c r="G54" i="44"/>
  <c r="D54" i="44"/>
  <c r="H54" i="44"/>
  <c r="K48" i="44"/>
  <c r="E48" i="44"/>
  <c r="I48" i="44"/>
  <c r="F48" i="44"/>
  <c r="J48" i="44"/>
  <c r="C48" i="44"/>
  <c r="G48" i="44"/>
  <c r="D48" i="44"/>
  <c r="H48" i="44"/>
  <c r="K44" i="44"/>
  <c r="E44" i="44"/>
  <c r="I44" i="44"/>
  <c r="F44" i="44"/>
  <c r="J44" i="44"/>
  <c r="C44" i="44"/>
  <c r="G44" i="44"/>
  <c r="D44" i="44"/>
  <c r="H44" i="44"/>
  <c r="K40" i="44"/>
  <c r="E40" i="44"/>
  <c r="I40" i="44"/>
  <c r="F40" i="44"/>
  <c r="J40" i="44"/>
  <c r="C40" i="44"/>
  <c r="G40" i="44"/>
  <c r="D40" i="44"/>
  <c r="H40" i="44"/>
  <c r="K38" i="44"/>
  <c r="E38" i="44"/>
  <c r="I38" i="44"/>
  <c r="F38" i="44"/>
  <c r="J38" i="44"/>
  <c r="C38" i="44"/>
  <c r="G38" i="44"/>
  <c r="D38" i="44"/>
  <c r="H38" i="44"/>
  <c r="K52" i="44"/>
  <c r="E52" i="44"/>
  <c r="I52" i="44"/>
  <c r="F52" i="44"/>
  <c r="J52" i="44"/>
  <c r="C52" i="44"/>
  <c r="G52" i="44"/>
  <c r="D52" i="44"/>
  <c r="H52" i="44"/>
  <c r="K46" i="44"/>
  <c r="E46" i="44"/>
  <c r="I46" i="44"/>
  <c r="F46" i="44"/>
  <c r="J46" i="44"/>
  <c r="C46" i="44"/>
  <c r="G46" i="44"/>
  <c r="D46" i="44"/>
  <c r="H46" i="44"/>
  <c r="K42" i="44"/>
  <c r="E42" i="44"/>
  <c r="I42" i="44"/>
  <c r="F42" i="44"/>
  <c r="J42" i="44"/>
  <c r="C42" i="44"/>
  <c r="G42" i="44"/>
  <c r="D42" i="44"/>
  <c r="H42" i="44"/>
  <c r="K50" i="44"/>
  <c r="E50" i="44"/>
  <c r="I50" i="44"/>
  <c r="F50" i="44"/>
  <c r="J50" i="44"/>
  <c r="C50" i="44"/>
  <c r="G50" i="44"/>
  <c r="D50" i="44"/>
  <c r="H50" i="44"/>
  <c r="B38" i="44"/>
  <c r="B50" i="44"/>
  <c r="B52" i="44"/>
  <c r="B54" i="44"/>
  <c r="B48" i="44"/>
  <c r="B46" i="44"/>
  <c r="B44" i="44"/>
  <c r="B42" i="44"/>
  <c r="B40" i="44"/>
  <c r="A27" i="42"/>
  <c r="A64" i="42" s="1"/>
  <c r="A25" i="42"/>
  <c r="A62" i="42" s="1"/>
  <c r="A20" i="42"/>
  <c r="A57" i="42" s="1"/>
  <c r="A18" i="42"/>
  <c r="A55" i="42" s="1"/>
  <c r="A16" i="42"/>
  <c r="A53" i="42" s="1"/>
  <c r="A14" i="42"/>
  <c r="A51" i="42" s="1"/>
  <c r="A12" i="42"/>
  <c r="A49" i="42" s="1"/>
  <c r="A10" i="42"/>
  <c r="A47" i="42" s="1"/>
  <c r="A8" i="42"/>
  <c r="A45" i="42" s="1"/>
  <c r="G13" i="41"/>
  <c r="A27" i="41"/>
  <c r="A64" i="41" s="1"/>
  <c r="A25" i="41"/>
  <c r="A62" i="41" s="1"/>
  <c r="A20" i="41"/>
  <c r="A57" i="41" s="1"/>
  <c r="A18" i="41"/>
  <c r="A55" i="41" s="1"/>
  <c r="A16" i="41"/>
  <c r="A53" i="41" s="1"/>
  <c r="A14" i="41"/>
  <c r="A51" i="41" s="1"/>
  <c r="A12" i="41"/>
  <c r="A49" i="41" s="1"/>
  <c r="A10" i="41"/>
  <c r="A47" i="41" s="1"/>
  <c r="A8" i="41"/>
  <c r="A45" i="41" s="1"/>
  <c r="F11" i="42" l="1"/>
  <c r="E12" i="42" s="1"/>
  <c r="F19" i="42"/>
  <c r="E20" i="42" s="1"/>
  <c r="F9" i="42"/>
  <c r="F10" i="42" s="1"/>
  <c r="F13" i="42"/>
  <c r="E14" i="42" s="1"/>
  <c r="F17" i="42"/>
  <c r="E18" i="42" s="1"/>
  <c r="E25" i="42"/>
  <c r="F7" i="42"/>
  <c r="F8" i="42" s="1"/>
  <c r="F15" i="42"/>
  <c r="F16" i="42" s="1"/>
  <c r="G17" i="41"/>
  <c r="G9" i="41"/>
  <c r="G7" i="41"/>
  <c r="G11" i="41"/>
  <c r="A57" i="40"/>
  <c r="A55" i="40"/>
  <c r="A53" i="40"/>
  <c r="A51" i="40"/>
  <c r="A49" i="40"/>
  <c r="A47" i="40"/>
  <c r="A45" i="40"/>
  <c r="A43" i="40"/>
  <c r="A41" i="40"/>
  <c r="F25" i="42" l="1"/>
  <c r="E16" i="42"/>
  <c r="F14" i="42"/>
  <c r="F20" i="42"/>
  <c r="F12" i="42"/>
  <c r="E8" i="42"/>
  <c r="F18" i="42"/>
  <c r="E10" i="42"/>
  <c r="D8" i="40"/>
  <c r="B9" i="40" s="1"/>
  <c r="D10" i="40"/>
  <c r="B11" i="40" s="1"/>
  <c r="D14" i="40"/>
  <c r="B15" i="40" s="1"/>
  <c r="D18" i="40"/>
  <c r="B19" i="40" s="1"/>
  <c r="D22" i="40"/>
  <c r="B23" i="40" s="1"/>
  <c r="D12" i="40"/>
  <c r="B13" i="40" s="1"/>
  <c r="D6" i="40"/>
  <c r="C7" i="40" s="1"/>
  <c r="D16" i="40"/>
  <c r="B17" i="40" s="1"/>
  <c r="D20" i="40"/>
  <c r="B21" i="40" s="1"/>
  <c r="C13" i="40"/>
  <c r="G29" i="10"/>
  <c r="I29" i="10" s="1"/>
  <c r="G27" i="10"/>
  <c r="G25" i="10"/>
  <c r="A21" i="43"/>
  <c r="A19" i="43"/>
  <c r="A17" i="43"/>
  <c r="A15" i="43"/>
  <c r="A13" i="43"/>
  <c r="A11" i="43"/>
  <c r="A9" i="43"/>
  <c r="A7" i="43"/>
  <c r="A5" i="43"/>
  <c r="B26" i="1"/>
  <c r="C37" i="33" l="1"/>
  <c r="A13" i="33"/>
  <c r="D11" i="40"/>
  <c r="C9" i="40"/>
  <c r="C17" i="40"/>
  <c r="A3" i="48"/>
  <c r="A37" i="43"/>
  <c r="A6" i="44"/>
  <c r="A37" i="44" s="1"/>
  <c r="A41" i="43"/>
  <c r="A10" i="44"/>
  <c r="A41" i="44" s="1"/>
  <c r="A45" i="43"/>
  <c r="A14" i="44"/>
  <c r="A45" i="44" s="1"/>
  <c r="A49" i="43"/>
  <c r="A18" i="44"/>
  <c r="A49" i="44" s="1"/>
  <c r="A53" i="43"/>
  <c r="A22" i="44"/>
  <c r="A53" i="44" s="1"/>
  <c r="A39" i="43"/>
  <c r="A8" i="44"/>
  <c r="A39" i="44" s="1"/>
  <c r="A43" i="43"/>
  <c r="A12" i="44"/>
  <c r="A43" i="44" s="1"/>
  <c r="A47" i="43"/>
  <c r="A16" i="44"/>
  <c r="A47" i="44" s="1"/>
  <c r="A51" i="43"/>
  <c r="A20" i="44"/>
  <c r="A51" i="44" s="1"/>
  <c r="D17" i="40"/>
  <c r="D13" i="40"/>
  <c r="C19" i="40"/>
  <c r="D15" i="40"/>
  <c r="D21" i="40"/>
  <c r="D7" i="40"/>
  <c r="C23" i="40"/>
  <c r="C8" i="35"/>
  <c r="C10" i="35"/>
  <c r="C12" i="35"/>
  <c r="C14" i="35"/>
  <c r="E7" i="35"/>
  <c r="E9" i="35"/>
  <c r="E11" i="35"/>
  <c r="E13" i="35"/>
  <c r="D9" i="40"/>
  <c r="D23" i="40"/>
  <c r="B7" i="40"/>
  <c r="C15" i="40"/>
  <c r="C21" i="40"/>
  <c r="A9" i="42"/>
  <c r="A46" i="42" s="1"/>
  <c r="A9" i="41"/>
  <c r="A46" i="41" s="1"/>
  <c r="A13" i="42"/>
  <c r="A50" i="42" s="1"/>
  <c r="A13" i="41"/>
  <c r="A50" i="41" s="1"/>
  <c r="A17" i="41"/>
  <c r="A54" i="41" s="1"/>
  <c r="A17" i="42"/>
  <c r="A54" i="42" s="1"/>
  <c r="A24" i="42"/>
  <c r="A61" i="42" s="1"/>
  <c r="A24" i="41"/>
  <c r="A61" i="41" s="1"/>
  <c r="D19" i="40"/>
  <c r="C11" i="40"/>
  <c r="A7" i="41"/>
  <c r="A44" i="41" s="1"/>
  <c r="A7" i="42"/>
  <c r="A44" i="42" s="1"/>
  <c r="A11" i="42"/>
  <c r="A48" i="42" s="1"/>
  <c r="A11" i="41"/>
  <c r="A48" i="41" s="1"/>
  <c r="A15" i="42"/>
  <c r="A52" i="42" s="1"/>
  <c r="A15" i="41"/>
  <c r="A52" i="41" s="1"/>
  <c r="A19" i="42"/>
  <c r="A56" i="42" s="1"/>
  <c r="A19" i="41"/>
  <c r="A56" i="41" s="1"/>
  <c r="A26" i="42"/>
  <c r="A63" i="42" s="1"/>
  <c r="A26" i="41"/>
  <c r="A63" i="41" s="1"/>
  <c r="A7" i="12"/>
  <c r="A39" i="12" s="1"/>
  <c r="A8" i="40"/>
  <c r="A42" i="40" s="1"/>
  <c r="A11" i="12"/>
  <c r="A43" i="12" s="1"/>
  <c r="A12" i="40"/>
  <c r="A46" i="40" s="1"/>
  <c r="A15" i="12"/>
  <c r="A47" i="12" s="1"/>
  <c r="A16" i="40"/>
  <c r="A50" i="40" s="1"/>
  <c r="A19" i="12"/>
  <c r="A51" i="12" s="1"/>
  <c r="A20" i="40"/>
  <c r="A54" i="40" s="1"/>
  <c r="A5" i="12"/>
  <c r="A37" i="12" s="1"/>
  <c r="A6" i="40"/>
  <c r="A40" i="40" s="1"/>
  <c r="A9" i="12"/>
  <c r="A41" i="12" s="1"/>
  <c r="A10" i="40"/>
  <c r="A44" i="40" s="1"/>
  <c r="A13" i="12"/>
  <c r="A45" i="12" s="1"/>
  <c r="A14" i="40"/>
  <c r="A48" i="40" s="1"/>
  <c r="A17" i="12"/>
  <c r="A49" i="12" s="1"/>
  <c r="A18" i="40"/>
  <c r="A52" i="40" s="1"/>
  <c r="A21" i="12"/>
  <c r="A53" i="12" s="1"/>
  <c r="A22" i="40"/>
  <c r="A56" i="40" s="1"/>
  <c r="F43" i="12"/>
  <c r="C44" i="12" s="1"/>
  <c r="B25" i="1"/>
  <c r="D34" i="38"/>
  <c r="E34" i="38" s="1"/>
  <c r="C7" i="35"/>
  <c r="C9" i="35"/>
  <c r="C11" i="35"/>
  <c r="C13" i="35"/>
  <c r="E8" i="35"/>
  <c r="E10" i="35"/>
  <c r="E12" i="35"/>
  <c r="E14" i="35"/>
  <c r="K21" i="9"/>
  <c r="K22" i="9" s="1"/>
  <c r="K11" i="9"/>
  <c r="J12" i="9" s="1"/>
  <c r="E26" i="10"/>
  <c r="F47" i="12"/>
  <c r="E48" i="12" s="1"/>
  <c r="F51" i="12"/>
  <c r="C52" i="12" s="1"/>
  <c r="F45" i="12"/>
  <c r="E46" i="12" s="1"/>
  <c r="F49" i="12"/>
  <c r="C50" i="12" s="1"/>
  <c r="F53" i="12"/>
  <c r="D54" i="12" s="1"/>
  <c r="B16" i="3"/>
  <c r="F34" i="38"/>
  <c r="G34" i="38" s="1"/>
  <c r="E6" i="39"/>
  <c r="K7" i="9"/>
  <c r="G8" i="9" s="1"/>
  <c r="K13" i="9"/>
  <c r="K14" i="9" s="1"/>
  <c r="K17" i="9"/>
  <c r="K18" i="9" s="1"/>
  <c r="E8" i="10"/>
  <c r="E10" i="10"/>
  <c r="E12" i="10"/>
  <c r="F37" i="12"/>
  <c r="C38" i="12" s="1"/>
  <c r="C6" i="10"/>
  <c r="C8" i="10"/>
  <c r="C9" i="10"/>
  <c r="C12" i="10"/>
  <c r="E5" i="10"/>
  <c r="E7" i="10"/>
  <c r="E9" i="10"/>
  <c r="E11" i="10"/>
  <c r="G22" i="10"/>
  <c r="G24" i="10"/>
  <c r="I24" i="10" s="1"/>
  <c r="G26" i="10"/>
  <c r="I26" i="10" s="1"/>
  <c r="G28" i="10"/>
  <c r="I28" i="10" s="1"/>
  <c r="E22" i="10"/>
  <c r="E24" i="10"/>
  <c r="E28" i="10"/>
  <c r="E6" i="10"/>
  <c r="C5" i="10"/>
  <c r="C7" i="10"/>
  <c r="C11" i="10"/>
  <c r="C10" i="10"/>
  <c r="F41" i="12"/>
  <c r="F42" i="12" s="1"/>
  <c r="F39" i="12"/>
  <c r="E40" i="12" s="1"/>
  <c r="G23" i="10"/>
  <c r="I23" i="10" s="1"/>
  <c r="G21" i="10"/>
  <c r="I21" i="10" s="1"/>
  <c r="C22" i="10"/>
  <c r="C24" i="10"/>
  <c r="I25" i="10"/>
  <c r="C26" i="10"/>
  <c r="C28" i="10"/>
  <c r="I27" i="10"/>
  <c r="C21" i="10"/>
  <c r="E21" i="10"/>
  <c r="C23" i="10"/>
  <c r="E23" i="10"/>
  <c r="C25" i="10"/>
  <c r="E25" i="10"/>
  <c r="C27" i="10"/>
  <c r="E27" i="10"/>
  <c r="K5" i="9"/>
  <c r="K6" i="9" s="1"/>
  <c r="K9" i="9"/>
  <c r="K10" i="9" s="1"/>
  <c r="K15" i="9"/>
  <c r="K16" i="9" s="1"/>
  <c r="K19" i="9"/>
  <c r="K20" i="9" s="1"/>
  <c r="E9" i="39"/>
  <c r="A3" i="22"/>
  <c r="K30" i="22"/>
  <c r="K29" i="22"/>
  <c r="K28" i="22"/>
  <c r="K27" i="22"/>
  <c r="K8" i="22"/>
  <c r="K7" i="22"/>
  <c r="J23" i="22"/>
  <c r="J33" i="22" s="1"/>
  <c r="I23" i="22"/>
  <c r="I33" i="22" s="1"/>
  <c r="H33" i="22"/>
  <c r="G23" i="22"/>
  <c r="G33" i="22" s="1"/>
  <c r="F23" i="22"/>
  <c r="F33" i="22" s="1"/>
  <c r="E23" i="22"/>
  <c r="E33" i="22" s="1"/>
  <c r="D23" i="22"/>
  <c r="D33" i="22" s="1"/>
  <c r="C23" i="22"/>
  <c r="B33" i="22"/>
  <c r="J11" i="22"/>
  <c r="I11" i="22"/>
  <c r="H11" i="22"/>
  <c r="G11" i="22"/>
  <c r="F11" i="22"/>
  <c r="E11" i="22"/>
  <c r="K10" i="22"/>
  <c r="K9" i="22"/>
  <c r="K22" i="20"/>
  <c r="I23" i="20" s="1"/>
  <c r="K20" i="20"/>
  <c r="K21" i="20" s="1"/>
  <c r="K18" i="20"/>
  <c r="I19" i="20" s="1"/>
  <c r="K16" i="20"/>
  <c r="K17" i="20" s="1"/>
  <c r="K14" i="20"/>
  <c r="I15" i="20" s="1"/>
  <c r="K12" i="20"/>
  <c r="K10" i="20"/>
  <c r="K8" i="20"/>
  <c r="K6" i="20"/>
  <c r="B7" i="20" s="1"/>
  <c r="H14" i="19"/>
  <c r="H13" i="19"/>
  <c r="H12" i="19"/>
  <c r="H11" i="19"/>
  <c r="H10" i="19"/>
  <c r="H9" i="19"/>
  <c r="H8" i="19"/>
  <c r="D14" i="19"/>
  <c r="D13" i="19"/>
  <c r="D12" i="19"/>
  <c r="D11" i="19"/>
  <c r="D10" i="19"/>
  <c r="D9" i="19"/>
  <c r="K22" i="44"/>
  <c r="K20" i="44"/>
  <c r="K18" i="44"/>
  <c r="K16" i="44"/>
  <c r="K14" i="44"/>
  <c r="K12" i="44"/>
  <c r="K10" i="44"/>
  <c r="K8" i="44"/>
  <c r="I54" i="43"/>
  <c r="J51" i="43"/>
  <c r="I52" i="43" s="1"/>
  <c r="J49" i="43"/>
  <c r="I50" i="43" s="1"/>
  <c r="J47" i="43"/>
  <c r="I48" i="43" s="1"/>
  <c r="J45" i="43"/>
  <c r="I46" i="43" s="1"/>
  <c r="J43" i="43"/>
  <c r="I44" i="43" s="1"/>
  <c r="J41" i="43"/>
  <c r="I42" i="43" s="1"/>
  <c r="J39" i="43"/>
  <c r="I40" i="43" s="1"/>
  <c r="J37" i="43"/>
  <c r="I38" i="43" s="1"/>
  <c r="J21" i="43"/>
  <c r="J22" i="43" s="1"/>
  <c r="J19" i="43"/>
  <c r="J20" i="43" s="1"/>
  <c r="J17" i="43"/>
  <c r="J18" i="43" s="1"/>
  <c r="J15" i="43"/>
  <c r="J16" i="43" s="1"/>
  <c r="J13" i="43"/>
  <c r="J14" i="43" s="1"/>
  <c r="J11" i="43"/>
  <c r="J12" i="43" s="1"/>
  <c r="J9" i="43"/>
  <c r="J10" i="43" s="1"/>
  <c r="J7" i="43"/>
  <c r="J8" i="43" s="1"/>
  <c r="J5" i="43"/>
  <c r="E64" i="42"/>
  <c r="E62" i="42"/>
  <c r="F56" i="42"/>
  <c r="E57" i="42" s="1"/>
  <c r="F54" i="42"/>
  <c r="E55" i="42" s="1"/>
  <c r="F52" i="42"/>
  <c r="E53" i="42" s="1"/>
  <c r="F50" i="42"/>
  <c r="E51" i="42" s="1"/>
  <c r="F48" i="42"/>
  <c r="E49" i="42" s="1"/>
  <c r="F46" i="42"/>
  <c r="E47" i="42" s="1"/>
  <c r="F44" i="42"/>
  <c r="E45" i="42" s="1"/>
  <c r="E27" i="42"/>
  <c r="G64" i="41"/>
  <c r="G27" i="41"/>
  <c r="G25" i="41"/>
  <c r="F20" i="41"/>
  <c r="B20" i="41"/>
  <c r="G20" i="41"/>
  <c r="G18" i="41"/>
  <c r="G16" i="41"/>
  <c r="G14" i="41"/>
  <c r="G12" i="41"/>
  <c r="G10" i="41"/>
  <c r="D56" i="40"/>
  <c r="D54" i="40"/>
  <c r="D52" i="40"/>
  <c r="D50" i="40"/>
  <c r="D48" i="40"/>
  <c r="D46" i="40"/>
  <c r="D44" i="40"/>
  <c r="D42" i="40"/>
  <c r="D40" i="40"/>
  <c r="F21" i="12"/>
  <c r="E22" i="12" s="1"/>
  <c r="F19" i="12"/>
  <c r="E20" i="12" s="1"/>
  <c r="F17" i="12"/>
  <c r="E18" i="12" s="1"/>
  <c r="F15" i="12"/>
  <c r="E16" i="12" s="1"/>
  <c r="F13" i="12"/>
  <c r="E14" i="12" s="1"/>
  <c r="F11" i="12"/>
  <c r="E12" i="12" s="1"/>
  <c r="F9" i="12"/>
  <c r="E10" i="12" s="1"/>
  <c r="F7" i="12"/>
  <c r="E8" i="12" s="1"/>
  <c r="F35" i="11"/>
  <c r="H35" i="11" s="1"/>
  <c r="F34" i="11"/>
  <c r="H34" i="11" s="1"/>
  <c r="E34" i="11"/>
  <c r="C34" i="11"/>
  <c r="F33" i="11"/>
  <c r="H33" i="11" s="1"/>
  <c r="E33" i="11"/>
  <c r="C33" i="11"/>
  <c r="F32" i="11"/>
  <c r="H32" i="11" s="1"/>
  <c r="E32" i="11"/>
  <c r="C32" i="11"/>
  <c r="F31" i="11"/>
  <c r="H31" i="11" s="1"/>
  <c r="E31" i="11"/>
  <c r="C31" i="11"/>
  <c r="F30" i="11"/>
  <c r="H30" i="11" s="1"/>
  <c r="E30" i="11"/>
  <c r="C30" i="11"/>
  <c r="F29" i="11"/>
  <c r="H29" i="11" s="1"/>
  <c r="E29" i="11"/>
  <c r="C29" i="11"/>
  <c r="F28" i="11"/>
  <c r="H28" i="11" s="1"/>
  <c r="E28" i="11"/>
  <c r="C28" i="11"/>
  <c r="F27" i="11"/>
  <c r="H27" i="11" s="1"/>
  <c r="E27" i="11"/>
  <c r="C27" i="11"/>
  <c r="E11" i="11"/>
  <c r="E10" i="11"/>
  <c r="E9" i="11"/>
  <c r="E8" i="11"/>
  <c r="E7" i="11"/>
  <c r="E6" i="11"/>
  <c r="E5" i="11"/>
  <c r="E4" i="11"/>
  <c r="F4" i="11"/>
  <c r="H4" i="11" s="1"/>
  <c r="C11" i="11"/>
  <c r="C10" i="11"/>
  <c r="C9" i="11"/>
  <c r="C8" i="11"/>
  <c r="C7" i="11"/>
  <c r="C6" i="11"/>
  <c r="C5" i="11"/>
  <c r="C4" i="11"/>
  <c r="F12" i="11"/>
  <c r="H12" i="11" s="1"/>
  <c r="F11" i="11"/>
  <c r="H11" i="11" s="1"/>
  <c r="F10" i="11"/>
  <c r="H10" i="11" s="1"/>
  <c r="F9" i="11"/>
  <c r="H9" i="11" s="1"/>
  <c r="F8" i="11"/>
  <c r="H8" i="11" s="1"/>
  <c r="F7" i="11"/>
  <c r="H7" i="11" s="1"/>
  <c r="F6" i="11"/>
  <c r="F5" i="11"/>
  <c r="H5" i="11" s="1"/>
  <c r="G13" i="10"/>
  <c r="I13" i="10" s="1"/>
  <c r="G12" i="10"/>
  <c r="G11" i="10"/>
  <c r="G10" i="10"/>
  <c r="G9" i="10"/>
  <c r="G8" i="10"/>
  <c r="G7" i="10"/>
  <c r="G6" i="10"/>
  <c r="K5" i="8"/>
  <c r="B6" i="8" s="1"/>
  <c r="F15" i="35"/>
  <c r="F14" i="35"/>
  <c r="F13" i="35"/>
  <c r="F12" i="35"/>
  <c r="F11" i="35"/>
  <c r="F10" i="35"/>
  <c r="F9" i="35"/>
  <c r="F8" i="35"/>
  <c r="G29" i="39"/>
  <c r="G30" i="39"/>
  <c r="G31" i="39"/>
  <c r="G28" i="39"/>
  <c r="G7" i="39"/>
  <c r="G17" i="39"/>
  <c r="G16" i="39"/>
  <c r="G15" i="39"/>
  <c r="G14" i="39"/>
  <c r="G13" i="39"/>
  <c r="G12" i="39"/>
  <c r="G11" i="39"/>
  <c r="G10" i="39"/>
  <c r="G8" i="39"/>
  <c r="C9" i="39"/>
  <c r="C6" i="39"/>
  <c r="K11" i="22" l="1"/>
  <c r="I6" i="43"/>
  <c r="H6" i="43"/>
  <c r="C33" i="22"/>
  <c r="C34" i="22" s="1"/>
  <c r="K23" i="22"/>
  <c r="K33" i="22" s="1"/>
  <c r="E44" i="12"/>
  <c r="E42" i="12"/>
  <c r="G30" i="38"/>
  <c r="E11" i="44"/>
  <c r="I11" i="44"/>
  <c r="F11" i="44"/>
  <c r="J11" i="44"/>
  <c r="C11" i="44"/>
  <c r="G11" i="44"/>
  <c r="D11" i="44"/>
  <c r="H11" i="44"/>
  <c r="E15" i="44"/>
  <c r="I15" i="44"/>
  <c r="F15" i="44"/>
  <c r="J15" i="44"/>
  <c r="C15" i="44"/>
  <c r="G15" i="44"/>
  <c r="D15" i="44"/>
  <c r="H15" i="44"/>
  <c r="E19" i="44"/>
  <c r="I19" i="44"/>
  <c r="F19" i="44"/>
  <c r="J19" i="44"/>
  <c r="C19" i="44"/>
  <c r="G19" i="44"/>
  <c r="D19" i="44"/>
  <c r="H19" i="44"/>
  <c r="E23" i="44"/>
  <c r="I23" i="44"/>
  <c r="F23" i="44"/>
  <c r="J23" i="44"/>
  <c r="C23" i="44"/>
  <c r="G23" i="44"/>
  <c r="D23" i="44"/>
  <c r="H23" i="44"/>
  <c r="E9" i="44"/>
  <c r="I9" i="44"/>
  <c r="F9" i="44"/>
  <c r="J9" i="44"/>
  <c r="C9" i="44"/>
  <c r="G9" i="44"/>
  <c r="D9" i="44"/>
  <c r="H9" i="44"/>
  <c r="E13" i="44"/>
  <c r="I13" i="44"/>
  <c r="F13" i="44"/>
  <c r="J13" i="44"/>
  <c r="C13" i="44"/>
  <c r="G13" i="44"/>
  <c r="D13" i="44"/>
  <c r="H13" i="44"/>
  <c r="E17" i="44"/>
  <c r="I17" i="44"/>
  <c r="F17" i="44"/>
  <c r="J17" i="44"/>
  <c r="C17" i="44"/>
  <c r="G17" i="44"/>
  <c r="D17" i="44"/>
  <c r="H17" i="44"/>
  <c r="E21" i="44"/>
  <c r="I21" i="44"/>
  <c r="F21" i="44"/>
  <c r="J21" i="44"/>
  <c r="C21" i="44"/>
  <c r="G21" i="44"/>
  <c r="D21" i="44"/>
  <c r="H21" i="44"/>
  <c r="E27" i="38"/>
  <c r="J22" i="9"/>
  <c r="F52" i="12"/>
  <c r="E31" i="38"/>
  <c r="G22" i="9"/>
  <c r="H14" i="9"/>
  <c r="E14" i="9"/>
  <c r="B34" i="22"/>
  <c r="E34" i="22"/>
  <c r="G34" i="22"/>
  <c r="I34" i="22"/>
  <c r="D34" i="22"/>
  <c r="F34" i="22"/>
  <c r="H34" i="22"/>
  <c r="J34" i="22"/>
  <c r="G6" i="39"/>
  <c r="F22" i="9"/>
  <c r="E22" i="9"/>
  <c r="C14" i="9"/>
  <c r="B44" i="12"/>
  <c r="F44" i="12"/>
  <c r="C42" i="12"/>
  <c r="E33" i="38"/>
  <c r="E29" i="38"/>
  <c r="G25" i="38"/>
  <c r="G26" i="38"/>
  <c r="G9" i="39"/>
  <c r="J11" i="20"/>
  <c r="B11" i="20"/>
  <c r="H11" i="20"/>
  <c r="K9" i="20"/>
  <c r="B9" i="20"/>
  <c r="D11" i="20"/>
  <c r="K13" i="20"/>
  <c r="B13" i="20"/>
  <c r="K7" i="20"/>
  <c r="D7" i="20"/>
  <c r="H7" i="20"/>
  <c r="F7" i="20"/>
  <c r="J7" i="20"/>
  <c r="C7" i="20"/>
  <c r="E7" i="20"/>
  <c r="G7" i="20"/>
  <c r="I7" i="20"/>
  <c r="F11" i="20"/>
  <c r="K11" i="20"/>
  <c r="D13" i="20"/>
  <c r="H13" i="20"/>
  <c r="B17" i="20"/>
  <c r="D17" i="20"/>
  <c r="H17" i="20"/>
  <c r="B21" i="20"/>
  <c r="D21" i="20"/>
  <c r="H21" i="20"/>
  <c r="F13" i="20"/>
  <c r="J13" i="20"/>
  <c r="F17" i="20"/>
  <c r="J17" i="20"/>
  <c r="F21" i="20"/>
  <c r="J21" i="20"/>
  <c r="G32" i="38"/>
  <c r="G28" i="38"/>
  <c r="E25" i="38"/>
  <c r="E32" i="38"/>
  <c r="E30" i="38"/>
  <c r="E28" i="38"/>
  <c r="E26" i="38"/>
  <c r="G33" i="38"/>
  <c r="G31" i="38"/>
  <c r="G29" i="38"/>
  <c r="G27" i="38"/>
  <c r="B13" i="44"/>
  <c r="B7" i="44"/>
  <c r="C12" i="9"/>
  <c r="B8" i="9"/>
  <c r="J18" i="9"/>
  <c r="D8" i="9"/>
  <c r="B12" i="9"/>
  <c r="B18" i="9"/>
  <c r="K12" i="9"/>
  <c r="C46" i="12"/>
  <c r="K7" i="44"/>
  <c r="B9" i="44"/>
  <c r="K9" i="44"/>
  <c r="B11" i="44"/>
  <c r="K11" i="44"/>
  <c r="K13" i="44"/>
  <c r="B15" i="44"/>
  <c r="K15" i="44"/>
  <c r="B17" i="44"/>
  <c r="K17" i="44"/>
  <c r="B19" i="44"/>
  <c r="K19" i="44"/>
  <c r="B21" i="44"/>
  <c r="K21" i="44"/>
  <c r="B23" i="44"/>
  <c r="K23" i="44"/>
  <c r="C54" i="12"/>
  <c r="B52" i="12"/>
  <c r="B50" i="12"/>
  <c r="D44" i="12"/>
  <c r="D38" i="43"/>
  <c r="H38" i="43"/>
  <c r="D40" i="43"/>
  <c r="D48" i="43"/>
  <c r="H48" i="43"/>
  <c r="D50" i="43"/>
  <c r="D52" i="43"/>
  <c r="H52" i="43"/>
  <c r="D54" i="43"/>
  <c r="B38" i="43"/>
  <c r="F38" i="43"/>
  <c r="J38" i="43"/>
  <c r="B40" i="43"/>
  <c r="F40" i="43"/>
  <c r="J40" i="43"/>
  <c r="B42" i="43"/>
  <c r="F42" i="43"/>
  <c r="J42" i="43"/>
  <c r="B44" i="43"/>
  <c r="F44" i="43"/>
  <c r="J44" i="43"/>
  <c r="B46" i="43"/>
  <c r="F46" i="43"/>
  <c r="J46" i="43"/>
  <c r="B48" i="43"/>
  <c r="F48" i="43"/>
  <c r="J48" i="43"/>
  <c r="B50" i="43"/>
  <c r="F50" i="43"/>
  <c r="J50" i="43"/>
  <c r="B52" i="43"/>
  <c r="F52" i="43"/>
  <c r="J52" i="43"/>
  <c r="B54" i="43"/>
  <c r="F54" i="43"/>
  <c r="J54" i="43"/>
  <c r="H40" i="43"/>
  <c r="D42" i="43"/>
  <c r="H42" i="43"/>
  <c r="D44" i="43"/>
  <c r="H44" i="43"/>
  <c r="D46" i="43"/>
  <c r="H46" i="43"/>
  <c r="H50" i="43"/>
  <c r="H54" i="43"/>
  <c r="C6" i="43"/>
  <c r="E6" i="43"/>
  <c r="G6" i="43"/>
  <c r="B6" i="43"/>
  <c r="D6" i="43"/>
  <c r="F6" i="43"/>
  <c r="J6" i="43"/>
  <c r="C8" i="9"/>
  <c r="F12" i="9"/>
  <c r="G12" i="9"/>
  <c r="F18" i="9"/>
  <c r="H8" i="9"/>
  <c r="G18" i="9"/>
  <c r="H21" i="10"/>
  <c r="B48" i="12"/>
  <c r="F54" i="12"/>
  <c r="B46" i="12"/>
  <c r="C48" i="12"/>
  <c r="H24" i="10"/>
  <c r="H23" i="10"/>
  <c r="B54" i="12"/>
  <c r="F46" i="12"/>
  <c r="D48" i="12"/>
  <c r="E54" i="12"/>
  <c r="C8" i="42"/>
  <c r="D14" i="42"/>
  <c r="D20" i="42"/>
  <c r="D47" i="42"/>
  <c r="D53" i="42"/>
  <c r="D62" i="42"/>
  <c r="B8" i="42"/>
  <c r="D8" i="42"/>
  <c r="B10" i="42"/>
  <c r="B12" i="42"/>
  <c r="B14" i="42"/>
  <c r="B16" i="42"/>
  <c r="B18" i="42"/>
  <c r="B20" i="42"/>
  <c r="B25" i="42"/>
  <c r="B27" i="42"/>
  <c r="F27" i="42"/>
  <c r="B45" i="42"/>
  <c r="F45" i="42"/>
  <c r="B47" i="42"/>
  <c r="F47" i="42"/>
  <c r="B49" i="42"/>
  <c r="F49" i="42"/>
  <c r="B51" i="42"/>
  <c r="F51" i="42"/>
  <c r="B53" i="42"/>
  <c r="F53" i="42"/>
  <c r="B55" i="42"/>
  <c r="F55" i="42"/>
  <c r="B57" i="42"/>
  <c r="F57" i="42"/>
  <c r="B62" i="42"/>
  <c r="F62" i="42"/>
  <c r="B64" i="42"/>
  <c r="F64" i="42"/>
  <c r="D10" i="42"/>
  <c r="D12" i="42"/>
  <c r="D16" i="42"/>
  <c r="D18" i="42"/>
  <c r="D25" i="42"/>
  <c r="D27" i="42"/>
  <c r="D45" i="42"/>
  <c r="D49" i="42"/>
  <c r="D51" i="42"/>
  <c r="D55" i="42"/>
  <c r="D57" i="42"/>
  <c r="D64" i="42"/>
  <c r="F47" i="41"/>
  <c r="E47" i="41"/>
  <c r="D47" i="41"/>
  <c r="C47" i="41"/>
  <c r="G51" i="41"/>
  <c r="F51" i="41"/>
  <c r="E51" i="41"/>
  <c r="D51" i="41"/>
  <c r="C51" i="41"/>
  <c r="G55" i="41"/>
  <c r="F55" i="41"/>
  <c r="E55" i="41"/>
  <c r="D55" i="41"/>
  <c r="C55" i="41"/>
  <c r="G62" i="41"/>
  <c r="F62" i="41"/>
  <c r="E62" i="41"/>
  <c r="D62" i="41"/>
  <c r="C62" i="41"/>
  <c r="G45" i="41"/>
  <c r="F45" i="41"/>
  <c r="E45" i="41"/>
  <c r="D45" i="41"/>
  <c r="C45" i="41"/>
  <c r="G49" i="41"/>
  <c r="F49" i="41"/>
  <c r="E49" i="41"/>
  <c r="D49" i="41"/>
  <c r="C49" i="41"/>
  <c r="G53" i="41"/>
  <c r="F53" i="41"/>
  <c r="E53" i="41"/>
  <c r="D53" i="41"/>
  <c r="C53" i="41"/>
  <c r="G57" i="41"/>
  <c r="F57" i="41"/>
  <c r="E57" i="41"/>
  <c r="D57" i="41"/>
  <c r="C57" i="41"/>
  <c r="G47" i="41"/>
  <c r="B47" i="41"/>
  <c r="B55" i="41"/>
  <c r="D16" i="41"/>
  <c r="B16" i="41"/>
  <c r="F16" i="41"/>
  <c r="D20" i="41"/>
  <c r="B27" i="41"/>
  <c r="F27" i="41"/>
  <c r="B51" i="41"/>
  <c r="B62" i="41"/>
  <c r="D27" i="41"/>
  <c r="H34" i="38"/>
  <c r="I34" i="38" s="1"/>
  <c r="H12" i="9"/>
  <c r="D12" i="9"/>
  <c r="I12" i="9"/>
  <c r="E12" i="9"/>
  <c r="H18" i="9"/>
  <c r="D18" i="9"/>
  <c r="J8" i="9"/>
  <c r="F8" i="9"/>
  <c r="I18" i="9"/>
  <c r="E8" i="9"/>
  <c r="K8" i="9"/>
  <c r="D46" i="12"/>
  <c r="F48" i="12"/>
  <c r="C41" i="40"/>
  <c r="B41" i="40"/>
  <c r="D45" i="40"/>
  <c r="B45" i="40"/>
  <c r="D49" i="40"/>
  <c r="B49" i="40"/>
  <c r="D57" i="40"/>
  <c r="B57" i="40"/>
  <c r="D43" i="40"/>
  <c r="B43" i="40"/>
  <c r="D47" i="40"/>
  <c r="B47" i="40"/>
  <c r="D51" i="40"/>
  <c r="B51" i="40"/>
  <c r="D55" i="40"/>
  <c r="B55" i="40"/>
  <c r="D53" i="40"/>
  <c r="B53" i="40"/>
  <c r="D41" i="40"/>
  <c r="B22" i="9"/>
  <c r="B14" i="9"/>
  <c r="H22" i="9"/>
  <c r="D22" i="9"/>
  <c r="D14" i="9"/>
  <c r="I14" i="9"/>
  <c r="C22" i="9"/>
  <c r="I22" i="9"/>
  <c r="F50" i="12"/>
  <c r="D42" i="12"/>
  <c r="E52" i="12"/>
  <c r="E50" i="12"/>
  <c r="G32" i="39"/>
  <c r="H32" i="39" s="1"/>
  <c r="G8" i="35"/>
  <c r="G10" i="35"/>
  <c r="G12" i="35"/>
  <c r="G14" i="35"/>
  <c r="D50" i="12"/>
  <c r="D52" i="12"/>
  <c r="H9" i="35"/>
  <c r="G9" i="35"/>
  <c r="H11" i="35"/>
  <c r="G11" i="35"/>
  <c r="H13" i="35"/>
  <c r="G13" i="35"/>
  <c r="E18" i="39"/>
  <c r="F18" i="39" s="1"/>
  <c r="J14" i="9"/>
  <c r="F14" i="9"/>
  <c r="G14" i="9"/>
  <c r="E18" i="9"/>
  <c r="C18" i="9"/>
  <c r="I8" i="9"/>
  <c r="H28" i="10"/>
  <c r="H27" i="10"/>
  <c r="H22" i="10"/>
  <c r="B40" i="12"/>
  <c r="D40" i="12"/>
  <c r="D38" i="12"/>
  <c r="E38" i="12"/>
  <c r="B38" i="12"/>
  <c r="F38" i="12"/>
  <c r="C40" i="12"/>
  <c r="G6" i="11"/>
  <c r="H26" i="10"/>
  <c r="I22" i="10"/>
  <c r="H25" i="10"/>
  <c r="J10" i="9"/>
  <c r="D6" i="9"/>
  <c r="E6" i="9"/>
  <c r="B10" i="9"/>
  <c r="E10" i="9"/>
  <c r="B42" i="12"/>
  <c r="F40" i="12"/>
  <c r="B14" i="12"/>
  <c r="F12" i="12"/>
  <c r="B12" i="12"/>
  <c r="F10" i="12"/>
  <c r="D16" i="12"/>
  <c r="D18" i="12"/>
  <c r="D20" i="12"/>
  <c r="D22" i="12"/>
  <c r="D14" i="12"/>
  <c r="B10" i="12"/>
  <c r="D12" i="12"/>
  <c r="F14" i="12"/>
  <c r="B16" i="12"/>
  <c r="F16" i="12"/>
  <c r="B18" i="12"/>
  <c r="F18" i="12"/>
  <c r="B20" i="12"/>
  <c r="F20" i="12"/>
  <c r="B22" i="12"/>
  <c r="F22" i="12"/>
  <c r="D8" i="12"/>
  <c r="B8" i="12"/>
  <c r="F8" i="12"/>
  <c r="G34" i="11"/>
  <c r="G30" i="11"/>
  <c r="G28" i="11"/>
  <c r="G32" i="11"/>
  <c r="G5" i="11"/>
  <c r="G9" i="11"/>
  <c r="G11" i="11"/>
  <c r="H6" i="11"/>
  <c r="G10" i="11"/>
  <c r="G4" i="11"/>
  <c r="G7" i="11"/>
  <c r="G8" i="11"/>
  <c r="H7" i="10"/>
  <c r="I7" i="10"/>
  <c r="H9" i="10"/>
  <c r="I9" i="10"/>
  <c r="H11" i="10"/>
  <c r="I11" i="10"/>
  <c r="H6" i="10"/>
  <c r="I8" i="10"/>
  <c r="H8" i="10"/>
  <c r="I10" i="10"/>
  <c r="H10" i="10"/>
  <c r="H12" i="10"/>
  <c r="I12" i="10"/>
  <c r="I6" i="10"/>
  <c r="F10" i="9"/>
  <c r="H6" i="9"/>
  <c r="I10" i="9"/>
  <c r="I6" i="9"/>
  <c r="J20" i="9"/>
  <c r="F20" i="9"/>
  <c r="B20" i="9"/>
  <c r="H16" i="9"/>
  <c r="D16" i="9"/>
  <c r="I20" i="9"/>
  <c r="E20" i="9"/>
  <c r="I16" i="9"/>
  <c r="E16" i="9"/>
  <c r="H20" i="9"/>
  <c r="D20" i="9"/>
  <c r="J16" i="9"/>
  <c r="F16" i="9"/>
  <c r="B16" i="9"/>
  <c r="H10" i="9"/>
  <c r="D10" i="9"/>
  <c r="J6" i="9"/>
  <c r="F6" i="9"/>
  <c r="B6" i="9"/>
  <c r="G20" i="9"/>
  <c r="C20" i="9"/>
  <c r="G16" i="9"/>
  <c r="C16" i="9"/>
  <c r="G10" i="9"/>
  <c r="C10" i="9"/>
  <c r="G6" i="9"/>
  <c r="C6" i="9"/>
  <c r="H15" i="35"/>
  <c r="H8" i="35"/>
  <c r="H10" i="35"/>
  <c r="H12" i="35"/>
  <c r="H14" i="35"/>
  <c r="D9" i="20"/>
  <c r="F9" i="20"/>
  <c r="H9" i="20"/>
  <c r="J9" i="20"/>
  <c r="C11" i="20"/>
  <c r="E11" i="20"/>
  <c r="G11" i="20"/>
  <c r="I11" i="20"/>
  <c r="E15" i="20"/>
  <c r="E19" i="20"/>
  <c r="E23" i="20"/>
  <c r="C9" i="20"/>
  <c r="E9" i="20"/>
  <c r="G9" i="20"/>
  <c r="I9" i="20"/>
  <c r="J15" i="20"/>
  <c r="H15" i="20"/>
  <c r="F15" i="20"/>
  <c r="D15" i="20"/>
  <c r="B15" i="20"/>
  <c r="C15" i="20"/>
  <c r="G15" i="20"/>
  <c r="K15" i="20"/>
  <c r="J19" i="20"/>
  <c r="H19" i="20"/>
  <c r="F19" i="20"/>
  <c r="D19" i="20"/>
  <c r="B19" i="20"/>
  <c r="C19" i="20"/>
  <c r="G19" i="20"/>
  <c r="K19" i="20"/>
  <c r="J23" i="20"/>
  <c r="H23" i="20"/>
  <c r="F23" i="20"/>
  <c r="D23" i="20"/>
  <c r="B23" i="20"/>
  <c r="C23" i="20"/>
  <c r="G23" i="20"/>
  <c r="K23" i="20"/>
  <c r="C13" i="20"/>
  <c r="E13" i="20"/>
  <c r="G13" i="20"/>
  <c r="I13" i="20"/>
  <c r="C17" i="20"/>
  <c r="E17" i="20"/>
  <c r="G17" i="20"/>
  <c r="I17" i="20"/>
  <c r="C21" i="20"/>
  <c r="E21" i="20"/>
  <c r="G21" i="20"/>
  <c r="I21" i="20"/>
  <c r="C38" i="43"/>
  <c r="E38" i="43"/>
  <c r="G38" i="43"/>
  <c r="C40" i="43"/>
  <c r="E40" i="43"/>
  <c r="G40" i="43"/>
  <c r="C42" i="43"/>
  <c r="E42" i="43"/>
  <c r="G42" i="43"/>
  <c r="C44" i="43"/>
  <c r="E44" i="43"/>
  <c r="G44" i="43"/>
  <c r="C46" i="43"/>
  <c r="E46" i="43"/>
  <c r="G46" i="43"/>
  <c r="C48" i="43"/>
  <c r="E48" i="43"/>
  <c r="G48" i="43"/>
  <c r="C50" i="43"/>
  <c r="E50" i="43"/>
  <c r="G50" i="43"/>
  <c r="C52" i="43"/>
  <c r="E52" i="43"/>
  <c r="G52" i="43"/>
  <c r="C54" i="43"/>
  <c r="E54" i="43"/>
  <c r="G54" i="43"/>
  <c r="C8" i="43"/>
  <c r="E8" i="43"/>
  <c r="G8" i="43"/>
  <c r="I8" i="43"/>
  <c r="C10" i="43"/>
  <c r="E10" i="43"/>
  <c r="G10" i="43"/>
  <c r="I10" i="43"/>
  <c r="C12" i="43"/>
  <c r="E12" i="43"/>
  <c r="G12" i="43"/>
  <c r="I12" i="43"/>
  <c r="C14" i="43"/>
  <c r="E14" i="43"/>
  <c r="G14" i="43"/>
  <c r="I14" i="43"/>
  <c r="C16" i="43"/>
  <c r="E16" i="43"/>
  <c r="G16" i="43"/>
  <c r="I16" i="43"/>
  <c r="C18" i="43"/>
  <c r="E18" i="43"/>
  <c r="G18" i="43"/>
  <c r="I18" i="43"/>
  <c r="C20" i="43"/>
  <c r="E20" i="43"/>
  <c r="G20" i="43"/>
  <c r="I20" i="43"/>
  <c r="C22" i="43"/>
  <c r="E22" i="43"/>
  <c r="G22" i="43"/>
  <c r="I22" i="43"/>
  <c r="B8" i="43"/>
  <c r="D8" i="43"/>
  <c r="F8" i="43"/>
  <c r="H8" i="43"/>
  <c r="B10" i="43"/>
  <c r="D10" i="43"/>
  <c r="F10" i="43"/>
  <c r="H10" i="43"/>
  <c r="B12" i="43"/>
  <c r="D12" i="43"/>
  <c r="F12" i="43"/>
  <c r="H12" i="43"/>
  <c r="B14" i="43"/>
  <c r="D14" i="43"/>
  <c r="F14" i="43"/>
  <c r="H14" i="43"/>
  <c r="B16" i="43"/>
  <c r="D16" i="43"/>
  <c r="F16" i="43"/>
  <c r="H16" i="43"/>
  <c r="B18" i="43"/>
  <c r="D18" i="43"/>
  <c r="F18" i="43"/>
  <c r="H18" i="43"/>
  <c r="B20" i="43"/>
  <c r="D20" i="43"/>
  <c r="F20" i="43"/>
  <c r="H20" i="43"/>
  <c r="B22" i="43"/>
  <c r="D22" i="43"/>
  <c r="F22" i="43"/>
  <c r="H22" i="43"/>
  <c r="C45" i="42"/>
  <c r="C47" i="42"/>
  <c r="C49" i="42"/>
  <c r="C51" i="42"/>
  <c r="C53" i="42"/>
  <c r="C55" i="42"/>
  <c r="C57" i="42"/>
  <c r="C62" i="42"/>
  <c r="C64" i="42"/>
  <c r="C27" i="42"/>
  <c r="C16" i="42"/>
  <c r="C18" i="42"/>
  <c r="C20" i="42"/>
  <c r="C25" i="42"/>
  <c r="C14" i="42"/>
  <c r="C12" i="42"/>
  <c r="C10" i="42"/>
  <c r="B45" i="41"/>
  <c r="B49" i="41"/>
  <c r="B53" i="41"/>
  <c r="B57" i="41"/>
  <c r="B64" i="41"/>
  <c r="D64" i="41"/>
  <c r="F64" i="41"/>
  <c r="C64" i="41"/>
  <c r="E64" i="41"/>
  <c r="D10" i="12"/>
  <c r="C27" i="41"/>
  <c r="E27" i="41"/>
  <c r="C16" i="41"/>
  <c r="E16" i="41"/>
  <c r="B18" i="41"/>
  <c r="D18" i="41"/>
  <c r="F18" i="41"/>
  <c r="C20" i="41"/>
  <c r="E20" i="41"/>
  <c r="B25" i="41"/>
  <c r="D25" i="41"/>
  <c r="F25" i="41"/>
  <c r="C18" i="41"/>
  <c r="E18" i="41"/>
  <c r="C25" i="41"/>
  <c r="E25" i="41"/>
  <c r="B14" i="41"/>
  <c r="D14" i="41"/>
  <c r="F14" i="41"/>
  <c r="C14" i="41"/>
  <c r="E14" i="41"/>
  <c r="B12" i="41"/>
  <c r="D12" i="41"/>
  <c r="F12" i="41"/>
  <c r="C12" i="41"/>
  <c r="E12" i="41"/>
  <c r="B10" i="41"/>
  <c r="D10" i="41"/>
  <c r="F10" i="41"/>
  <c r="C10" i="41"/>
  <c r="E10" i="41"/>
  <c r="C43" i="40"/>
  <c r="C45" i="40"/>
  <c r="C47" i="40"/>
  <c r="C49" i="40"/>
  <c r="C51" i="40"/>
  <c r="C53" i="40"/>
  <c r="C55" i="40"/>
  <c r="C57" i="40"/>
  <c r="C22" i="12"/>
  <c r="C14" i="12"/>
  <c r="C16" i="12"/>
  <c r="C18" i="12"/>
  <c r="C20" i="12"/>
  <c r="C12" i="12"/>
  <c r="C10" i="12"/>
  <c r="C8" i="12"/>
  <c r="G27" i="11"/>
  <c r="G29" i="11"/>
  <c r="G31" i="11"/>
  <c r="G33" i="11"/>
  <c r="K21" i="8"/>
  <c r="K19" i="8"/>
  <c r="K20" i="8" s="1"/>
  <c r="K17" i="8"/>
  <c r="K15" i="8"/>
  <c r="K16" i="8" s="1"/>
  <c r="K13" i="8"/>
  <c r="K11" i="8"/>
  <c r="K12" i="8" s="1"/>
  <c r="K9" i="8"/>
  <c r="K7" i="8"/>
  <c r="K8" i="8" s="1"/>
  <c r="K6" i="8"/>
  <c r="C18" i="39"/>
  <c r="D7" i="39" s="1"/>
  <c r="E32" i="39"/>
  <c r="F32" i="39" s="1"/>
  <c r="C32" i="39"/>
  <c r="D31" i="39" s="1"/>
  <c r="F12" i="39" l="1"/>
  <c r="K34" i="22"/>
  <c r="G18" i="39"/>
  <c r="H18" i="39" s="1"/>
  <c r="D30" i="39"/>
  <c r="F8" i="39"/>
  <c r="F17" i="39"/>
  <c r="F6" i="39"/>
  <c r="F10" i="39"/>
  <c r="F14" i="39"/>
  <c r="F7" i="39"/>
  <c r="F9" i="39"/>
  <c r="F11" i="39"/>
  <c r="F13" i="39"/>
  <c r="F15" i="39"/>
  <c r="J16" i="8"/>
  <c r="B16" i="8"/>
  <c r="F8" i="8"/>
  <c r="B8" i="8"/>
  <c r="J8" i="8"/>
  <c r="F16" i="8"/>
  <c r="D12" i="8"/>
  <c r="H12" i="8"/>
  <c r="D20" i="8"/>
  <c r="H20" i="8"/>
  <c r="D8" i="8"/>
  <c r="H8" i="8"/>
  <c r="B12" i="8"/>
  <c r="F12" i="8"/>
  <c r="J12" i="8"/>
  <c r="D16" i="8"/>
  <c r="H16" i="8"/>
  <c r="B20" i="8"/>
  <c r="F20" i="8"/>
  <c r="J20" i="8"/>
  <c r="D28" i="39"/>
  <c r="D32" i="39"/>
  <c r="H29" i="39"/>
  <c r="D29" i="39"/>
  <c r="H31" i="39"/>
  <c r="D8" i="39"/>
  <c r="F31" i="39"/>
  <c r="D16" i="39"/>
  <c r="D12" i="39"/>
  <c r="D18" i="39"/>
  <c r="D14" i="39"/>
  <c r="D10" i="39"/>
  <c r="E6" i="8"/>
  <c r="J10" i="8"/>
  <c r="H10" i="8"/>
  <c r="F10" i="8"/>
  <c r="D10" i="8"/>
  <c r="B10" i="8"/>
  <c r="E10" i="8"/>
  <c r="J14" i="8"/>
  <c r="H14" i="8"/>
  <c r="F14" i="8"/>
  <c r="D14" i="8"/>
  <c r="B14" i="8"/>
  <c r="E14" i="8"/>
  <c r="I14" i="8"/>
  <c r="J18" i="8"/>
  <c r="H18" i="8"/>
  <c r="F18" i="8"/>
  <c r="D18" i="8"/>
  <c r="B18" i="8"/>
  <c r="E18" i="8"/>
  <c r="I18" i="8"/>
  <c r="J22" i="8"/>
  <c r="H22" i="8"/>
  <c r="F22" i="8"/>
  <c r="D22" i="8"/>
  <c r="B22" i="8"/>
  <c r="E22" i="8"/>
  <c r="I22" i="8"/>
  <c r="C6" i="8"/>
  <c r="G6" i="8"/>
  <c r="C10" i="8"/>
  <c r="G10" i="8"/>
  <c r="K10" i="8"/>
  <c r="C14" i="8"/>
  <c r="G14" i="8"/>
  <c r="K14" i="8"/>
  <c r="C18" i="8"/>
  <c r="G18" i="8"/>
  <c r="K18" i="8"/>
  <c r="C22" i="8"/>
  <c r="G22" i="8"/>
  <c r="K22" i="8"/>
  <c r="J6" i="8"/>
  <c r="H6" i="8"/>
  <c r="F6" i="8"/>
  <c r="D6" i="8"/>
  <c r="I6" i="8"/>
  <c r="I10" i="8"/>
  <c r="C8" i="8"/>
  <c r="E8" i="8"/>
  <c r="G8" i="8"/>
  <c r="I8" i="8"/>
  <c r="C12" i="8"/>
  <c r="E12" i="8"/>
  <c r="G12" i="8"/>
  <c r="I12" i="8"/>
  <c r="C16" i="8"/>
  <c r="E16" i="8"/>
  <c r="G16" i="8"/>
  <c r="I16" i="8"/>
  <c r="C20" i="8"/>
  <c r="E20" i="8"/>
  <c r="G20" i="8"/>
  <c r="I20" i="8"/>
  <c r="F16" i="39"/>
  <c r="D6" i="39"/>
  <c r="D17" i="39"/>
  <c r="D15" i="39"/>
  <c r="D13" i="39"/>
  <c r="D11" i="39"/>
  <c r="D9" i="39"/>
  <c r="H28" i="39"/>
  <c r="H30" i="39"/>
  <c r="F29" i="39"/>
  <c r="F28" i="39"/>
  <c r="F30" i="39"/>
  <c r="F5" i="12"/>
  <c r="H15" i="39" l="1"/>
  <c r="H14" i="39"/>
  <c r="H6" i="39"/>
  <c r="H13" i="39"/>
  <c r="H10" i="39"/>
  <c r="H16" i="39"/>
  <c r="H12" i="39"/>
  <c r="H8" i="39"/>
  <c r="H7" i="39"/>
  <c r="H17" i="39"/>
  <c r="H11" i="39"/>
  <c r="H9" i="39"/>
  <c r="F8" i="41"/>
  <c r="D8" i="41"/>
  <c r="B8" i="41"/>
  <c r="G8" i="41"/>
  <c r="E8" i="41"/>
  <c r="C8" i="41"/>
  <c r="F6" i="12"/>
  <c r="D6" i="12"/>
  <c r="B6" i="12"/>
  <c r="E6" i="12"/>
  <c r="C6" i="12"/>
  <c r="D8" i="19"/>
  <c r="A32" i="37"/>
  <c r="G5" i="10"/>
  <c r="F7" i="35"/>
  <c r="G7" i="35" s="1"/>
  <c r="A32" i="36"/>
  <c r="B24" i="39"/>
  <c r="B2" i="39"/>
  <c r="H33" i="38"/>
  <c r="H32" i="38"/>
  <c r="I32" i="38" s="1"/>
  <c r="H31" i="38"/>
  <c r="H30" i="38"/>
  <c r="I30" i="38" s="1"/>
  <c r="H29" i="38"/>
  <c r="H28" i="38"/>
  <c r="I28" i="38" s="1"/>
  <c r="H27" i="38"/>
  <c r="H26" i="38"/>
  <c r="I26" i="38" s="1"/>
  <c r="H25" i="38"/>
  <c r="B21" i="38"/>
  <c r="F15" i="38"/>
  <c r="G15" i="38" s="1"/>
  <c r="D15" i="38"/>
  <c r="E6" i="38" s="1"/>
  <c r="H14" i="38"/>
  <c r="H13" i="38"/>
  <c r="H12" i="38"/>
  <c r="H11" i="38"/>
  <c r="H10" i="38"/>
  <c r="H9" i="38"/>
  <c r="H8" i="38"/>
  <c r="H7" i="38"/>
  <c r="H6" i="38"/>
  <c r="B2" i="38"/>
  <c r="I16" i="3"/>
  <c r="F16" i="3"/>
  <c r="E16" i="3"/>
  <c r="C16" i="3"/>
  <c r="D16" i="3" s="1"/>
  <c r="K15" i="3"/>
  <c r="K14" i="3"/>
  <c r="K13" i="3"/>
  <c r="K12" i="3"/>
  <c r="K11" i="3"/>
  <c r="K10" i="3"/>
  <c r="K9" i="3"/>
  <c r="K8" i="3"/>
  <c r="K7" i="3"/>
  <c r="H16" i="3"/>
  <c r="B2" i="3"/>
  <c r="A31" i="2"/>
  <c r="E14" i="38" l="1"/>
  <c r="G6" i="38"/>
  <c r="G7" i="38"/>
  <c r="E10" i="38"/>
  <c r="G16" i="3"/>
  <c r="E8" i="38"/>
  <c r="E12" i="38"/>
  <c r="J16" i="3"/>
  <c r="K16" i="3" s="1"/>
  <c r="I5" i="10"/>
  <c r="H5" i="10"/>
  <c r="H7" i="35"/>
  <c r="I25" i="38"/>
  <c r="I27" i="38"/>
  <c r="I29" i="38"/>
  <c r="I31" i="38"/>
  <c r="I33" i="38"/>
  <c r="G10" i="38"/>
  <c r="G11" i="38"/>
  <c r="G8" i="38"/>
  <c r="G9" i="38"/>
  <c r="G12" i="38"/>
  <c r="G13" i="38"/>
  <c r="E7" i="38"/>
  <c r="E9" i="38"/>
  <c r="E11" i="38"/>
  <c r="E13" i="38"/>
  <c r="K6" i="3"/>
  <c r="G14" i="38"/>
  <c r="H15" i="38"/>
  <c r="I7" i="38" s="1"/>
  <c r="E15" i="38"/>
  <c r="I10" i="38" l="1"/>
  <c r="I11" i="38"/>
  <c r="I14" i="38"/>
  <c r="I6" i="38"/>
  <c r="I15" i="38"/>
  <c r="I12" i="38"/>
  <c r="I8" i="38"/>
  <c r="I13" i="38"/>
  <c r="I9" i="38"/>
  <c r="A40" i="51" l="1"/>
  <c r="A42" i="51"/>
  <c r="A50" i="51"/>
  <c r="A36" i="51"/>
  <c r="A44" i="51"/>
  <c r="A52" i="51"/>
  <c r="A48" i="51"/>
  <c r="A38" i="51"/>
  <c r="A46" i="51"/>
</calcChain>
</file>

<file path=xl/sharedStrings.xml><?xml version="1.0" encoding="utf-8"?>
<sst xmlns="http://schemas.openxmlformats.org/spreadsheetml/2006/main" count="806" uniqueCount="351">
  <si>
    <t>%</t>
  </si>
  <si>
    <t>Bordeaux</t>
  </si>
  <si>
    <t>Dijon</t>
  </si>
  <si>
    <t>Lille</t>
  </si>
  <si>
    <t>Lyon</t>
  </si>
  <si>
    <t>Marseille</t>
  </si>
  <si>
    <t>Paris</t>
  </si>
  <si>
    <t>Rennes</t>
  </si>
  <si>
    <t>Strasbourg</t>
  </si>
  <si>
    <t>Toulouse</t>
  </si>
  <si>
    <t xml:space="preserve">Outre-mer </t>
  </si>
  <si>
    <t>16 ans -18 ans</t>
  </si>
  <si>
    <t>18 ans - 21 ans</t>
  </si>
  <si>
    <t>21 ans - 25 ans</t>
  </si>
  <si>
    <t>25 ans - 30 ans</t>
  </si>
  <si>
    <t>30 ans - 40 ans</t>
  </si>
  <si>
    <t>40 ans - 50 ans</t>
  </si>
  <si>
    <t>50 ans - 60 ans</t>
  </si>
  <si>
    <t>60 ans et plus</t>
  </si>
  <si>
    <t>Europe</t>
  </si>
  <si>
    <t>Afrique</t>
  </si>
  <si>
    <t>Algérie</t>
  </si>
  <si>
    <t>Maroc</t>
  </si>
  <si>
    <t>Tunisie</t>
  </si>
  <si>
    <t>Asie</t>
  </si>
  <si>
    <t>Ensemble</t>
  </si>
  <si>
    <t xml:space="preserve">Tableau 1 : </t>
  </si>
  <si>
    <t xml:space="preserve">Tableau 2 : </t>
  </si>
  <si>
    <t xml:space="preserve">Tableau 3 : </t>
  </si>
  <si>
    <t xml:space="preserve">Tableau 4 : </t>
  </si>
  <si>
    <t xml:space="preserve">Tableau 5 : </t>
  </si>
  <si>
    <t xml:space="preserve">Tableau 9 : </t>
  </si>
  <si>
    <t xml:space="preserve">Tableau 10 : </t>
  </si>
  <si>
    <t xml:space="preserve">Tableau 11 : </t>
  </si>
  <si>
    <t xml:space="preserve">Tableau 12 : </t>
  </si>
  <si>
    <t xml:space="preserve">Tableau 13 : </t>
  </si>
  <si>
    <t xml:space="preserve">Tableau 17 : </t>
  </si>
  <si>
    <t>Illettrés déclarés</t>
  </si>
  <si>
    <t>Instruction primaire</t>
  </si>
  <si>
    <t>Instruction secondaire ou supérieure</t>
  </si>
  <si>
    <t>Niveau d'instruction</t>
  </si>
  <si>
    <t>Comparution immédiate</t>
  </si>
  <si>
    <t>En appel ou pourvoi</t>
  </si>
  <si>
    <t>Prévenues</t>
  </si>
  <si>
    <t>Tranches d'âge</t>
  </si>
  <si>
    <t>Moins de 16 ans</t>
  </si>
  <si>
    <t>Hommes</t>
  </si>
  <si>
    <t>Femmes</t>
  </si>
  <si>
    <t>Apatrides et nationalités mal définies</t>
  </si>
  <si>
    <t>Statistiques trimestrielles</t>
  </si>
  <si>
    <t>A</t>
  </si>
  <si>
    <t>B</t>
  </si>
  <si>
    <t xml:space="preserve">Tableau 7 : </t>
  </si>
  <si>
    <t xml:space="preserve">Tableau 16 : </t>
  </si>
  <si>
    <t>Directions interrégionales</t>
  </si>
  <si>
    <t>autres pays d'Afrique</t>
  </si>
  <si>
    <t>Union européenne</t>
  </si>
  <si>
    <t>Amériques</t>
  </si>
  <si>
    <t xml:space="preserve">Tableau 6 : </t>
  </si>
  <si>
    <t>Taux de féminité (en %)</t>
  </si>
  <si>
    <t xml:space="preserve">Tableau 8 : </t>
  </si>
  <si>
    <t xml:space="preserve">Tableau 14 : </t>
  </si>
  <si>
    <t xml:space="preserve">Tableau 15 : </t>
  </si>
  <si>
    <t xml:space="preserve">Tableau 18 : </t>
  </si>
  <si>
    <t xml:space="preserve">Tableau 21 : </t>
  </si>
  <si>
    <t>C</t>
  </si>
  <si>
    <t xml:space="preserve">Tableau 22 : </t>
  </si>
  <si>
    <t>CATEGORIE PENALE</t>
  </si>
  <si>
    <t>- 16 ans</t>
  </si>
  <si>
    <t xml:space="preserve">de 16 à - de 18 </t>
  </si>
  <si>
    <t>de 18 à - de 21</t>
  </si>
  <si>
    <t>de 21 à - de 25</t>
  </si>
  <si>
    <t>de 25 à - de 30</t>
  </si>
  <si>
    <t>de 30 à - de 40</t>
  </si>
  <si>
    <t>de 40 à - de 50</t>
  </si>
  <si>
    <t>de 50 à - de 60</t>
  </si>
  <si>
    <t>+ 60 ans</t>
  </si>
  <si>
    <t>TOTAL</t>
  </si>
  <si>
    <t>Appel ou pourvoi</t>
  </si>
  <si>
    <t>Ensemble prévenus</t>
  </si>
  <si>
    <t>A. PEINE CORRECTIONNELLE</t>
  </si>
  <si>
    <t>Sous-total (a)</t>
  </si>
  <si>
    <t>B. PEINE CRIMINELLE</t>
  </si>
  <si>
    <t>B.1 Réclusion criminelle</t>
  </si>
  <si>
    <t>Perpétuité</t>
  </si>
  <si>
    <t>Sous-total (b)</t>
  </si>
  <si>
    <t>Ensemble condamnés (a)+(b)+(c)</t>
  </si>
  <si>
    <t>TOTAL GENERAL</t>
  </si>
  <si>
    <t>NATURE DE L'INFRACTION</t>
  </si>
  <si>
    <t>Sous-total</t>
  </si>
  <si>
    <t>Autres</t>
  </si>
  <si>
    <t>Autres infractions</t>
  </si>
  <si>
    <t xml:space="preserve">Tableau 20 : </t>
  </si>
  <si>
    <t xml:space="preserve">Tableau 24 : </t>
  </si>
  <si>
    <t xml:space="preserve">Tableau 23 : </t>
  </si>
  <si>
    <t>Autres pays et inconnue</t>
  </si>
  <si>
    <t>hors UE (Conseil de l'Europe)</t>
  </si>
  <si>
    <t>Inconnu ou non déclaré</t>
  </si>
  <si>
    <t xml:space="preserve">Tableau 25 : </t>
  </si>
  <si>
    <t>Comparutions immédiates</t>
  </si>
  <si>
    <t>Condamnées correctionnelles</t>
  </si>
  <si>
    <t>Prévenues faisant l'objet d'une information</t>
  </si>
  <si>
    <t>Condamnées criminelles</t>
  </si>
  <si>
    <t>Nationalités</t>
  </si>
  <si>
    <t>Océanie (et Océan Pacifique)</t>
  </si>
  <si>
    <t xml:space="preserve">Tableau 19 : </t>
  </si>
  <si>
    <t>Age médian (*)</t>
  </si>
  <si>
    <t>Mouvements au cours du trimestre</t>
  </si>
  <si>
    <t>en %</t>
  </si>
  <si>
    <t>Bureau de la statistique et des études (Me5)</t>
  </si>
  <si>
    <t>Direction de l'Administration Pénitentiaire</t>
  </si>
  <si>
    <t>Sommaire</t>
  </si>
  <si>
    <t>Partie A</t>
  </si>
  <si>
    <t>Page 4</t>
  </si>
  <si>
    <t>Page 5</t>
  </si>
  <si>
    <t>Partie B</t>
  </si>
  <si>
    <t>Page 8</t>
  </si>
  <si>
    <t>Page 9</t>
  </si>
  <si>
    <t>Page 6</t>
  </si>
  <si>
    <t>Partie C</t>
  </si>
  <si>
    <t>Page 10</t>
  </si>
  <si>
    <t>Page 11</t>
  </si>
  <si>
    <t>Page 12</t>
  </si>
  <si>
    <t>Page 13</t>
  </si>
  <si>
    <t>Page 14</t>
  </si>
  <si>
    <t>Page 15</t>
  </si>
  <si>
    <t>Page 16</t>
  </si>
  <si>
    <t>Page 17</t>
  </si>
  <si>
    <t>Page 18</t>
  </si>
  <si>
    <t>Page 19</t>
  </si>
  <si>
    <t>Page 22</t>
  </si>
  <si>
    <t>Page 23</t>
  </si>
  <si>
    <t>Page 24</t>
  </si>
  <si>
    <t>Total</t>
  </si>
  <si>
    <t>Effectifs</t>
  </si>
  <si>
    <t>* l'âge médian sépare l'effectif cumulé de l'ensemble des femmes en 2 parties égales</t>
  </si>
  <si>
    <t>Variation * en %</t>
  </si>
  <si>
    <t>* Variation trimestrielle</t>
  </si>
  <si>
    <t>Prévenu.e.s en attente de jugement</t>
  </si>
  <si>
    <t>]6 mois - 1 an]</t>
  </si>
  <si>
    <t>]1 an- 2 ans]</t>
  </si>
  <si>
    <t>]2 an- 5 ans]</t>
  </si>
  <si>
    <t>&gt; 5 ans</t>
  </si>
  <si>
    <t>Inférieur ou égale à 6 mois</t>
  </si>
  <si>
    <t>Supérieur à 5 ans</t>
  </si>
  <si>
    <r>
      <rPr>
        <sz val="12"/>
        <rFont val="Calibri"/>
        <family val="2"/>
      </rPr>
      <t>≤</t>
    </r>
    <r>
      <rPr>
        <sz val="9"/>
        <rFont val="Times New Roman"/>
        <family val="1"/>
      </rPr>
      <t xml:space="preserve"> </t>
    </r>
    <r>
      <rPr>
        <sz val="12"/>
        <rFont val="Times New Roman"/>
        <family val="1"/>
      </rPr>
      <t>6 mois</t>
    </r>
  </si>
  <si>
    <t>pénale détaillée</t>
  </si>
  <si>
    <t>Prévenu.e.s</t>
  </si>
  <si>
    <t>Part des prévenu.e.s</t>
  </si>
  <si>
    <t>Evolution de la durée de peine prononcée pour les personnes condamnées à une peine correctionnelle</t>
  </si>
  <si>
    <t>Evolution de la durée de peine prononcée pour les femmes condamnées à une peine correctionnelle</t>
  </si>
  <si>
    <t xml:space="preserve"> (Affaire en cours)</t>
  </si>
  <si>
    <t>Evolution de la durée de peine prononcée pour les personnes condamnées à une peine de réclusion</t>
  </si>
  <si>
    <t xml:space="preserve"> ou de détention criminelle (Affaire en cours)</t>
  </si>
  <si>
    <t>Evolution de la durée de peine prononcée pour les femmes condamnées à une peine de réclusion</t>
  </si>
  <si>
    <t>De 5 à 10 ans</t>
  </si>
  <si>
    <t>De plus de 10 ans à 20 ans</t>
  </si>
  <si>
    <t>De plus de 20 ans à 30 ans</t>
  </si>
  <si>
    <t>[5-10 ans]</t>
  </si>
  <si>
    <t>]10-20 ans]</t>
  </si>
  <si>
    <t>]20-30 ans]</t>
  </si>
  <si>
    <t>De plus de 6 mois à 1 an</t>
  </si>
  <si>
    <t>De plus de 1 an à 2 ans</t>
  </si>
  <si>
    <t>De plus de 2 ans à 5 ans</t>
  </si>
  <si>
    <t>Répartition selon la durée de peine prononcée pour les personnes condamnées (Toutes affaires confondues)</t>
  </si>
  <si>
    <t>Répartition selon la durée de peine prononcée pour les femmes condamnées (Toutes affaires confondues)</t>
  </si>
  <si>
    <t>Répartition selon le reliquat de peine pour les femmes condamnées (Toutes affaires confondues)</t>
  </si>
  <si>
    <t>Nouvelles mises sous écrou</t>
  </si>
  <si>
    <t>Levées d'écrou</t>
  </si>
  <si>
    <t>Nouveaux placements sous écrou, et levées d'écrou au cours des</t>
  </si>
  <si>
    <t xml:space="preserve">Tableau 29 : </t>
  </si>
  <si>
    <t xml:space="preserve">Tableau 28 : </t>
  </si>
  <si>
    <t xml:space="preserve">Tableau 27 : </t>
  </si>
  <si>
    <t>Répartition des femmes écrouées selon la modalité de nouvelle mise sous écrou</t>
  </si>
  <si>
    <t>Structure par âges des personnes écrouées selon la catégorie pénale</t>
  </si>
  <si>
    <t>Structure par âges des femmes écrouées selon la catégorie pénale</t>
  </si>
  <si>
    <t>Personnes étrangères écrouées, par nationalité selon le sexe</t>
  </si>
  <si>
    <t>Personnes écrouées par niveau d'instruction selon le sexe</t>
  </si>
  <si>
    <t>Répartition des personnes écrouées selon la catégorie pénale et l'âge</t>
  </si>
  <si>
    <t>60 ans et +</t>
  </si>
  <si>
    <t>Répartition des femmes écrouées selon la catégorie pénale et l'âge</t>
  </si>
  <si>
    <t>Prévenues en attente de jugement</t>
  </si>
  <si>
    <t>Françaises</t>
  </si>
  <si>
    <t>Etranger.e.s</t>
  </si>
  <si>
    <t>≤ 6 mois</t>
  </si>
  <si>
    <t>Prévenu.e.s faisant l'objet d'une information</t>
  </si>
  <si>
    <t>Condamné.e.s criminels</t>
  </si>
  <si>
    <t>Condamné.e.s correctionnels</t>
  </si>
  <si>
    <t>situation pénale détaillée</t>
  </si>
  <si>
    <t>Répartition des personnes écrouées selon la modalité de nouvelle mise sous écrou</t>
  </si>
  <si>
    <t>Annexe</t>
  </si>
  <si>
    <t>Page 25 à 28 : Récapitulatifs France entière</t>
  </si>
  <si>
    <t>Condamné.e.s</t>
  </si>
  <si>
    <t>Part des prévenu.e.s  (en %)</t>
  </si>
  <si>
    <t>Français.es</t>
  </si>
  <si>
    <t>Etrangères</t>
  </si>
  <si>
    <t>Part des étrangères (en %)</t>
  </si>
  <si>
    <t>Part des étranger.e.s (en %)</t>
  </si>
  <si>
    <t>Part des prévenues</t>
  </si>
  <si>
    <t>1. PREVENU.E.S</t>
  </si>
  <si>
    <t>2. CONDAMNE.E.S</t>
  </si>
  <si>
    <t>Numéro 148</t>
  </si>
  <si>
    <t>Condamné.e.s en correctionnel</t>
  </si>
  <si>
    <t>Condamné.e.s en criminel</t>
  </si>
  <si>
    <t>Condamnées en correctionnel</t>
  </si>
  <si>
    <t>Condamnées en criminel</t>
  </si>
  <si>
    <t>le mode de jugement</t>
  </si>
  <si>
    <t>De plus de 5 à 7 ans</t>
  </si>
  <si>
    <t>De plus de 7 à 10 ans</t>
  </si>
  <si>
    <t>Supérieur à 10 ans</t>
  </si>
  <si>
    <t>Répartition des personnes condamnées selon la nature des infractions et l'âge</t>
  </si>
  <si>
    <t>trois dernières années</t>
  </si>
  <si>
    <t>Evolution trimestrielle depuis 2 ans</t>
  </si>
  <si>
    <t>Evolution du nombre de personnes écrouées depuis 2 ans selon la nationalité</t>
  </si>
  <si>
    <t>Evolution du nombre de femmes écrouées depuis 2 ans selon la nationalité</t>
  </si>
  <si>
    <t>Evolution du nombre de personnes écrouées depuis 2 ans selon la catégorie pénale</t>
  </si>
  <si>
    <t>Evolution du nombre de femmes écrouées depuis 2 ans selon la catégorie pénale</t>
  </si>
  <si>
    <t>]1 mois - 2 mois]</t>
  </si>
  <si>
    <t>]2 mois - 6 mois]</t>
  </si>
  <si>
    <t>Plus de 20 ans</t>
  </si>
  <si>
    <t>&gt; 20 ans</t>
  </si>
  <si>
    <r>
      <rPr>
        <sz val="11"/>
        <rFont val="Calibri"/>
        <family val="2"/>
      </rPr>
      <t>≤</t>
    </r>
    <r>
      <rPr>
        <sz val="11"/>
        <rFont val="Times New Roman"/>
        <family val="1"/>
      </rPr>
      <t xml:space="preserve"> 1 mois</t>
    </r>
  </si>
  <si>
    <t>Inférieur ou égal à 1 mois</t>
  </si>
  <si>
    <t>De 2 à 6 mois</t>
  </si>
  <si>
    <t>De 1 à 2 mois</t>
  </si>
  <si>
    <t>De 6 mois à 1 an</t>
  </si>
  <si>
    <t>De 1 à 2 ans</t>
  </si>
  <si>
    <t>De 2 à 5 ans</t>
  </si>
  <si>
    <t>De 10 à 20 ans</t>
  </si>
  <si>
    <t>]20 et plus</t>
  </si>
  <si>
    <t xml:space="preserve">Répartition selon le reliquat de peine pour les personnes condamnées </t>
  </si>
  <si>
    <t>(Toutes affaires confondues, hors personnes condamnées à perpétuité)</t>
  </si>
  <si>
    <t xml:space="preserve"> </t>
  </si>
  <si>
    <t>Source: catégories calculées à partir de l'infocentre pénitentiaire alimenté par les données GIDE et GENESIS</t>
  </si>
  <si>
    <t>Strictement inférieur à 6 mois</t>
  </si>
  <si>
    <t>De 6 mois à moins de 1 an</t>
  </si>
  <si>
    <t>[6 mois - 1 an[</t>
  </si>
  <si>
    <t>5 ans et plus</t>
  </si>
  <si>
    <t xml:space="preserve"> ≥ 5 ans</t>
  </si>
  <si>
    <t>De 3 ans à moins de 5 ans</t>
  </si>
  <si>
    <t>De 1 an à moins de 3 ans</t>
  </si>
  <si>
    <t>[1 an- 3 ans[</t>
  </si>
  <si>
    <t>[3 an- 5 ans[</t>
  </si>
  <si>
    <t>[5-10 ans[</t>
  </si>
  <si>
    <t>[10-20 ans[</t>
  </si>
  <si>
    <t>De 10 ans à moins de 20 ans</t>
  </si>
  <si>
    <t>De 20 ans à 30 ans</t>
  </si>
  <si>
    <t>[20-30 ans]</t>
  </si>
  <si>
    <t>Source: -Infocentre pénitentiaire</t>
  </si>
  <si>
    <t>Comparution immédiates</t>
  </si>
  <si>
    <t>Méthode</t>
  </si>
  <si>
    <t>Appel ou pourvoi après procédure CI</t>
  </si>
  <si>
    <t>En attente de jugement</t>
  </si>
  <si>
    <t>(*)Pour le dernier trimestre 2014 la répartition des prévenus entre comparution immédiate et autre est calculée à partir de l'infocentre pénitentiaire</t>
  </si>
  <si>
    <t xml:space="preserve">Répartition selon l'infraction principale pour les personnes condamnées </t>
  </si>
  <si>
    <t>(Affaire en cours d'exécution)</t>
  </si>
  <si>
    <t>Homicide et atteinte volontaire ayant entrainé la mort</t>
  </si>
  <si>
    <t>Viol et agression sexuelle</t>
  </si>
  <si>
    <t>Autre atteinte à la personne</t>
  </si>
  <si>
    <t>Vol</t>
  </si>
  <si>
    <t>Autre atteinte aux biens</t>
  </si>
  <si>
    <t>Stupéfiant</t>
  </si>
  <si>
    <t xml:space="preserve">Atteinte à l'autorité de l'état </t>
  </si>
  <si>
    <t xml:space="preserve">Répartition selon l'infraction principale pour les femmes condamnées </t>
  </si>
  <si>
    <t>Atteinte à la personne humaine</t>
  </si>
  <si>
    <t>Homicide et atteintes volontaires ayant entrainé la mort</t>
  </si>
  <si>
    <t>Viol sur mineur</t>
  </si>
  <si>
    <t>Viol sur majeur</t>
  </si>
  <si>
    <t>Agression sexuelle sur mineur</t>
  </si>
  <si>
    <t>Agression sexuelle sur majeur</t>
  </si>
  <si>
    <t>Violence volontaire</t>
  </si>
  <si>
    <t>Accident de la circulation : Homicide et atteinte involontaire</t>
  </si>
  <si>
    <t>Autres atteintes à la personne</t>
  </si>
  <si>
    <t>Vol Criminel</t>
  </si>
  <si>
    <t>Vol simple ou vol aggravé</t>
  </si>
  <si>
    <t>Infraction à la legislation sur les stupéfiants</t>
  </si>
  <si>
    <t xml:space="preserve">Infraction à la régulation de la circulation </t>
  </si>
  <si>
    <t>Répartition des femmes condamnées selon la nature des infractions et l'âge</t>
  </si>
  <si>
    <t xml:space="preserve">Suite à un travail de fiabilisation des données sur l'infocentre pénitentiaire, les flux de nouveau placement sous écrou et ceux de libération ne sont plus redressé sur l'équation flux stock. D'autres types d'entrées et de sorties d'écrou, impactant le stock d'écroués, ne sont pas comptabilisées dans ces flux : les flux d'entrées et sorties lors de suspension de peine, de fractionnement de peine, d'évasion... </t>
  </si>
  <si>
    <t>Production de la statistique trimestrielle des personnes écrouées à partir de l'infocentre pénitentiaire (IP)</t>
  </si>
  <si>
    <t xml:space="preserve">Les statistiques mensuelles des personnes écrouées sont publiées chaque mois et proviennent de tableaux renseignées par chaque établissement. Ainsi, les effectifs donnés par les établissements au 1ᵉʳ du mois sont considérés comme les effectifs de référence. Pour la statistisque trimestrielle, les données au 1ᵉʳ du mois de l'infocentre pénitentiaire sont redressées, au niveau national sur les effectifs publiés dans la mensuelle. </t>
  </si>
  <si>
    <t>Les statistiques de flux étaient auparavant redressées afin de respecter une equation flux stock :</t>
  </si>
  <si>
    <t xml:space="preserve">Tableau 26 : </t>
  </si>
  <si>
    <t>Source: -Jusqu'en avril 2015, tableaux envoyés par les établissements et complétés par des données GENESIS</t>
  </si>
  <si>
    <t>Source: -Jusqu'au 4ème trimestre 2014, tableaux envoyés par les établissements et complétés par des données GENESIS</t>
  </si>
  <si>
    <t xml:space="preserve">Condamné.e.s </t>
  </si>
  <si>
    <t>Prévenues CI*</t>
  </si>
  <si>
    <t>Prévenues en appel ou délai d'appel après CI*</t>
  </si>
  <si>
    <t>* CI: Comparution Immédiate</t>
  </si>
  <si>
    <t>Prévenu.e.s CI*</t>
  </si>
  <si>
    <t>Prévenu.e.s en appel ou délai d'appel après CI*</t>
  </si>
  <si>
    <t>* CI : Comparution immédiate</t>
  </si>
  <si>
    <t>Autres (**)</t>
  </si>
  <si>
    <t>(**) Catégorie pénale ou quantum manquant, contrainte judiciaire...</t>
  </si>
  <si>
    <t>4ème trimestre 2014 (*)</t>
  </si>
  <si>
    <t xml:space="preserve">Atteinte aux biens </t>
  </si>
  <si>
    <t xml:space="preserve">Sources </t>
  </si>
  <si>
    <r>
      <rPr>
        <i/>
        <sz val="12"/>
        <color theme="0"/>
        <rFont val="Calibri"/>
        <family val="2"/>
        <scheme val="minor"/>
      </rPr>
      <t>Source:</t>
    </r>
    <r>
      <rPr>
        <i/>
        <sz val="12"/>
        <rFont val="Calibri"/>
        <family val="2"/>
        <scheme val="minor"/>
      </rPr>
      <t xml:space="preserve"> -A partir de juillet 2015, Infocentre pénitentiaire, alimenté par les données GIDE et GENESIS </t>
    </r>
  </si>
  <si>
    <t>Condamnées</t>
  </si>
  <si>
    <r>
      <rPr>
        <i/>
        <sz val="10"/>
        <color theme="0"/>
        <rFont val="Calibri"/>
        <family val="2"/>
        <scheme val="minor"/>
      </rPr>
      <t>Source:</t>
    </r>
    <r>
      <rPr>
        <i/>
        <sz val="10"/>
        <rFont val="Calibri"/>
        <family val="2"/>
        <scheme val="minor"/>
      </rPr>
      <t xml:space="preserve"> -A partir de juillet 2015, Infocentre pénitentiaire, alimenté par les données GIDE et GENESIS </t>
    </r>
  </si>
  <si>
    <r>
      <rPr>
        <sz val="9"/>
        <rFont val="Times New Roman"/>
        <family val="1"/>
      </rPr>
      <t xml:space="preserve">&lt; </t>
    </r>
    <r>
      <rPr>
        <sz val="12"/>
        <rFont val="Times New Roman"/>
        <family val="1"/>
      </rPr>
      <t>6 mois</t>
    </r>
  </si>
  <si>
    <r>
      <rPr>
        <i/>
        <sz val="10"/>
        <color theme="0"/>
        <rFont val="Calibri"/>
        <family val="2"/>
        <scheme val="minor"/>
      </rPr>
      <t>Source:</t>
    </r>
    <r>
      <rPr>
        <i/>
        <sz val="10"/>
        <rFont val="Calibri"/>
        <family val="2"/>
        <scheme val="minor"/>
      </rPr>
      <t xml:space="preserve"> -A partir du 1er trimestre 2015, Infocentre pénitentiaire, alimenté par les données GIDE et GENESIS </t>
    </r>
  </si>
  <si>
    <t>* l'âge médian sépare l'effectif cumulé de l'ensemble des personnes écrouées en 2 parties égales</t>
  </si>
  <si>
    <t>Pour plus de détail, cf. annexe 3</t>
  </si>
  <si>
    <t>Pour plus de détail, cf. annexe 4</t>
  </si>
  <si>
    <t>Autres atteintes aux biens *</t>
  </si>
  <si>
    <t>* dont recel, détournement, escroquerie, destruction…</t>
  </si>
  <si>
    <t>Atteinte à l'autorité de l'état **</t>
  </si>
  <si>
    <t>** dont terrorisme, acquisition et transport d'armes et explosifs, outrage…</t>
  </si>
  <si>
    <t>des personnes écrouées</t>
  </si>
  <si>
    <t xml:space="preserve">L'infocentre pénitentiaire est un système d'information décisionnel qui contient un ensemble de bases de données issues des applicatifs de gestion de la détention GIDE et GENESIS. Sur la période de 2014 à 2016, une migration progressive sur GENESIS a été mise en place. Certains établissements fonctionnaient alors avec GIDE, d'autres avec GENESIS. Les deux applicatifs n'étant pas exactement similaires, une harmonisation est nécessaire sur l'infocentre et pour la statistique trimestrielle. La statistique trimestrielle au 1ᵉʳ janvier 2017 est donc produite, en reprenant les statistiques déjà publiées pour la période allant jusqu'à avril 2015 (janvier pour les flux) et en utilisant les données de l'infocentre pénitentiaire pour les périodes suivantes. Lorsque les tableaux n'étaient pas publiés dans les statistiques de janvier et avril 2015, dans cette publication ils sont réalisés à partir des données de l'infocentre pénitentiaire.  </t>
  </si>
  <si>
    <t>Redressement sur la statistique mensuelle</t>
  </si>
  <si>
    <t>Affaire en cours d'exécution/ Toutes affaires confondues</t>
  </si>
  <si>
    <t xml:space="preserve">Les personnes écrouées peuvent avoir plusieurs affaires jugées ou en cours de jugement.  Un échéancement de l'exécution des peines est alors calculé. Le terme affaire en cours d'exécution,  dans cette publication, signifie donc affaire pour laquelle la personne écrouée, à l'instant t, est en train d'exécuter la peine (ou la mesure de détention provisoire). En cas de condamnation, l'affaire comporte alors une peine (qui peut être une peine privative de liberté telle que la réclusion criminelle ou l'emprisonnement correctionnel), un quantum de peine prononcé, des infractions...
</t>
  </si>
  <si>
    <t>Quantum et reliquat</t>
  </si>
  <si>
    <t>Infraction principale</t>
  </si>
  <si>
    <t>Flux de placement sous écrou et de libération</t>
  </si>
  <si>
    <t>Ici, lorsqu'il est question de quantum, il s'agit de quantum de peine prononcé et les réductions de peines ne sont pas incluses. Ces réductions de peine sont incluses dans le reliquat qui est calculé à partir de la date de libération prévisionnelle. Toutes les affaires échéancées sont prises en compte dans le calcul de la date de libération prévisionnelle et donc du reliquat de peine. 
Dans cette publication, de nouvelles catégories, notamment pour le quantum de peine sont introduites : il paraissait plus judicieux d'inclure la borne supérieure, ex. jusqu'à deux ans inclus, correspondant à la même logique que les encourus de peine.</t>
  </si>
  <si>
    <t>Evolution des personnes écrouées selon le sexe depuis 2 ans</t>
  </si>
  <si>
    <t>Evolution des personnes écrouées condamnée depuis 2 ans selon</t>
  </si>
  <si>
    <t>Personnes écrouées en France - Evolutions trimestrielles depuis 2 ans</t>
  </si>
  <si>
    <t>Personnes écrouées en France - Mouvements au cours du trimestre précédent</t>
  </si>
  <si>
    <t>Personnes écrouées en France</t>
  </si>
  <si>
    <t>Personnes écrouées par direction interrégionale selon la catégorie pénale et le sexe</t>
  </si>
  <si>
    <t xml:space="preserve">Evolution des femmes écrouées prévenues depuis 2 ans selon la </t>
  </si>
  <si>
    <t>Plus de 20 ans
(hors perpétuité)</t>
  </si>
  <si>
    <t>Violence contre les personnes</t>
  </si>
  <si>
    <t>(**) Catégorie pénale ou quantum manquant, contrainte judiciaire…</t>
  </si>
  <si>
    <t>produites à partir de l'Infocentre Pénitentiaire</t>
  </si>
  <si>
    <t xml:space="preserve">Les statistiques trimestrielles étaient jusqu'à présent issues d’enquêtes régulières réalisées auprès des établissements pénitentiaires. Les établissements pouvaient utiliser une requête pré-formaté sous l'applicatif de gestion GIDE (Gestion Informatisées des Détenus en Etablissement) et corriger le résultat si besoin. Avec le remplacement de GIDE par GENESIS (Gestion Nationale des personnes Ecrouées pour le Suivi Individualisé et la Sécurité), il a été décidé de produire la statistique à partir de données directement récupérées, au niveau national, du nouvel applicatif. </t>
  </si>
  <si>
    <r>
      <t xml:space="preserve">Les catégories statistiques regroupant les infractions ont été retravaillées à partir de la classification des natures d'affaires (Table Nataff). L'algorithme de détermination de l'infraction principale a également été changé : 
- Dans les publications jusqu'à avril 2015, chaque infraction était classée par le greffier, lors de son inscription sur la fiche pénale, dans une catégorie statistique. Ces catégories statistiques avaient auparavant été hierarchisées et l'infraction appartenant à la catégorie la plus grave était alors considérée comme l'infraction principale. 
- A partir de cette publication, l'infraction principale est déterminée à partir d'un ensemble de règles de priorisation sur la nature de l'infraction : crime/délit/contravention, l'encouru, l'appartenance à une famille de Nataff (atteintes aux personnes, atteintes aux biens)...
</t>
    </r>
    <r>
      <rPr>
        <b/>
        <sz val="12"/>
        <rFont val="Times New Roman"/>
        <family val="1"/>
      </rPr>
      <t xml:space="preserve">Une rupture statistique est donc introduite de par le changement de classification (automatique à partir des Nataff et non plus au cas par cas par le greffier), et le changement d'algorithme. </t>
    </r>
  </si>
  <si>
    <t>Evolution des personnes écrouées depuis 2 ans par groupes d'âges</t>
  </si>
  <si>
    <t>Evolution des femmes écrouées depuis 2 ans par groupes d'âges</t>
  </si>
  <si>
    <t>Evolution des personnes écrouées prévenues depuis 2 ans selon la situation</t>
  </si>
  <si>
    <t xml:space="preserve">Evolution des femmes écrouées condamnées depuis 2 ans </t>
  </si>
  <si>
    <t>selon le mode de jugement</t>
  </si>
  <si>
    <t>Inférieur ou égal à 6 mois</t>
  </si>
  <si>
    <t>Circulation, autre que homicide et blessure involontaire</t>
  </si>
  <si>
    <t>4ème trimestre 2016</t>
  </si>
  <si>
    <t>3ème trimestre 2016</t>
  </si>
  <si>
    <t>2ème trimestre 2016</t>
  </si>
  <si>
    <t>1er trimestre 2016</t>
  </si>
  <si>
    <t>4ème trimestre 2015</t>
  </si>
  <si>
    <t>3ème trimestre 2015</t>
  </si>
  <si>
    <t>2ème trimestre 2015</t>
  </si>
  <si>
    <t>1er trimestre 2015</t>
  </si>
  <si>
    <t>4ème trimestre 2014</t>
  </si>
  <si>
    <t>3ème trimestre 2014</t>
  </si>
  <si>
    <t>2ème trimestre 2014</t>
  </si>
  <si>
    <t>1er trimestre 2014</t>
  </si>
  <si>
    <t>Situation au 1er janvier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</si>
</sst>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_F;[Red]\-#,##0.0\ _F"/>
    <numFmt numFmtId="165" formatCode="0.0&quot; ans&quot;"/>
    <numFmt numFmtId="166" formatCode="0.0"/>
    <numFmt numFmtId="167" formatCode="_-* #,##0\ _€_-;\-* #,##0\ _€_-;_-* &quot;-&quot;??\ _€_-;_-@_-"/>
    <numFmt numFmtId="168" formatCode="#,##0\ _F;[Red]\-#,##0\ _F"/>
    <numFmt numFmtId="169" formatCode="0.0%"/>
    <numFmt numFmtId="170" formatCode="[$-40C]d\ mmmm\ yyyy;@"/>
    <numFmt numFmtId="171" formatCode="_-* #,##0.000000\ _€_-;\-* #,##0.000000\ _€_-;_-* &quot;-&quot;??\ _€_-;_-@_-"/>
  </numFmts>
  <fonts count="72">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Geneva"/>
    </font>
    <font>
      <sz val="12"/>
      <name val="Times New Roman"/>
      <family val="1"/>
    </font>
    <font>
      <sz val="8"/>
      <name val="Times New Roman"/>
      <family val="1"/>
    </font>
    <font>
      <b/>
      <sz val="10"/>
      <name val="Times New Roman"/>
      <family val="1"/>
    </font>
    <font>
      <sz val="10"/>
      <name val="Times New Roman"/>
      <family val="1"/>
    </font>
    <font>
      <sz val="18"/>
      <name val="Times New Roman"/>
      <family val="1"/>
    </font>
    <font>
      <b/>
      <sz val="12"/>
      <name val="Times New Roman"/>
      <family val="1"/>
    </font>
    <font>
      <i/>
      <sz val="10"/>
      <name val="Times New Roman"/>
      <family val="1"/>
    </font>
    <font>
      <sz val="11"/>
      <name val="Times New Roman"/>
      <family val="1"/>
    </font>
    <font>
      <i/>
      <sz val="8"/>
      <name val="Times New Roman"/>
      <family val="1"/>
    </font>
    <font>
      <i/>
      <sz val="11"/>
      <name val="Times New Roman"/>
      <family val="1"/>
    </font>
    <font>
      <i/>
      <vertAlign val="superscript"/>
      <sz val="11"/>
      <name val="Times New Roman"/>
      <family val="1"/>
    </font>
    <font>
      <b/>
      <sz val="18"/>
      <name val="Times New Roman"/>
      <family val="1"/>
    </font>
    <font>
      <sz val="22"/>
      <name val="Times New Roman"/>
      <family val="1"/>
    </font>
    <font>
      <b/>
      <sz val="16"/>
      <name val="Times New Roman"/>
      <family val="1"/>
    </font>
    <font>
      <b/>
      <sz val="14"/>
      <name val="Times New Roman"/>
      <family val="1"/>
    </font>
    <font>
      <sz val="14"/>
      <name val="Times New Roman"/>
      <family val="1"/>
    </font>
    <font>
      <b/>
      <sz val="22"/>
      <name val="Times New Roman"/>
      <family val="1"/>
    </font>
    <font>
      <sz val="24"/>
      <name val="Times New Roman"/>
      <family val="1"/>
    </font>
    <font>
      <b/>
      <sz val="26"/>
      <name val="Times New Roman"/>
      <family val="1"/>
    </font>
    <font>
      <i/>
      <sz val="14"/>
      <name val="Times New Roman"/>
      <family val="1"/>
    </font>
    <font>
      <sz val="16"/>
      <name val="Times New Roman"/>
      <family val="1"/>
    </font>
    <font>
      <i/>
      <sz val="16"/>
      <name val="Times New Roman"/>
      <family val="1"/>
    </font>
    <font>
      <b/>
      <i/>
      <sz val="14"/>
      <name val="Times New Roman"/>
      <family val="1"/>
    </font>
    <font>
      <sz val="10"/>
      <name val="Arial"/>
      <family val="2"/>
    </font>
    <font>
      <sz val="10"/>
      <name val="Verdana"/>
      <family val="2"/>
    </font>
    <font>
      <b/>
      <sz val="24"/>
      <color rgb="FF002060"/>
      <name val="Times New Roman"/>
      <family val="1"/>
    </font>
    <font>
      <b/>
      <sz val="14"/>
      <color rgb="FF002060"/>
      <name val="Times New Roman"/>
      <family val="1"/>
    </font>
    <font>
      <b/>
      <sz val="16"/>
      <color rgb="FF002060"/>
      <name val="Times New Roman"/>
      <family val="1"/>
    </font>
    <font>
      <b/>
      <sz val="22"/>
      <color rgb="FF002060"/>
      <name val="Times New Roman"/>
      <family val="1"/>
    </font>
    <font>
      <b/>
      <sz val="36"/>
      <color rgb="FF002060"/>
      <name val="Times New Roman"/>
      <family val="1"/>
    </font>
    <font>
      <b/>
      <sz val="20"/>
      <color rgb="FF002060"/>
      <name val="Times New Roman"/>
      <family val="1"/>
    </font>
    <font>
      <b/>
      <sz val="20"/>
      <name val="Times New Roman"/>
      <family val="1"/>
    </font>
    <font>
      <sz val="20"/>
      <name val="Times New Roman"/>
      <family val="1"/>
    </font>
    <font>
      <sz val="12"/>
      <name val="Calibri"/>
      <family val="2"/>
    </font>
    <font>
      <sz val="9"/>
      <name val="Times New Roman"/>
      <family val="1"/>
    </font>
    <font>
      <b/>
      <sz val="18"/>
      <color rgb="FF002060"/>
      <name val="Times New Roman"/>
      <family val="1"/>
    </font>
    <font>
      <b/>
      <i/>
      <sz val="10"/>
      <name val="Times New Roman"/>
      <family val="1"/>
    </font>
    <font>
      <b/>
      <sz val="11"/>
      <color rgb="FF002060"/>
      <name val="Times New Roman"/>
      <family val="1"/>
    </font>
    <font>
      <b/>
      <sz val="11"/>
      <name val="Times New Roman"/>
      <family val="1"/>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2"/>
      <name val="Calibri"/>
      <family val="2"/>
      <scheme val="minor"/>
    </font>
    <font>
      <i/>
      <sz val="12"/>
      <color theme="0"/>
      <name val="Calibri"/>
      <family val="2"/>
      <scheme val="minor"/>
    </font>
    <font>
      <sz val="10"/>
      <name val="MS Sans Serif"/>
      <family val="2"/>
    </font>
    <font>
      <i/>
      <sz val="10"/>
      <name val="Calibri"/>
      <family val="2"/>
      <scheme val="minor"/>
    </font>
    <font>
      <i/>
      <sz val="10"/>
      <color theme="0"/>
      <name val="Calibri"/>
      <family val="2"/>
      <scheme val="minor"/>
    </font>
    <font>
      <sz val="10"/>
      <color theme="0"/>
      <name val="Times New Roman"/>
      <family val="1"/>
    </font>
    <font>
      <b/>
      <i/>
      <u/>
      <sz val="10"/>
      <name val="Times New Roman"/>
      <family val="1"/>
    </font>
    <font>
      <b/>
      <i/>
      <sz val="8"/>
      <name val="Times New Roman"/>
      <family val="1"/>
    </font>
    <font>
      <i/>
      <sz val="9"/>
      <name val="Times New Roman"/>
      <family val="1"/>
    </font>
    <font>
      <b/>
      <u/>
      <sz val="12"/>
      <color rgb="FF002060"/>
      <name val="Times New Roman"/>
      <family val="1"/>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bottom style="thin">
        <color indexed="64"/>
      </bottom>
      <diagonal/>
    </border>
    <border>
      <left/>
      <right/>
      <top style="thick">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dotted">
        <color rgb="FF002060"/>
      </right>
      <top style="thin">
        <color rgb="FF002060"/>
      </top>
      <bottom style="thin">
        <color rgb="FF002060"/>
      </bottom>
      <diagonal/>
    </border>
    <border>
      <left style="dotted">
        <color rgb="FF002060"/>
      </left>
      <right style="dotted">
        <color rgb="FF002060"/>
      </right>
      <top style="thin">
        <color rgb="FF002060"/>
      </top>
      <bottom style="thin">
        <color rgb="FF002060"/>
      </bottom>
      <diagonal/>
    </border>
    <border>
      <left style="dotted">
        <color rgb="FF002060"/>
      </left>
      <right style="thin">
        <color rgb="FF002060"/>
      </right>
      <top style="thin">
        <color rgb="FF002060"/>
      </top>
      <bottom style="thin">
        <color rgb="FF002060"/>
      </bottom>
      <diagonal/>
    </border>
    <border>
      <left/>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style="thin">
        <color rgb="FF002060"/>
      </left>
      <right style="thin">
        <color rgb="FF002060"/>
      </right>
      <top/>
      <bottom style="hair">
        <color indexed="64"/>
      </bottom>
      <diagonal/>
    </border>
    <border>
      <left style="thin">
        <color rgb="FF002060"/>
      </left>
      <right style="thin">
        <color rgb="FF002060"/>
      </right>
      <top style="hair">
        <color indexed="64"/>
      </top>
      <bottom/>
      <diagonal/>
    </border>
    <border>
      <left style="thin">
        <color rgb="FF002060"/>
      </left>
      <right style="thin">
        <color rgb="FF002060"/>
      </right>
      <top/>
      <bottom style="hair">
        <color rgb="FF002060"/>
      </bottom>
      <diagonal/>
    </border>
    <border>
      <left style="thin">
        <color rgb="FF002060"/>
      </left>
      <right style="thin">
        <color rgb="FF002060"/>
      </right>
      <top style="hair">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rgb="FF002060"/>
      </right>
      <top/>
      <bottom/>
      <diagonal/>
    </border>
    <border>
      <left style="thin">
        <color rgb="FF002060"/>
      </left>
      <right style="thin">
        <color rgb="FF002060"/>
      </right>
      <top/>
      <bottom style="double">
        <color indexed="64"/>
      </bottom>
      <diagonal/>
    </border>
    <border>
      <left style="thin">
        <color rgb="FF002060"/>
      </left>
      <right style="thin">
        <color rgb="FF002060"/>
      </right>
      <top style="thin">
        <color rgb="FF002060"/>
      </top>
      <bottom style="double">
        <color indexed="64"/>
      </bottom>
      <diagonal/>
    </border>
    <border>
      <left style="thin">
        <color rgb="FF002060"/>
      </left>
      <right style="dotted">
        <color rgb="FF002060"/>
      </right>
      <top/>
      <bottom style="thin">
        <color rgb="FF002060"/>
      </bottom>
      <diagonal/>
    </border>
    <border>
      <left style="dotted">
        <color rgb="FF002060"/>
      </left>
      <right style="thin">
        <color rgb="FF002060"/>
      </right>
      <top/>
      <bottom style="thin">
        <color rgb="FF002060"/>
      </bottom>
      <diagonal/>
    </border>
    <border>
      <left style="thin">
        <color rgb="FF002060"/>
      </left>
      <right style="dotted">
        <color rgb="FF002060"/>
      </right>
      <top style="thin">
        <color rgb="FF002060"/>
      </top>
      <bottom style="double">
        <color indexed="64"/>
      </bottom>
      <diagonal/>
    </border>
    <border>
      <left style="dotted">
        <color rgb="FF002060"/>
      </left>
      <right style="thin">
        <color rgb="FF002060"/>
      </right>
      <top style="thin">
        <color rgb="FF002060"/>
      </top>
      <bottom style="double">
        <color indexed="64"/>
      </bottom>
      <diagonal/>
    </border>
    <border>
      <left/>
      <right/>
      <top/>
      <bottom style="thin">
        <color rgb="FF002060"/>
      </bottom>
      <diagonal/>
    </border>
    <border>
      <left style="thin">
        <color rgb="FF002060"/>
      </left>
      <right/>
      <top/>
      <bottom/>
      <diagonal/>
    </border>
    <border>
      <left style="thin">
        <color rgb="FF002060"/>
      </left>
      <right style="thin">
        <color rgb="FF002060"/>
      </right>
      <top/>
      <bottom style="thin">
        <color indexed="64"/>
      </bottom>
      <diagonal/>
    </border>
    <border>
      <left/>
      <right style="thin">
        <color rgb="FF002060"/>
      </right>
      <top/>
      <bottom style="thin">
        <color indexed="64"/>
      </bottom>
      <diagonal/>
    </border>
    <border>
      <left style="thin">
        <color rgb="FF002060"/>
      </left>
      <right style="thin">
        <color indexed="64"/>
      </right>
      <top/>
      <bottom style="thin">
        <color indexed="64"/>
      </bottom>
      <diagonal/>
    </border>
    <border>
      <left style="thin">
        <color rgb="FF002060"/>
      </left>
      <right/>
      <top style="thin">
        <color indexed="64"/>
      </top>
      <bottom/>
      <diagonal/>
    </border>
    <border>
      <left/>
      <right/>
      <top style="thin">
        <color indexed="64"/>
      </top>
      <bottom style="thin">
        <color rgb="FF002060"/>
      </bottom>
      <diagonal/>
    </border>
    <border>
      <left/>
      <right style="thin">
        <color rgb="FF002060"/>
      </right>
      <top style="hair">
        <color rgb="FF002060"/>
      </top>
      <bottom/>
      <diagonal/>
    </border>
    <border>
      <left style="thin">
        <color rgb="FF002060"/>
      </left>
      <right style="thin">
        <color indexed="64"/>
      </right>
      <top style="hair">
        <color rgb="FF002060"/>
      </top>
      <bottom/>
      <diagonal/>
    </border>
    <border>
      <left style="thin">
        <color indexed="64"/>
      </left>
      <right style="thin">
        <color rgb="FF002060"/>
      </right>
      <top/>
      <bottom style="thin">
        <color indexed="64"/>
      </bottom>
      <diagonal/>
    </border>
    <border>
      <left style="thin">
        <color rgb="FF002060"/>
      </left>
      <right style="thin">
        <color rgb="FF002060"/>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85">
    <xf numFmtId="0" fontId="0" fillId="0" borderId="0"/>
    <xf numFmtId="43" fontId="4" fillId="0" borderId="0" applyFont="0" applyFill="0" applyBorder="0" applyProtection="0">
      <alignment horizontal="right"/>
    </xf>
    <xf numFmtId="43" fontId="30" fillId="0" borderId="0" applyFont="0" applyFill="0" applyBorder="0" applyProtection="0">
      <alignment horizontal="right"/>
    </xf>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30"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30" fillId="0" borderId="0" applyFont="0" applyFill="0" applyBorder="0" applyAlignment="0" applyProtection="0"/>
    <xf numFmtId="0" fontId="3" fillId="0" borderId="0"/>
    <xf numFmtId="0" fontId="4" fillId="0" borderId="0"/>
    <xf numFmtId="43" fontId="4" fillId="0" borderId="0" applyFont="0" applyFill="0" applyBorder="0" applyProtection="0">
      <alignment horizontal="right"/>
    </xf>
    <xf numFmtId="43" fontId="4" fillId="0" borderId="0" applyFont="0" applyFill="0" applyBorder="0" applyProtection="0">
      <alignment horizontal="right"/>
    </xf>
    <xf numFmtId="0" fontId="4" fillId="0" borderId="0"/>
    <xf numFmtId="9" fontId="4" fillId="0" borderId="0" applyFont="0" applyFill="0" applyBorder="0" applyAlignment="0" applyProtection="0"/>
    <xf numFmtId="9" fontId="4" fillId="0" borderId="0" applyFont="0" applyFill="0" applyBorder="0" applyAlignment="0" applyProtection="0"/>
    <xf numFmtId="0" fontId="46" fillId="0" borderId="0" applyNumberFormat="0" applyFill="0" applyBorder="0" applyAlignment="0" applyProtection="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50" fillId="7" borderId="0" applyNumberFormat="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38" applyNumberFormat="0" applyAlignment="0" applyProtection="0"/>
    <xf numFmtId="0" fontId="54" fillId="11" borderId="39" applyNumberFormat="0" applyAlignment="0" applyProtection="0"/>
    <xf numFmtId="0" fontId="55" fillId="11" borderId="38" applyNumberFormat="0" applyAlignment="0" applyProtection="0"/>
    <xf numFmtId="0" fontId="56" fillId="0" borderId="40" applyNumberFormat="0" applyFill="0" applyAlignment="0" applyProtection="0"/>
    <xf numFmtId="0" fontId="57" fillId="12" borderId="41"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43" applyNumberFormat="0" applyFill="0" applyAlignment="0" applyProtection="0"/>
    <xf numFmtId="0" fontId="6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61" fillId="37" borderId="0" applyNumberFormat="0" applyBorder="0" applyAlignment="0" applyProtection="0"/>
    <xf numFmtId="9" fontId="4" fillId="0" borderId="0" applyFont="0" applyFill="0" applyBorder="0" applyAlignment="0" applyProtection="0"/>
    <xf numFmtId="43" fontId="4" fillId="0" borderId="0" applyFont="0" applyFill="0" applyBorder="0" applyProtection="0">
      <alignment horizontal="right"/>
    </xf>
    <xf numFmtId="0" fontId="4" fillId="0" borderId="0"/>
    <xf numFmtId="0" fontId="2" fillId="13" borderId="42" applyNumberFormat="0" applyFont="0" applyAlignment="0" applyProtection="0"/>
    <xf numFmtId="0" fontId="2" fillId="0" borderId="0"/>
    <xf numFmtId="0" fontId="64"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42" applyNumberFormat="0" applyFont="0" applyAlignment="0" applyProtection="0"/>
    <xf numFmtId="0" fontId="1" fillId="0" borderId="0"/>
  </cellStyleXfs>
  <cellXfs count="498">
    <xf numFmtId="0" fontId="0" fillId="0" borderId="0" xfId="0"/>
    <xf numFmtId="0" fontId="6" fillId="2" borderId="0" xfId="10" applyFont="1" applyFill="1" applyAlignment="1">
      <alignment vertical="center"/>
    </xf>
    <xf numFmtId="0" fontId="9" fillId="2" borderId="0" xfId="0" applyFont="1" applyFill="1"/>
    <xf numFmtId="0" fontId="9" fillId="0" borderId="0" xfId="0" applyFont="1"/>
    <xf numFmtId="0" fontId="9" fillId="2"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1" fillId="2" borderId="0" xfId="0" applyFont="1" applyFill="1" applyAlignment="1">
      <alignment vertical="center"/>
    </xf>
    <xf numFmtId="0" fontId="13"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9" fillId="2" borderId="0" xfId="0" applyFont="1" applyFill="1" applyBorder="1" applyAlignment="1">
      <alignment vertical="center"/>
    </xf>
    <xf numFmtId="0" fontId="21" fillId="2" borderId="0" xfId="0" applyFont="1" applyFill="1" applyAlignment="1">
      <alignment vertical="center"/>
    </xf>
    <xf numFmtId="0" fontId="9" fillId="0" borderId="0" xfId="0" applyFont="1" applyFill="1" applyAlignment="1">
      <alignment vertical="center"/>
    </xf>
    <xf numFmtId="0" fontId="11" fillId="2" borderId="0" xfId="0" applyFont="1" applyFill="1" applyAlignment="1">
      <alignment horizontal="left"/>
    </xf>
    <xf numFmtId="0" fontId="6" fillId="2" borderId="0" xfId="0" applyFont="1" applyFill="1" applyAlignment="1"/>
    <xf numFmtId="0" fontId="11" fillId="2" borderId="0" xfId="0" applyFont="1" applyFill="1" applyAlignment="1"/>
    <xf numFmtId="0" fontId="19" fillId="2" borderId="0" xfId="0" applyFont="1" applyFill="1" applyAlignment="1">
      <alignment vertical="center"/>
    </xf>
    <xf numFmtId="0" fontId="26" fillId="2" borderId="0" xfId="0" applyFont="1" applyFill="1" applyAlignment="1">
      <alignment vertical="center"/>
    </xf>
    <xf numFmtId="0" fontId="10" fillId="2" borderId="0" xfId="0" applyFont="1" applyFill="1" applyAlignment="1">
      <alignment vertical="center"/>
    </xf>
    <xf numFmtId="0" fontId="21" fillId="2" borderId="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0" xfId="0" applyFont="1" applyFill="1" applyBorder="1" applyAlignment="1">
      <alignment vertical="center"/>
    </xf>
    <xf numFmtId="0" fontId="19" fillId="0" borderId="0" xfId="0" applyFont="1" applyFill="1" applyAlignment="1">
      <alignment horizontal="right" vertical="center"/>
    </xf>
    <xf numFmtId="0" fontId="13" fillId="0" borderId="0" xfId="0" applyFont="1" applyFill="1" applyAlignment="1">
      <alignment vertical="center"/>
    </xf>
    <xf numFmtId="0" fontId="6" fillId="0" borderId="1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8" xfId="0" applyFont="1" applyFill="1" applyBorder="1" applyAlignment="1">
      <alignment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8" xfId="0" applyFont="1" applyFill="1" applyBorder="1" applyAlignment="1">
      <alignment horizontal="center" vertical="center"/>
    </xf>
    <xf numFmtId="0" fontId="21" fillId="0" borderId="1" xfId="0" applyFont="1" applyFill="1" applyBorder="1" applyAlignment="1">
      <alignment horizontal="right" vertical="center"/>
    </xf>
    <xf numFmtId="167" fontId="21" fillId="0" borderId="10" xfId="1" applyNumberFormat="1" applyFont="1" applyFill="1" applyBorder="1" applyAlignment="1">
      <alignment horizontal="right" vertical="center"/>
    </xf>
    <xf numFmtId="167" fontId="21" fillId="0" borderId="0" xfId="1" applyNumberFormat="1" applyFont="1" applyFill="1" applyBorder="1" applyAlignment="1">
      <alignment horizontal="right" vertical="center"/>
    </xf>
    <xf numFmtId="167" fontId="21" fillId="0" borderId="15" xfId="0" applyNumberFormat="1"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6" fillId="2" borderId="0" xfId="0" applyFont="1" applyFill="1" applyBorder="1" applyAlignment="1">
      <alignment vertical="center"/>
    </xf>
    <xf numFmtId="0" fontId="19" fillId="2" borderId="0" xfId="0" applyFont="1" applyFill="1" applyAlignment="1">
      <alignment vertical="center" wrapText="1"/>
    </xf>
    <xf numFmtId="0" fontId="6" fillId="0" borderId="6" xfId="14" applyFont="1" applyFill="1" applyBorder="1" applyAlignment="1">
      <alignment horizontal="right" vertical="center"/>
    </xf>
    <xf numFmtId="0" fontId="11" fillId="2" borderId="0" xfId="0" applyFont="1" applyFill="1" applyAlignment="1">
      <alignment horizontal="right"/>
    </xf>
    <xf numFmtId="0" fontId="6" fillId="0" borderId="6" xfId="0" applyFont="1" applyFill="1" applyBorder="1" applyAlignment="1">
      <alignment horizontal="right" vertical="center"/>
    </xf>
    <xf numFmtId="3" fontId="9" fillId="2" borderId="0" xfId="0" applyNumberFormat="1" applyFont="1" applyFill="1" applyAlignment="1">
      <alignment vertical="center"/>
    </xf>
    <xf numFmtId="0" fontId="12" fillId="0" borderId="0" xfId="7" applyFont="1" applyFill="1" applyAlignment="1">
      <alignment vertical="center"/>
    </xf>
    <xf numFmtId="0" fontId="30" fillId="0" borderId="0" xfId="7"/>
    <xf numFmtId="0" fontId="7" fillId="2" borderId="0" xfId="7" applyFont="1" applyFill="1" applyProtection="1"/>
    <xf numFmtId="0" fontId="9" fillId="2" borderId="0" xfId="7" applyFont="1" applyFill="1"/>
    <xf numFmtId="0" fontId="11" fillId="2" borderId="0" xfId="7" applyFont="1" applyFill="1" applyProtection="1"/>
    <xf numFmtId="0" fontId="20" fillId="0" borderId="0" xfId="7" applyFont="1"/>
    <xf numFmtId="0" fontId="14" fillId="0" borderId="0" xfId="7" applyFont="1" applyFill="1" applyAlignment="1">
      <alignment vertical="center"/>
    </xf>
    <xf numFmtId="0" fontId="9" fillId="3" borderId="0" xfId="0" applyFont="1" applyFill="1"/>
    <xf numFmtId="0" fontId="9" fillId="3" borderId="0" xfId="0" applyFont="1" applyFill="1" applyBorder="1"/>
    <xf numFmtId="0" fontId="26" fillId="3" borderId="0" xfId="0" applyFont="1" applyFill="1" applyBorder="1"/>
    <xf numFmtId="0" fontId="9" fillId="3" borderId="0" xfId="0" applyFont="1" applyFill="1" applyBorder="1" applyAlignment="1">
      <alignment horizontal="center" vertical="center"/>
    </xf>
    <xf numFmtId="0" fontId="9" fillId="3" borderId="0" xfId="0" applyFont="1" applyFill="1" applyAlignment="1">
      <alignment vertical="center"/>
    </xf>
    <xf numFmtId="0" fontId="18" fillId="3" borderId="0" xfId="0" applyFont="1" applyFill="1" applyAlignment="1">
      <alignment horizontal="center" vertical="center"/>
    </xf>
    <xf numFmtId="0" fontId="17" fillId="3" borderId="0" xfId="8" applyFont="1" applyFill="1" applyBorder="1" applyAlignment="1">
      <alignment horizontal="center" vertical="center"/>
    </xf>
    <xf numFmtId="0" fontId="9" fillId="3" borderId="0" xfId="0" applyFont="1" applyFill="1" applyAlignment="1">
      <alignment horizontal="center" vertical="center"/>
    </xf>
    <xf numFmtId="0" fontId="0" fillId="3" borderId="0" xfId="0" applyFill="1" applyBorder="1" applyAlignment="1">
      <alignment horizontal="center" vertical="center"/>
    </xf>
    <xf numFmtId="0" fontId="9" fillId="3" borderId="19" xfId="0" applyFont="1" applyFill="1" applyBorder="1" applyAlignment="1">
      <alignment horizontal="center" vertical="center"/>
    </xf>
    <xf numFmtId="0" fontId="21" fillId="3" borderId="0" xfId="0" applyFont="1" applyFill="1" applyBorder="1"/>
    <xf numFmtId="0" fontId="33" fillId="3" borderId="0" xfId="0" applyFont="1" applyFill="1" applyBorder="1"/>
    <xf numFmtId="0" fontId="34" fillId="3" borderId="0" xfId="0" applyFont="1" applyFill="1" applyBorder="1" applyAlignment="1">
      <alignment horizontal="center" vertical="center"/>
    </xf>
    <xf numFmtId="0" fontId="21" fillId="3" borderId="0" xfId="0" applyFont="1" applyFill="1" applyBorder="1" applyAlignment="1">
      <alignment vertical="top" wrapText="1"/>
    </xf>
    <xf numFmtId="0" fontId="31" fillId="3" borderId="0" xfId="8" applyFont="1" applyFill="1" applyBorder="1" applyAlignment="1"/>
    <xf numFmtId="0" fontId="26" fillId="2" borderId="10" xfId="10" applyFont="1" applyFill="1" applyBorder="1" applyAlignment="1">
      <alignment horizontal="right" vertical="center"/>
    </xf>
    <xf numFmtId="0" fontId="19" fillId="2" borderId="7" xfId="10" applyFont="1" applyFill="1" applyBorder="1" applyAlignment="1">
      <alignment horizontal="center" vertical="center"/>
    </xf>
    <xf numFmtId="38" fontId="19" fillId="2" borderId="20" xfId="3" applyNumberFormat="1" applyFont="1" applyFill="1" applyBorder="1" applyAlignment="1">
      <alignment horizontal="right" vertical="center"/>
    </xf>
    <xf numFmtId="168" fontId="19" fillId="2" borderId="20" xfId="3" applyNumberFormat="1" applyFont="1" applyFill="1" applyBorder="1" applyAlignment="1">
      <alignment horizontal="right" vertical="center"/>
    </xf>
    <xf numFmtId="164" fontId="27" fillId="2" borderId="20" xfId="3" applyNumberFormat="1" applyFont="1" applyFill="1" applyBorder="1" applyAlignment="1">
      <alignment horizontal="center" vertical="center"/>
    </xf>
    <xf numFmtId="0" fontId="28" fillId="2" borderId="20" xfId="10" applyFont="1" applyFill="1" applyBorder="1" applyAlignment="1">
      <alignment horizontal="center" vertical="center" wrapText="1"/>
    </xf>
    <xf numFmtId="0" fontId="33" fillId="2" borderId="0" xfId="0" applyFont="1" applyFill="1" applyAlignment="1">
      <alignment horizontal="right" vertical="center"/>
    </xf>
    <xf numFmtId="0" fontId="33" fillId="2" borderId="0" xfId="0" applyFont="1" applyFill="1" applyAlignment="1">
      <alignment vertical="center"/>
    </xf>
    <xf numFmtId="0" fontId="9" fillId="3" borderId="0" xfId="0" applyFont="1" applyFill="1" applyAlignment="1">
      <alignment horizontal="center" vertical="center"/>
    </xf>
    <xf numFmtId="0" fontId="21" fillId="2" borderId="21" xfId="10" applyFont="1" applyFill="1" applyBorder="1" applyAlignment="1">
      <alignment horizontal="center" vertical="center"/>
    </xf>
    <xf numFmtId="0" fontId="21" fillId="2" borderId="22" xfId="10" applyFont="1" applyFill="1" applyBorder="1" applyAlignment="1">
      <alignment horizontal="center" vertical="center"/>
    </xf>
    <xf numFmtId="0" fontId="21" fillId="2" borderId="23" xfId="10" applyFont="1" applyFill="1" applyBorder="1" applyAlignment="1">
      <alignment horizontal="center" vertical="center"/>
    </xf>
    <xf numFmtId="38" fontId="26" fillId="2" borderId="21" xfId="3" applyNumberFormat="1" applyFont="1" applyFill="1" applyBorder="1" applyAlignment="1">
      <alignment horizontal="right" vertical="center"/>
    </xf>
    <xf numFmtId="38" fontId="26" fillId="2" borderId="22" xfId="3" applyNumberFormat="1" applyFont="1" applyFill="1" applyBorder="1" applyAlignment="1">
      <alignment horizontal="right" vertical="center"/>
    </xf>
    <xf numFmtId="38" fontId="26" fillId="2" borderId="23" xfId="3" applyNumberFormat="1" applyFont="1" applyFill="1" applyBorder="1" applyAlignment="1">
      <alignment horizontal="right" vertical="center"/>
    </xf>
    <xf numFmtId="0" fontId="20" fillId="2" borderId="21" xfId="10" applyFont="1" applyFill="1" applyBorder="1" applyAlignment="1">
      <alignment horizontal="center" vertical="center"/>
    </xf>
    <xf numFmtId="0" fontId="20" fillId="2" borderId="22" xfId="10" applyFont="1" applyFill="1" applyBorder="1" applyAlignment="1">
      <alignment horizontal="center" vertical="center"/>
    </xf>
    <xf numFmtId="0" fontId="20" fillId="2" borderId="23" xfId="10" applyFont="1" applyFill="1" applyBorder="1" applyAlignment="1">
      <alignment horizontal="center" vertical="center"/>
    </xf>
    <xf numFmtId="38" fontId="19" fillId="2" borderId="21" xfId="3" applyNumberFormat="1" applyFont="1" applyFill="1" applyBorder="1" applyAlignment="1">
      <alignment horizontal="right" vertical="center"/>
    </xf>
    <xf numFmtId="38" fontId="19" fillId="2" borderId="22" xfId="3" applyNumberFormat="1" applyFont="1" applyFill="1" applyBorder="1" applyAlignment="1">
      <alignment horizontal="right" vertical="center"/>
    </xf>
    <xf numFmtId="168" fontId="19" fillId="2" borderId="23" xfId="3" applyNumberFormat="1" applyFont="1" applyFill="1" applyBorder="1" applyAlignment="1">
      <alignment horizontal="right" vertical="center"/>
    </xf>
    <xf numFmtId="0" fontId="36" fillId="2" borderId="0" xfId="0" applyFont="1" applyFill="1" applyAlignment="1">
      <alignment horizontal="left"/>
    </xf>
    <xf numFmtId="0" fontId="36" fillId="2" borderId="0" xfId="0" applyFont="1" applyFill="1"/>
    <xf numFmtId="0" fontId="37" fillId="2" borderId="0" xfId="0" applyFont="1" applyFill="1" applyAlignment="1">
      <alignment horizontal="right"/>
    </xf>
    <xf numFmtId="0" fontId="38" fillId="2" borderId="0" xfId="0" applyFont="1" applyFill="1"/>
    <xf numFmtId="0" fontId="28" fillId="2" borderId="20" xfId="12" applyFont="1" applyFill="1" applyBorder="1" applyAlignment="1">
      <alignment horizontal="center" vertical="center" wrapText="1"/>
    </xf>
    <xf numFmtId="0" fontId="21" fillId="2" borderId="20" xfId="12" applyFont="1" applyFill="1" applyBorder="1" applyAlignment="1">
      <alignment horizontal="right" vertical="center"/>
    </xf>
    <xf numFmtId="0" fontId="20" fillId="2" borderId="20" xfId="12" applyFont="1" applyFill="1" applyBorder="1" applyAlignment="1">
      <alignment horizontal="right" vertical="center"/>
    </xf>
    <xf numFmtId="0" fontId="21" fillId="2" borderId="21" xfId="0" applyFont="1" applyFill="1" applyBorder="1" applyAlignment="1">
      <alignment horizontal="center" vertical="center"/>
    </xf>
    <xf numFmtId="0" fontId="25" fillId="2" borderId="23" xfId="12" applyFont="1" applyFill="1" applyBorder="1" applyAlignment="1">
      <alignment horizontal="center" vertical="center" wrapText="1"/>
    </xf>
    <xf numFmtId="38" fontId="21" fillId="2" borderId="21" xfId="4" applyNumberFormat="1" applyFont="1" applyFill="1" applyBorder="1" applyAlignment="1">
      <alignment horizontal="right" vertical="center"/>
    </xf>
    <xf numFmtId="166" fontId="25" fillId="2" borderId="23" xfId="15" applyNumberFormat="1" applyFont="1" applyFill="1" applyBorder="1" applyAlignment="1">
      <alignment horizontal="right" vertical="center"/>
    </xf>
    <xf numFmtId="38" fontId="20" fillId="2" borderId="21" xfId="4" applyNumberFormat="1" applyFont="1" applyFill="1" applyBorder="1" applyAlignment="1">
      <alignment horizontal="right" vertical="center"/>
    </xf>
    <xf numFmtId="166" fontId="28" fillId="2" borderId="23" xfId="4" applyNumberFormat="1" applyFont="1" applyFill="1" applyBorder="1" applyAlignment="1">
      <alignment horizontal="right" vertical="center"/>
    </xf>
    <xf numFmtId="0" fontId="6" fillId="2" borderId="0" xfId="0" applyFont="1" applyFill="1"/>
    <xf numFmtId="38" fontId="20" fillId="2" borderId="21" xfId="5" applyNumberFormat="1" applyFont="1" applyFill="1" applyBorder="1" applyAlignment="1">
      <alignment horizontal="right" vertical="center"/>
    </xf>
    <xf numFmtId="0" fontId="20" fillId="2" borderId="20" xfId="13" applyFont="1" applyFill="1" applyBorder="1" applyAlignment="1">
      <alignment horizontal="right" vertical="center"/>
    </xf>
    <xf numFmtId="0" fontId="25" fillId="2" borderId="20" xfId="13" applyFont="1" applyFill="1" applyBorder="1" applyAlignment="1">
      <alignment horizontal="right" vertical="center"/>
    </xf>
    <xf numFmtId="0" fontId="20" fillId="2" borderId="20" xfId="13" applyFont="1" applyFill="1" applyBorder="1" applyAlignment="1">
      <alignment vertical="center"/>
    </xf>
    <xf numFmtId="0" fontId="28" fillId="2" borderId="20" xfId="13" applyFont="1" applyFill="1" applyBorder="1" applyAlignment="1">
      <alignment horizontal="center" vertical="center"/>
    </xf>
    <xf numFmtId="0" fontId="21" fillId="2" borderId="0" xfId="7" applyFont="1" applyFill="1" applyAlignment="1">
      <alignment vertical="center"/>
    </xf>
    <xf numFmtId="0" fontId="20" fillId="2" borderId="21" xfId="0" applyFont="1" applyFill="1" applyBorder="1" applyAlignment="1">
      <alignment horizontal="center" vertical="center"/>
    </xf>
    <xf numFmtId="0" fontId="21" fillId="2" borderId="20" xfId="13" applyFont="1" applyFill="1" applyBorder="1" applyAlignment="1">
      <alignment horizontal="left" vertical="center" wrapText="1"/>
    </xf>
    <xf numFmtId="0" fontId="21" fillId="2" borderId="20" xfId="13" applyFont="1" applyFill="1" applyBorder="1" applyAlignment="1">
      <alignment horizontal="left" vertical="center"/>
    </xf>
    <xf numFmtId="0" fontId="21" fillId="2" borderId="0" xfId="7" applyFont="1" applyFill="1" applyAlignment="1">
      <alignment vertical="center"/>
    </xf>
    <xf numFmtId="0" fontId="33" fillId="2" borderId="0" xfId="0" applyFont="1" applyFill="1" applyAlignment="1">
      <alignment horizontal="left" vertical="center"/>
    </xf>
    <xf numFmtId="0" fontId="21" fillId="2" borderId="15" xfId="14" applyFont="1" applyFill="1" applyBorder="1" applyAlignment="1">
      <alignment horizontal="center" vertical="center"/>
    </xf>
    <xf numFmtId="166" fontId="21" fillId="0" borderId="20" xfId="6" applyNumberFormat="1" applyFont="1" applyFill="1" applyBorder="1" applyAlignment="1">
      <alignment horizontal="center" vertical="center"/>
    </xf>
    <xf numFmtId="166" fontId="21" fillId="5" borderId="20" xfId="6" applyNumberFormat="1" applyFont="1" applyFill="1" applyBorder="1" applyAlignment="1">
      <alignment horizontal="center" vertical="center"/>
    </xf>
    <xf numFmtId="0" fontId="26" fillId="2" borderId="20" xfId="14" applyFont="1" applyFill="1" applyBorder="1" applyAlignment="1">
      <alignment horizontal="center" vertical="center" wrapText="1"/>
    </xf>
    <xf numFmtId="0" fontId="26" fillId="2" borderId="21" xfId="14" applyFont="1" applyFill="1" applyBorder="1" applyAlignment="1">
      <alignment horizontal="center" vertical="center" wrapText="1"/>
    </xf>
    <xf numFmtId="0" fontId="27" fillId="2" borderId="23" xfId="14" applyFont="1" applyFill="1" applyBorder="1" applyAlignment="1">
      <alignment horizontal="center" vertical="center" wrapText="1"/>
    </xf>
    <xf numFmtId="3" fontId="21" fillId="4" borderId="21" xfId="14" applyNumberFormat="1" applyFont="1" applyFill="1" applyBorder="1" applyAlignment="1">
      <alignment horizontal="center" vertical="center" wrapText="1"/>
    </xf>
    <xf numFmtId="3" fontId="21" fillId="0" borderId="21" xfId="14" applyNumberFormat="1" applyFont="1" applyFill="1" applyBorder="1" applyAlignment="1">
      <alignment horizontal="center" vertical="center" wrapText="1"/>
    </xf>
    <xf numFmtId="3" fontId="21" fillId="0" borderId="21" xfId="6" applyNumberFormat="1" applyFont="1" applyFill="1" applyBorder="1" applyAlignment="1">
      <alignment horizontal="center" vertical="center"/>
    </xf>
    <xf numFmtId="166" fontId="25" fillId="0" borderId="23" xfId="15" applyNumberFormat="1" applyFont="1" applyFill="1" applyBorder="1" applyAlignment="1">
      <alignment horizontal="center" vertical="center"/>
    </xf>
    <xf numFmtId="3" fontId="21" fillId="5" borderId="21" xfId="6" applyNumberFormat="1" applyFont="1" applyFill="1" applyBorder="1" applyAlignment="1">
      <alignment horizontal="center" vertical="center"/>
    </xf>
    <xf numFmtId="166" fontId="25" fillId="5" borderId="23" xfId="15" applyNumberFormat="1" applyFont="1" applyFill="1" applyBorder="1" applyAlignment="1">
      <alignment horizontal="center" vertical="center"/>
    </xf>
    <xf numFmtId="0" fontId="25" fillId="2" borderId="24" xfId="14" applyFont="1" applyFill="1" applyBorder="1" applyAlignment="1">
      <alignment horizontal="left" vertical="center"/>
    </xf>
    <xf numFmtId="0" fontId="9" fillId="2" borderId="24" xfId="0" applyFont="1" applyFill="1" applyBorder="1" applyAlignment="1">
      <alignment vertical="center"/>
    </xf>
    <xf numFmtId="0" fontId="19" fillId="2" borderId="21" xfId="14" applyFont="1" applyFill="1" applyBorder="1" applyAlignment="1">
      <alignment horizontal="center" vertical="center" wrapText="1"/>
    </xf>
    <xf numFmtId="0" fontId="6" fillId="4" borderId="4" xfId="14" applyFont="1" applyFill="1" applyBorder="1" applyAlignment="1">
      <alignment horizontal="right" vertical="center"/>
    </xf>
    <xf numFmtId="0" fontId="6" fillId="5" borderId="6" xfId="14" applyFont="1" applyFill="1" applyBorder="1" applyAlignment="1">
      <alignment horizontal="right" vertical="center"/>
    </xf>
    <xf numFmtId="166" fontId="12" fillId="4" borderId="5" xfId="15" applyNumberFormat="1" applyFont="1" applyFill="1" applyBorder="1" applyAlignment="1">
      <alignment horizontal="right" vertical="center"/>
    </xf>
    <xf numFmtId="0" fontId="12" fillId="0" borderId="5" xfId="0" applyFont="1" applyFill="1" applyBorder="1" applyAlignment="1">
      <alignment horizontal="right" vertical="center"/>
    </xf>
    <xf numFmtId="0" fontId="12" fillId="5" borderId="5" xfId="0" applyFont="1" applyFill="1" applyBorder="1" applyAlignment="1">
      <alignment horizontal="right" vertical="center"/>
    </xf>
    <xf numFmtId="169" fontId="12" fillId="0" borderId="5" xfId="15" applyNumberFormat="1" applyFont="1" applyFill="1" applyBorder="1" applyAlignment="1">
      <alignment horizontal="right" vertical="center"/>
    </xf>
    <xf numFmtId="169" fontId="12" fillId="5" borderId="5" xfId="15" applyNumberFormat="1" applyFont="1" applyFill="1" applyBorder="1" applyAlignment="1">
      <alignment horizontal="right" vertical="center"/>
    </xf>
    <xf numFmtId="0" fontId="32" fillId="2" borderId="0" xfId="0" applyFont="1" applyFill="1" applyAlignment="1">
      <alignment horizontal="right" vertical="center"/>
    </xf>
    <xf numFmtId="0" fontId="32" fillId="2" borderId="0" xfId="0" applyFont="1" applyFill="1" applyAlignment="1">
      <alignment horizontal="left" vertical="center"/>
    </xf>
    <xf numFmtId="0" fontId="21" fillId="4" borderId="4" xfId="0" applyFont="1" applyFill="1" applyBorder="1" applyAlignment="1">
      <alignment horizontal="right" vertical="center"/>
    </xf>
    <xf numFmtId="167" fontId="21" fillId="4" borderId="9" xfId="1" applyNumberFormat="1" applyFont="1" applyFill="1" applyBorder="1" applyAlignment="1">
      <alignment horizontal="right" vertical="center"/>
    </xf>
    <xf numFmtId="167" fontId="21" fillId="4" borderId="8" xfId="1" applyNumberFormat="1" applyFont="1" applyFill="1" applyBorder="1" applyAlignment="1">
      <alignment horizontal="right" vertical="center"/>
    </xf>
    <xf numFmtId="167" fontId="21" fillId="4" borderId="16" xfId="0" applyNumberFormat="1" applyFont="1" applyFill="1" applyBorder="1" applyAlignment="1">
      <alignment vertical="center"/>
    </xf>
    <xf numFmtId="0" fontId="21" fillId="5" borderId="1" xfId="0" applyFont="1" applyFill="1" applyBorder="1" applyAlignment="1">
      <alignment horizontal="right" vertical="center"/>
    </xf>
    <xf numFmtId="167" fontId="21" fillId="5" borderId="0" xfId="1" applyNumberFormat="1" applyFont="1" applyFill="1" applyBorder="1" applyAlignment="1">
      <alignment horizontal="right" vertical="center"/>
    </xf>
    <xf numFmtId="167" fontId="21" fillId="5" borderId="15" xfId="0" applyNumberFormat="1" applyFont="1" applyFill="1" applyBorder="1" applyAlignment="1">
      <alignment vertical="center"/>
    </xf>
    <xf numFmtId="167" fontId="21" fillId="5" borderId="10" xfId="1" applyNumberFormat="1" applyFont="1" applyFill="1" applyBorder="1" applyAlignment="1">
      <alignment horizontal="right" vertical="center"/>
    </xf>
    <xf numFmtId="0" fontId="21" fillId="3" borderId="0" xfId="0" applyFont="1" applyFill="1" applyBorder="1" applyAlignment="1">
      <alignment vertical="center"/>
    </xf>
    <xf numFmtId="0" fontId="21" fillId="3" borderId="0" xfId="0" applyFont="1" applyFill="1" applyAlignment="1">
      <alignment vertical="center"/>
    </xf>
    <xf numFmtId="0" fontId="21" fillId="3" borderId="17" xfId="0" applyFont="1" applyFill="1" applyBorder="1" applyAlignment="1">
      <alignment vertical="center"/>
    </xf>
    <xf numFmtId="0" fontId="41" fillId="2" borderId="0" xfId="0" applyFont="1" applyFill="1" applyAlignment="1">
      <alignment horizontal="left" vertical="center"/>
    </xf>
    <xf numFmtId="0" fontId="30" fillId="0" borderId="0" xfId="7" applyAlignment="1">
      <alignment horizontal="left"/>
    </xf>
    <xf numFmtId="0" fontId="33" fillId="2" borderId="0" xfId="0" applyFont="1" applyFill="1"/>
    <xf numFmtId="0" fontId="26" fillId="2" borderId="0" xfId="0" applyFont="1" applyFill="1"/>
    <xf numFmtId="0" fontId="21" fillId="2" borderId="0" xfId="0" applyFont="1" applyFill="1"/>
    <xf numFmtId="0" fontId="14" fillId="0" borderId="0" xfId="7" applyFont="1" applyFill="1" applyBorder="1" applyAlignment="1">
      <alignment vertical="center"/>
    </xf>
    <xf numFmtId="0" fontId="9" fillId="2" borderId="20" xfId="7" applyFont="1" applyFill="1" applyBorder="1" applyAlignment="1" applyProtection="1">
      <alignment horizontal="center" vertical="center"/>
    </xf>
    <xf numFmtId="0" fontId="9" fillId="2" borderId="20" xfId="7" quotePrefix="1" applyFont="1" applyFill="1" applyBorder="1" applyAlignment="1" applyProtection="1">
      <alignment horizontal="center" vertical="center" wrapText="1"/>
    </xf>
    <xf numFmtId="0" fontId="9" fillId="2" borderId="20" xfId="7" applyFont="1" applyFill="1" applyBorder="1" applyAlignment="1" applyProtection="1">
      <alignment horizontal="center" vertical="center" wrapText="1"/>
    </xf>
    <xf numFmtId="0" fontId="9" fillId="2" borderId="27" xfId="7" applyFont="1" applyFill="1" applyBorder="1" applyProtection="1"/>
    <xf numFmtId="0" fontId="9" fillId="2" borderId="25" xfId="7" applyFont="1" applyFill="1" applyBorder="1" applyAlignment="1" applyProtection="1">
      <alignment horizontal="right"/>
    </xf>
    <xf numFmtId="0" fontId="8" fillId="2" borderId="25" xfId="7" applyFont="1" applyFill="1" applyBorder="1" applyAlignment="1" applyProtection="1">
      <alignment horizontal="right"/>
    </xf>
    <xf numFmtId="0" fontId="9" fillId="2" borderId="26" xfId="7" applyFont="1" applyFill="1" applyBorder="1" applyProtection="1"/>
    <xf numFmtId="0" fontId="9" fillId="2" borderId="25" xfId="7" applyFont="1" applyFill="1" applyBorder="1" applyProtection="1"/>
    <xf numFmtId="0" fontId="8" fillId="2" borderId="20" xfId="7" applyFont="1" applyFill="1" applyBorder="1" applyProtection="1"/>
    <xf numFmtId="0" fontId="8" fillId="2" borderId="26" xfId="7" applyFont="1" applyFill="1" applyBorder="1" applyAlignment="1" applyProtection="1">
      <alignment horizontal="right"/>
    </xf>
    <xf numFmtId="0" fontId="9" fillId="2" borderId="28" xfId="7" applyFont="1" applyFill="1" applyBorder="1" applyProtection="1"/>
    <xf numFmtId="0" fontId="9" fillId="2" borderId="29" xfId="7" applyFont="1" applyFill="1" applyBorder="1" applyProtection="1"/>
    <xf numFmtId="0" fontId="9" fillId="2" borderId="29" xfId="9" applyFont="1" applyFill="1" applyBorder="1" applyProtection="1"/>
    <xf numFmtId="0" fontId="8" fillId="2" borderId="30" xfId="7" applyFont="1" applyFill="1" applyBorder="1" applyProtection="1"/>
    <xf numFmtId="0" fontId="8" fillId="2" borderId="29" xfId="7" applyFont="1" applyFill="1" applyBorder="1" applyProtection="1"/>
    <xf numFmtId="0" fontId="9" fillId="2" borderId="30" xfId="7" applyFont="1" applyFill="1" applyBorder="1" applyProtection="1"/>
    <xf numFmtId="169" fontId="25" fillId="2" borderId="23" xfId="15" applyNumberFormat="1" applyFont="1" applyFill="1" applyBorder="1" applyAlignment="1">
      <alignment horizontal="right" vertical="center"/>
    </xf>
    <xf numFmtId="166" fontId="28" fillId="2" borderId="23" xfId="15" applyNumberFormat="1" applyFont="1" applyFill="1" applyBorder="1" applyAlignment="1">
      <alignment horizontal="right" vertical="center"/>
    </xf>
    <xf numFmtId="9" fontId="12" fillId="4" borderId="5" xfId="15" applyFont="1" applyFill="1" applyBorder="1" applyAlignment="1">
      <alignment horizontal="right" vertical="center"/>
    </xf>
    <xf numFmtId="9" fontId="25" fillId="5" borderId="23" xfId="15" applyFont="1" applyFill="1" applyBorder="1" applyAlignment="1">
      <alignment horizontal="center" vertical="center"/>
    </xf>
    <xf numFmtId="3" fontId="20" fillId="4" borderId="21" xfId="14" applyNumberFormat="1" applyFont="1" applyFill="1" applyBorder="1" applyAlignment="1">
      <alignment horizontal="center" vertical="center" wrapText="1"/>
    </xf>
    <xf numFmtId="3" fontId="20" fillId="0" borderId="21" xfId="14" applyNumberFormat="1" applyFont="1" applyFill="1" applyBorder="1" applyAlignment="1">
      <alignment horizontal="center" vertical="center" wrapText="1"/>
    </xf>
    <xf numFmtId="3" fontId="20" fillId="0" borderId="21" xfId="6" applyNumberFormat="1" applyFont="1" applyFill="1" applyBorder="1" applyAlignment="1">
      <alignment horizontal="center" vertical="center"/>
    </xf>
    <xf numFmtId="3" fontId="20" fillId="5" borderId="21" xfId="6" applyNumberFormat="1" applyFont="1" applyFill="1" applyBorder="1" applyAlignment="1">
      <alignment horizontal="center" vertical="center"/>
    </xf>
    <xf numFmtId="0" fontId="21" fillId="3" borderId="0" xfId="18" applyFont="1" applyFill="1" applyBorder="1"/>
    <xf numFmtId="0" fontId="21" fillId="3" borderId="0" xfId="18" applyFont="1" applyFill="1" applyBorder="1"/>
    <xf numFmtId="0" fontId="21" fillId="3" borderId="0" xfId="18" applyFont="1" applyFill="1" applyBorder="1"/>
    <xf numFmtId="0" fontId="21" fillId="3" borderId="0" xfId="18" applyFont="1" applyFill="1" applyBorder="1" applyAlignment="1">
      <alignment vertical="top"/>
    </xf>
    <xf numFmtId="0" fontId="21" fillId="3" borderId="0" xfId="18" applyFont="1" applyFill="1" applyBorder="1"/>
    <xf numFmtId="0" fontId="21" fillId="3" borderId="0" xfId="18" applyFont="1" applyFill="1" applyBorder="1"/>
    <xf numFmtId="0" fontId="21" fillId="3" borderId="0" xfId="18" applyFont="1" applyFill="1" applyBorder="1"/>
    <xf numFmtId="0" fontId="21" fillId="3" borderId="0" xfId="18" applyFont="1" applyFill="1" applyBorder="1" applyAlignment="1">
      <alignment vertical="top"/>
    </xf>
    <xf numFmtId="0" fontId="21" fillId="3" borderId="0" xfId="18" applyFont="1" applyFill="1" applyBorder="1" applyAlignment="1">
      <alignment horizontal="left"/>
    </xf>
    <xf numFmtId="170" fontId="21" fillId="4" borderId="20" xfId="14" applyNumberFormat="1" applyFont="1" applyFill="1" applyBorder="1" applyAlignment="1">
      <alignment horizontal="right" vertical="center"/>
    </xf>
    <xf numFmtId="170" fontId="21" fillId="3" borderId="20" xfId="14" applyNumberFormat="1" applyFont="1" applyFill="1" applyBorder="1" applyAlignment="1">
      <alignment horizontal="right" vertical="center"/>
    </xf>
    <xf numFmtId="170" fontId="21" fillId="5" borderId="20" xfId="14" applyNumberFormat="1" applyFont="1" applyFill="1" applyBorder="1" applyAlignment="1">
      <alignment horizontal="right" vertical="center"/>
    </xf>
    <xf numFmtId="169" fontId="21" fillId="4" borderId="20" xfId="15" applyNumberFormat="1" applyFont="1" applyFill="1" applyBorder="1" applyAlignment="1">
      <alignment horizontal="center" vertical="center" wrapText="1"/>
    </xf>
    <xf numFmtId="169" fontId="21" fillId="3" borderId="20" xfId="15" applyNumberFormat="1" applyFont="1" applyFill="1" applyBorder="1" applyAlignment="1">
      <alignment horizontal="center" vertical="center" wrapText="1"/>
    </xf>
    <xf numFmtId="169" fontId="25" fillId="0" borderId="23" xfId="15" applyNumberFormat="1" applyFont="1" applyFill="1" applyBorder="1" applyAlignment="1">
      <alignment horizontal="center" vertical="center"/>
    </xf>
    <xf numFmtId="169" fontId="25" fillId="5" borderId="23" xfId="15" applyNumberFormat="1" applyFont="1" applyFill="1" applyBorder="1" applyAlignment="1">
      <alignment horizontal="center" vertical="center"/>
    </xf>
    <xf numFmtId="170" fontId="21" fillId="0" borderId="20" xfId="14" applyNumberFormat="1" applyFont="1" applyFill="1" applyBorder="1" applyAlignment="1">
      <alignment horizontal="right" vertical="center"/>
    </xf>
    <xf numFmtId="169" fontId="21" fillId="0" borderId="20" xfId="15" applyNumberFormat="1" applyFont="1" applyFill="1" applyBorder="1" applyAlignment="1">
      <alignment horizontal="center" vertical="center"/>
    </xf>
    <xf numFmtId="169" fontId="21" fillId="5" borderId="20" xfId="15" applyNumberFormat="1" applyFont="1" applyFill="1" applyBorder="1" applyAlignment="1">
      <alignment horizontal="center" vertical="center"/>
    </xf>
    <xf numFmtId="3" fontId="21" fillId="4" borderId="21" xfId="14" applyNumberFormat="1" applyFont="1" applyFill="1" applyBorder="1" applyAlignment="1">
      <alignment horizontal="center" vertical="center"/>
    </xf>
    <xf numFmtId="3" fontId="21" fillId="0" borderId="21" xfId="14" applyNumberFormat="1" applyFont="1" applyFill="1" applyBorder="1" applyAlignment="1">
      <alignment horizontal="center" vertical="center"/>
    </xf>
    <xf numFmtId="169" fontId="25" fillId="4" borderId="23" xfId="15" applyNumberFormat="1" applyFont="1" applyFill="1" applyBorder="1" applyAlignment="1">
      <alignment horizontal="center" vertical="center"/>
    </xf>
    <xf numFmtId="3" fontId="20" fillId="4" borderId="21" xfId="14" applyNumberFormat="1" applyFont="1" applyFill="1" applyBorder="1" applyAlignment="1">
      <alignment horizontal="center" vertical="center"/>
    </xf>
    <xf numFmtId="169" fontId="21" fillId="4" borderId="20" xfId="15" applyNumberFormat="1" applyFont="1" applyFill="1" applyBorder="1" applyAlignment="1">
      <alignment horizontal="center" vertical="center"/>
    </xf>
    <xf numFmtId="3" fontId="20" fillId="0" borderId="21" xfId="14" applyNumberFormat="1" applyFont="1" applyFill="1" applyBorder="1" applyAlignment="1">
      <alignment horizontal="center" vertical="center"/>
    </xf>
    <xf numFmtId="166" fontId="25" fillId="4" borderId="23" xfId="14" applyNumberFormat="1" applyFont="1" applyFill="1" applyBorder="1" applyAlignment="1">
      <alignment horizontal="center" vertical="center"/>
    </xf>
    <xf numFmtId="166" fontId="21" fillId="4" borderId="20" xfId="14" applyNumberFormat="1" applyFont="1" applyFill="1" applyBorder="1" applyAlignment="1">
      <alignment horizontal="center" vertical="center"/>
    </xf>
    <xf numFmtId="166" fontId="25" fillId="0" borderId="23" xfId="14" applyNumberFormat="1" applyFont="1" applyFill="1" applyBorder="1" applyAlignment="1">
      <alignment horizontal="center" vertical="center"/>
    </xf>
    <xf numFmtId="166" fontId="21" fillId="0" borderId="20" xfId="14" applyNumberFormat="1" applyFont="1" applyFill="1" applyBorder="1" applyAlignment="1">
      <alignment horizontal="center" vertical="center"/>
    </xf>
    <xf numFmtId="0" fontId="12" fillId="3" borderId="0" xfId="0" applyFont="1" applyFill="1" applyBorder="1" applyAlignment="1">
      <alignment horizontal="right" vertical="center"/>
    </xf>
    <xf numFmtId="169" fontId="12" fillId="3" borderId="0" xfId="15" applyNumberFormat="1" applyFont="1" applyFill="1" applyBorder="1" applyAlignment="1">
      <alignment horizontal="right" vertical="center"/>
    </xf>
    <xf numFmtId="0" fontId="12" fillId="0" borderId="0" xfId="7" applyFont="1" applyFill="1" applyBorder="1" applyAlignment="1">
      <alignment vertical="center"/>
    </xf>
    <xf numFmtId="38" fontId="21" fillId="2" borderId="21" xfId="5" applyNumberFormat="1" applyFont="1" applyFill="1" applyBorder="1" applyAlignment="1">
      <alignment horizontal="right" vertical="center"/>
    </xf>
    <xf numFmtId="169" fontId="25" fillId="4" borderId="23" xfId="15" applyNumberFormat="1" applyFont="1" applyFill="1" applyBorder="1" applyAlignment="1">
      <alignment horizontal="center" vertical="center" wrapText="1"/>
    </xf>
    <xf numFmtId="169" fontId="25" fillId="0" borderId="23" xfId="15" applyNumberFormat="1" applyFont="1" applyFill="1" applyBorder="1" applyAlignment="1">
      <alignment horizontal="center" vertical="center" wrapText="1"/>
    </xf>
    <xf numFmtId="0" fontId="19" fillId="2" borderId="20" xfId="12" applyFont="1" applyFill="1" applyBorder="1" applyAlignment="1">
      <alignment horizontal="center" vertical="center" wrapText="1"/>
    </xf>
    <xf numFmtId="0" fontId="26" fillId="2" borderId="20" xfId="12" applyFont="1" applyFill="1" applyBorder="1" applyAlignment="1">
      <alignment horizontal="center" vertical="center" wrapText="1"/>
    </xf>
    <xf numFmtId="0" fontId="25" fillId="2" borderId="0" xfId="14" applyFont="1" applyFill="1" applyBorder="1" applyAlignment="1">
      <alignment horizontal="left" vertical="center"/>
    </xf>
    <xf numFmtId="0" fontId="21" fillId="2" borderId="0" xfId="14" applyFont="1" applyFill="1" applyBorder="1" applyAlignment="1">
      <alignment horizontal="center" vertical="center"/>
    </xf>
    <xf numFmtId="170" fontId="21" fillId="4" borderId="27" xfId="14" applyNumberFormat="1" applyFont="1" applyFill="1" applyBorder="1" applyAlignment="1">
      <alignment horizontal="right" vertical="center"/>
    </xf>
    <xf numFmtId="167" fontId="21" fillId="4" borderId="27" xfId="1" applyNumberFormat="1" applyFont="1" applyFill="1" applyBorder="1" applyAlignment="1">
      <alignment horizontal="right" vertical="center"/>
    </xf>
    <xf numFmtId="167" fontId="20" fillId="4" borderId="27" xfId="1" applyNumberFormat="1" applyFont="1" applyFill="1" applyBorder="1" applyAlignment="1">
      <alignment horizontal="right" vertical="center"/>
    </xf>
    <xf numFmtId="166" fontId="15" fillId="4" borderId="31" xfId="15" applyNumberFormat="1" applyFont="1" applyFill="1" applyBorder="1" applyAlignment="1">
      <alignment horizontal="right" vertical="center"/>
    </xf>
    <xf numFmtId="170" fontId="21" fillId="0" borderId="32" xfId="14" applyNumberFormat="1" applyFont="1" applyFill="1" applyBorder="1" applyAlignment="1">
      <alignment horizontal="right" vertical="center"/>
    </xf>
    <xf numFmtId="167" fontId="21" fillId="0" borderId="25" xfId="1" applyNumberFormat="1" applyFont="1" applyFill="1" applyBorder="1" applyAlignment="1">
      <alignment horizontal="right" vertical="center"/>
    </xf>
    <xf numFmtId="167" fontId="20" fillId="0" borderId="25" xfId="1" applyNumberFormat="1" applyFont="1" applyFill="1" applyBorder="1" applyAlignment="1">
      <alignment horizontal="right" vertical="center"/>
    </xf>
    <xf numFmtId="0" fontId="15" fillId="0" borderId="31" xfId="0" applyFont="1" applyFill="1" applyBorder="1" applyAlignment="1">
      <alignment horizontal="right" vertical="center"/>
    </xf>
    <xf numFmtId="166" fontId="15" fillId="0" borderId="31" xfId="15" applyNumberFormat="1" applyFont="1" applyFill="1" applyBorder="1" applyAlignment="1">
      <alignment horizontal="right" vertical="center"/>
    </xf>
    <xf numFmtId="167" fontId="21" fillId="0" borderId="25" xfId="15" applyNumberFormat="1" applyFont="1" applyFill="1" applyBorder="1" applyAlignment="1">
      <alignment horizontal="center" vertical="center"/>
    </xf>
    <xf numFmtId="167" fontId="20" fillId="0" borderId="25" xfId="15" applyNumberFormat="1" applyFont="1" applyFill="1" applyBorder="1" applyAlignment="1">
      <alignment horizontal="center" vertical="center"/>
    </xf>
    <xf numFmtId="170" fontId="21" fillId="5" borderId="32" xfId="14" applyNumberFormat="1" applyFont="1" applyFill="1" applyBorder="1" applyAlignment="1">
      <alignment horizontal="right" vertical="center"/>
    </xf>
    <xf numFmtId="167" fontId="21" fillId="5" borderId="32" xfId="15" applyNumberFormat="1" applyFont="1" applyFill="1" applyBorder="1" applyAlignment="1">
      <alignment horizontal="center" vertical="center"/>
    </xf>
    <xf numFmtId="167" fontId="20" fillId="5" borderId="32" xfId="15" applyNumberFormat="1" applyFont="1" applyFill="1" applyBorder="1" applyAlignment="1">
      <alignment horizontal="center" vertical="center"/>
    </xf>
    <xf numFmtId="0" fontId="15" fillId="5" borderId="31" xfId="0" applyFont="1" applyFill="1" applyBorder="1" applyAlignment="1">
      <alignment horizontal="right" vertical="center"/>
    </xf>
    <xf numFmtId="166" fontId="15" fillId="5" borderId="31" xfId="15" applyNumberFormat="1" applyFont="1" applyFill="1" applyBorder="1" applyAlignment="1">
      <alignment horizontal="right" vertical="center"/>
    </xf>
    <xf numFmtId="167" fontId="21" fillId="0" borderId="32" xfId="1" applyNumberFormat="1" applyFont="1" applyFill="1" applyBorder="1" applyAlignment="1">
      <alignment horizontal="right" vertical="center"/>
    </xf>
    <xf numFmtId="167" fontId="21" fillId="5" borderId="25" xfId="1" applyNumberFormat="1" applyFont="1" applyFill="1" applyBorder="1" applyAlignment="1">
      <alignment horizontal="right" vertical="center"/>
    </xf>
    <xf numFmtId="0" fontId="15" fillId="5" borderId="26" xfId="0" applyFont="1" applyFill="1" applyBorder="1" applyAlignment="1">
      <alignment horizontal="right" vertical="center"/>
    </xf>
    <xf numFmtId="166" fontId="15" fillId="5" borderId="26" xfId="15" applyNumberFormat="1" applyFont="1" applyFill="1" applyBorder="1" applyAlignment="1">
      <alignment horizontal="right" vertical="center"/>
    </xf>
    <xf numFmtId="0" fontId="9" fillId="0" borderId="0" xfId="0" applyFont="1" applyFill="1" applyBorder="1" applyAlignment="1">
      <alignment horizontal="center" vertical="center"/>
    </xf>
    <xf numFmtId="3" fontId="21" fillId="4" borderId="20" xfId="14" applyNumberFormat="1" applyFont="1" applyFill="1" applyBorder="1" applyAlignment="1">
      <alignment horizontal="center" vertical="center"/>
    </xf>
    <xf numFmtId="3" fontId="21" fillId="0" borderId="20" xfId="14" applyNumberFormat="1" applyFont="1" applyFill="1" applyBorder="1" applyAlignment="1">
      <alignment horizontal="center" vertical="center"/>
    </xf>
    <xf numFmtId="3" fontId="21" fillId="0" borderId="20" xfId="6" applyNumberFormat="1" applyFont="1" applyFill="1" applyBorder="1" applyAlignment="1">
      <alignment horizontal="center" vertical="center"/>
    </xf>
    <xf numFmtId="3" fontId="21" fillId="5" borderId="20" xfId="6" applyNumberFormat="1" applyFont="1" applyFill="1" applyBorder="1" applyAlignment="1">
      <alignment horizontal="center" vertical="center"/>
    </xf>
    <xf numFmtId="170" fontId="6" fillId="4" borderId="27" xfId="14" applyNumberFormat="1" applyFont="1" applyFill="1" applyBorder="1" applyAlignment="1">
      <alignment horizontal="right" vertical="center"/>
    </xf>
    <xf numFmtId="167" fontId="6" fillId="4" borderId="27" xfId="1" applyNumberFormat="1" applyFont="1" applyFill="1" applyBorder="1">
      <alignment horizontal="right"/>
    </xf>
    <xf numFmtId="167" fontId="11" fillId="4" borderId="27" xfId="1" applyNumberFormat="1" applyFont="1" applyFill="1" applyBorder="1">
      <alignment horizontal="right"/>
    </xf>
    <xf numFmtId="0" fontId="12" fillId="5" borderId="26" xfId="0" applyFont="1" applyFill="1" applyBorder="1" applyAlignment="1">
      <alignment horizontal="right" vertical="center"/>
    </xf>
    <xf numFmtId="169" fontId="12" fillId="5" borderId="26" xfId="15" applyNumberFormat="1" applyFont="1" applyFill="1" applyBorder="1" applyAlignment="1">
      <alignment horizontal="right" vertical="center"/>
    </xf>
    <xf numFmtId="0" fontId="6" fillId="0" borderId="20" xfId="11" applyFont="1" applyFill="1" applyBorder="1" applyAlignment="1">
      <alignment horizontal="center" vertical="center" wrapText="1"/>
    </xf>
    <xf numFmtId="0" fontId="11" fillId="0" borderId="20" xfId="11" applyFont="1" applyFill="1" applyBorder="1" applyAlignment="1">
      <alignment horizontal="center" vertical="center" wrapText="1"/>
    </xf>
    <xf numFmtId="166" fontId="12" fillId="4" borderId="33" xfId="15" applyNumberFormat="1" applyFont="1" applyFill="1" applyBorder="1" applyAlignment="1">
      <alignment horizontal="right" vertical="center"/>
    </xf>
    <xf numFmtId="9" fontId="12" fillId="4" borderId="33" xfId="15" applyFont="1" applyFill="1" applyBorder="1" applyAlignment="1">
      <alignment horizontal="right" vertical="center"/>
    </xf>
    <xf numFmtId="170" fontId="6" fillId="0" borderId="34" xfId="14" applyNumberFormat="1" applyFont="1" applyFill="1" applyBorder="1" applyAlignment="1">
      <alignment horizontal="right" vertical="center"/>
    </xf>
    <xf numFmtId="167" fontId="6" fillId="0" borderId="34" xfId="1" applyNumberFormat="1" applyFont="1" applyFill="1" applyBorder="1">
      <alignment horizontal="right"/>
    </xf>
    <xf numFmtId="167" fontId="11" fillId="0" borderId="34" xfId="1" applyNumberFormat="1" applyFont="1" applyFill="1" applyBorder="1">
      <alignment horizontal="right"/>
    </xf>
    <xf numFmtId="0" fontId="12" fillId="0" borderId="25" xfId="0" applyFont="1" applyFill="1" applyBorder="1" applyAlignment="1">
      <alignment horizontal="right" vertical="center"/>
    </xf>
    <xf numFmtId="169" fontId="12" fillId="0" borderId="25" xfId="15" applyNumberFormat="1" applyFont="1" applyFill="1" applyBorder="1" applyAlignment="1">
      <alignment horizontal="right" vertical="center"/>
    </xf>
    <xf numFmtId="170" fontId="6" fillId="0" borderId="25" xfId="0" applyNumberFormat="1" applyFont="1" applyFill="1" applyBorder="1" applyAlignment="1">
      <alignment horizontal="right" vertical="center"/>
    </xf>
    <xf numFmtId="167" fontId="6" fillId="0" borderId="25" xfId="1" applyNumberFormat="1" applyFont="1" applyFill="1" applyBorder="1">
      <alignment horizontal="right"/>
    </xf>
    <xf numFmtId="167" fontId="11" fillId="0" borderId="25" xfId="1" applyNumberFormat="1" applyFont="1" applyFill="1" applyBorder="1">
      <alignment horizontal="right"/>
    </xf>
    <xf numFmtId="0" fontId="12" fillId="0" borderId="33" xfId="0" applyFont="1" applyFill="1" applyBorder="1" applyAlignment="1">
      <alignment horizontal="right" vertical="center"/>
    </xf>
    <xf numFmtId="169" fontId="12" fillId="0" borderId="33" xfId="15" applyNumberFormat="1" applyFont="1" applyFill="1" applyBorder="1" applyAlignment="1">
      <alignment horizontal="right" vertical="center"/>
    </xf>
    <xf numFmtId="170" fontId="6" fillId="0" borderId="25" xfId="14" applyNumberFormat="1" applyFont="1" applyFill="1" applyBorder="1" applyAlignment="1">
      <alignment horizontal="right" vertical="center"/>
    </xf>
    <xf numFmtId="170" fontId="6" fillId="5" borderId="34" xfId="14" applyNumberFormat="1" applyFont="1" applyFill="1" applyBorder="1" applyAlignment="1">
      <alignment horizontal="right" vertical="center"/>
    </xf>
    <xf numFmtId="167" fontId="6" fillId="5" borderId="34" xfId="1" applyNumberFormat="1" applyFont="1" applyFill="1" applyBorder="1">
      <alignment horizontal="right"/>
    </xf>
    <xf numFmtId="167" fontId="11" fillId="5" borderId="34" xfId="1" applyNumberFormat="1" applyFont="1" applyFill="1" applyBorder="1">
      <alignment horizontal="right"/>
    </xf>
    <xf numFmtId="0" fontId="12" fillId="5" borderId="33" xfId="0" applyFont="1" applyFill="1" applyBorder="1" applyAlignment="1">
      <alignment horizontal="right" vertical="center"/>
    </xf>
    <xf numFmtId="169" fontId="12" fillId="5" borderId="33" xfId="15" applyNumberFormat="1" applyFont="1" applyFill="1" applyBorder="1" applyAlignment="1">
      <alignment horizontal="right" vertical="center"/>
    </xf>
    <xf numFmtId="167" fontId="6" fillId="4" borderId="25" xfId="1" applyNumberFormat="1" applyFont="1" applyFill="1" applyBorder="1">
      <alignment horizontal="right"/>
    </xf>
    <xf numFmtId="167" fontId="11" fillId="4" borderId="25" xfId="1" applyNumberFormat="1" applyFont="1" applyFill="1" applyBorder="1">
      <alignment horizontal="right"/>
    </xf>
    <xf numFmtId="0" fontId="6" fillId="0" borderId="20" xfId="0" applyFont="1" applyFill="1" applyBorder="1" applyAlignment="1">
      <alignment horizontal="center" vertical="center" wrapText="1"/>
    </xf>
    <xf numFmtId="0" fontId="39" fillId="0" borderId="20" xfId="0" applyFont="1" applyFill="1" applyBorder="1" applyAlignment="1">
      <alignment horizontal="center" vertical="center"/>
    </xf>
    <xf numFmtId="0" fontId="6" fillId="0" borderId="20" xfId="0" applyFont="1" applyFill="1" applyBorder="1" applyAlignment="1">
      <alignment horizontal="center" vertical="center"/>
    </xf>
    <xf numFmtId="20" fontId="9" fillId="2" borderId="0" xfId="0" applyNumberFormat="1" applyFont="1" applyFill="1" applyAlignment="1">
      <alignment vertical="center"/>
    </xf>
    <xf numFmtId="0" fontId="9" fillId="6" borderId="0" xfId="0" applyFont="1" applyFill="1" applyBorder="1"/>
    <xf numFmtId="9" fontId="42" fillId="4" borderId="5" xfId="15" applyFont="1" applyFill="1" applyBorder="1" applyAlignment="1">
      <alignment horizontal="right" vertical="center"/>
    </xf>
    <xf numFmtId="169" fontId="42" fillId="0" borderId="5" xfId="15" applyNumberFormat="1" applyFont="1" applyFill="1" applyBorder="1" applyAlignment="1">
      <alignment horizontal="right" vertical="center"/>
    </xf>
    <xf numFmtId="169" fontId="42" fillId="5" borderId="5" xfId="15" applyNumberFormat="1" applyFont="1" applyFill="1" applyBorder="1" applyAlignment="1">
      <alignment horizontal="right" vertical="center"/>
    </xf>
    <xf numFmtId="167" fontId="6" fillId="4" borderId="4" xfId="1" applyNumberFormat="1" applyFont="1" applyFill="1" applyBorder="1" applyAlignment="1">
      <alignment horizontal="right" vertical="center"/>
    </xf>
    <xf numFmtId="167" fontId="11" fillId="4" borderId="4" xfId="1" applyNumberFormat="1" applyFont="1" applyFill="1" applyBorder="1" applyAlignment="1">
      <alignment horizontal="right" vertical="center"/>
    </xf>
    <xf numFmtId="167" fontId="6" fillId="0" borderId="6" xfId="1" applyNumberFormat="1" applyFont="1" applyFill="1" applyBorder="1" applyAlignment="1">
      <alignment horizontal="right" vertical="center"/>
    </xf>
    <xf numFmtId="167" fontId="11" fillId="0" borderId="6" xfId="1" applyNumberFormat="1" applyFont="1" applyFill="1" applyBorder="1" applyAlignment="1">
      <alignment horizontal="right" vertical="center"/>
    </xf>
    <xf numFmtId="167" fontId="6" fillId="5" borderId="6" xfId="1" applyNumberFormat="1" applyFont="1" applyFill="1" applyBorder="1" applyAlignment="1">
      <alignment horizontal="right" vertical="center"/>
    </xf>
    <xf numFmtId="167" fontId="11" fillId="5" borderId="6" xfId="1" applyNumberFormat="1" applyFont="1" applyFill="1" applyBorder="1" applyAlignment="1">
      <alignment horizontal="right" vertical="center"/>
    </xf>
    <xf numFmtId="0" fontId="21" fillId="0" borderId="3" xfId="0" applyFont="1" applyFill="1" applyBorder="1" applyAlignment="1">
      <alignment horizontal="right" vertical="center"/>
    </xf>
    <xf numFmtId="167" fontId="21" fillId="0" borderId="11" xfId="1" applyNumberFormat="1" applyFont="1" applyFill="1" applyBorder="1" applyAlignment="1">
      <alignment horizontal="right" vertical="center"/>
    </xf>
    <xf numFmtId="167" fontId="21" fillId="0" borderId="17" xfId="1" applyNumberFormat="1" applyFont="1" applyFill="1" applyBorder="1" applyAlignment="1">
      <alignment horizontal="right" vertical="center"/>
    </xf>
    <xf numFmtId="167" fontId="21" fillId="0" borderId="12" xfId="0" applyNumberFormat="1" applyFont="1" applyFill="1" applyBorder="1" applyAlignment="1">
      <alignment vertical="center"/>
    </xf>
    <xf numFmtId="0" fontId="43" fillId="2" borderId="0" xfId="0" applyFont="1" applyFill="1" applyAlignment="1">
      <alignment horizontal="left" vertical="center"/>
    </xf>
    <xf numFmtId="0" fontId="13" fillId="0" borderId="20" xfId="0" applyFont="1" applyFill="1" applyBorder="1" applyAlignment="1">
      <alignment horizontal="center" vertical="center" wrapText="1"/>
    </xf>
    <xf numFmtId="0" fontId="13" fillId="0" borderId="20" xfId="0" applyFont="1" applyFill="1" applyBorder="1" applyAlignment="1">
      <alignment horizontal="center" vertical="center"/>
    </xf>
    <xf numFmtId="0" fontId="45" fillId="0" borderId="20" xfId="0" applyFont="1" applyFill="1" applyBorder="1" applyAlignment="1">
      <alignment horizontal="center" vertical="center"/>
    </xf>
    <xf numFmtId="170" fontId="13" fillId="4" borderId="27" xfId="14" applyNumberFormat="1" applyFont="1" applyFill="1" applyBorder="1" applyAlignment="1">
      <alignment horizontal="right" vertical="center"/>
    </xf>
    <xf numFmtId="167" fontId="13" fillId="4" borderId="25" xfId="1" applyNumberFormat="1" applyFont="1" applyFill="1" applyBorder="1">
      <alignment horizontal="right"/>
    </xf>
    <xf numFmtId="167" fontId="44" fillId="4" borderId="25" xfId="1" applyNumberFormat="1" applyFont="1" applyFill="1" applyBorder="1">
      <alignment horizontal="right"/>
    </xf>
    <xf numFmtId="166" fontId="15" fillId="4" borderId="33" xfId="15" applyNumberFormat="1" applyFont="1" applyFill="1" applyBorder="1" applyAlignment="1">
      <alignment horizontal="right" vertical="center"/>
    </xf>
    <xf numFmtId="9" fontId="15" fillId="4" borderId="33" xfId="15" applyFont="1" applyFill="1" applyBorder="1" applyAlignment="1">
      <alignment horizontal="right" vertical="center"/>
    </xf>
    <xf numFmtId="170" fontId="13" fillId="0" borderId="34" xfId="14" applyNumberFormat="1" applyFont="1" applyFill="1" applyBorder="1" applyAlignment="1">
      <alignment horizontal="right" vertical="center"/>
    </xf>
    <xf numFmtId="167" fontId="13" fillId="0" borderId="34" xfId="1" applyNumberFormat="1" applyFont="1" applyFill="1" applyBorder="1">
      <alignment horizontal="right"/>
    </xf>
    <xf numFmtId="167" fontId="44" fillId="0" borderId="34" xfId="1" applyNumberFormat="1" applyFont="1" applyFill="1" applyBorder="1">
      <alignment horizontal="right"/>
    </xf>
    <xf numFmtId="0" fontId="15" fillId="0" borderId="25" xfId="0" applyFont="1" applyFill="1" applyBorder="1" applyAlignment="1">
      <alignment horizontal="right" vertical="center"/>
    </xf>
    <xf numFmtId="169" fontId="15" fillId="0" borderId="25" xfId="15" applyNumberFormat="1" applyFont="1" applyFill="1" applyBorder="1" applyAlignment="1">
      <alignment horizontal="right" vertical="center"/>
    </xf>
    <xf numFmtId="0" fontId="15" fillId="0" borderId="33" xfId="0" applyFont="1" applyFill="1" applyBorder="1" applyAlignment="1">
      <alignment horizontal="right" vertical="center"/>
    </xf>
    <xf numFmtId="169" fontId="15" fillId="0" borderId="33" xfId="15" applyNumberFormat="1" applyFont="1" applyFill="1" applyBorder="1" applyAlignment="1">
      <alignment horizontal="right" vertical="center"/>
    </xf>
    <xf numFmtId="170" fontId="13" fillId="0" borderId="25" xfId="0" applyNumberFormat="1" applyFont="1" applyFill="1" applyBorder="1" applyAlignment="1">
      <alignment horizontal="right" vertical="center"/>
    </xf>
    <xf numFmtId="167" fontId="13" fillId="0" borderId="25" xfId="1" applyNumberFormat="1" applyFont="1" applyFill="1" applyBorder="1">
      <alignment horizontal="right"/>
    </xf>
    <xf numFmtId="167" fontId="44" fillId="0" borderId="25" xfId="1" applyNumberFormat="1" applyFont="1" applyFill="1" applyBorder="1">
      <alignment horizontal="right"/>
    </xf>
    <xf numFmtId="170" fontId="13" fillId="5" borderId="34" xfId="14" applyNumberFormat="1" applyFont="1" applyFill="1" applyBorder="1" applyAlignment="1">
      <alignment horizontal="right" vertical="center"/>
    </xf>
    <xf numFmtId="167" fontId="13" fillId="5" borderId="34" xfId="1" applyNumberFormat="1" applyFont="1" applyFill="1" applyBorder="1">
      <alignment horizontal="right"/>
    </xf>
    <xf numFmtId="167" fontId="44" fillId="5" borderId="34" xfId="1" applyNumberFormat="1" applyFont="1" applyFill="1" applyBorder="1">
      <alignment horizontal="right"/>
    </xf>
    <xf numFmtId="0" fontId="15" fillId="5" borderId="33" xfId="0" applyFont="1" applyFill="1" applyBorder="1" applyAlignment="1">
      <alignment horizontal="right" vertical="center"/>
    </xf>
    <xf numFmtId="169" fontId="15" fillId="5" borderId="33" xfId="15" applyNumberFormat="1" applyFont="1" applyFill="1" applyBorder="1" applyAlignment="1">
      <alignment horizontal="right" vertical="center"/>
    </xf>
    <xf numFmtId="170" fontId="13" fillId="0" borderId="25" xfId="14" applyNumberFormat="1" applyFont="1" applyFill="1" applyBorder="1" applyAlignment="1">
      <alignment horizontal="right" vertical="center"/>
    </xf>
    <xf numFmtId="169" fontId="15" fillId="5" borderId="26" xfId="15" applyNumberFormat="1" applyFont="1" applyFill="1" applyBorder="1" applyAlignment="1">
      <alignment horizontal="right" vertical="center"/>
    </xf>
    <xf numFmtId="0" fontId="15" fillId="3" borderId="0" xfId="0" applyFont="1" applyFill="1" applyBorder="1" applyAlignment="1">
      <alignment horizontal="right" vertical="center"/>
    </xf>
    <xf numFmtId="169" fontId="15" fillId="3" borderId="0" xfId="15" applyNumberFormat="1" applyFont="1" applyFill="1" applyBorder="1" applyAlignment="1">
      <alignment horizontal="right" vertical="center"/>
    </xf>
    <xf numFmtId="0" fontId="15" fillId="0" borderId="0" xfId="7" applyFont="1" applyFill="1" applyAlignment="1">
      <alignment vertical="center"/>
    </xf>
    <xf numFmtId="0" fontId="6" fillId="0" borderId="26" xfId="0" applyFont="1" applyFill="1" applyBorder="1" applyAlignment="1">
      <alignment horizontal="center" vertical="center" wrapText="1"/>
    </xf>
    <xf numFmtId="169" fontId="12" fillId="4" borderId="33" xfId="15" applyNumberFormat="1" applyFont="1" applyFill="1" applyBorder="1" applyAlignment="1">
      <alignment horizontal="right" vertical="center"/>
    </xf>
    <xf numFmtId="3" fontId="21" fillId="0" borderId="26" xfId="6" applyNumberFormat="1" applyFont="1" applyFill="1" applyBorder="1" applyAlignment="1">
      <alignment horizontal="center" vertical="center"/>
    </xf>
    <xf numFmtId="169" fontId="25" fillId="0" borderId="51" xfId="15" applyNumberFormat="1" applyFont="1" applyFill="1" applyBorder="1" applyAlignment="1">
      <alignment horizontal="center" vertical="center"/>
    </xf>
    <xf numFmtId="170" fontId="21" fillId="5" borderId="25" xfId="14" applyNumberFormat="1" applyFont="1" applyFill="1" applyBorder="1" applyAlignment="1">
      <alignment horizontal="right" vertical="center"/>
    </xf>
    <xf numFmtId="167" fontId="20" fillId="5" borderId="25" xfId="15" applyNumberFormat="1" applyFont="1" applyFill="1" applyBorder="1" applyAlignment="1">
      <alignment horizontal="center" vertical="center"/>
    </xf>
    <xf numFmtId="170" fontId="21" fillId="0" borderId="26" xfId="14" applyNumberFormat="1" applyFont="1" applyFill="1" applyBorder="1" applyAlignment="1">
      <alignment horizontal="right" vertical="center"/>
    </xf>
    <xf numFmtId="3" fontId="21" fillId="0" borderId="47" xfId="6" applyNumberFormat="1" applyFont="1" applyFill="1" applyBorder="1" applyAlignment="1">
      <alignment horizontal="center" vertical="center"/>
    </xf>
    <xf numFmtId="167" fontId="30" fillId="0" borderId="0" xfId="7" applyNumberFormat="1" applyAlignment="1">
      <alignment horizontal="left"/>
    </xf>
    <xf numFmtId="0" fontId="12" fillId="5" borderId="54" xfId="0" applyFont="1" applyFill="1" applyBorder="1" applyAlignment="1">
      <alignment horizontal="right" vertical="center"/>
    </xf>
    <xf numFmtId="0" fontId="12" fillId="0" borderId="53" xfId="0" applyFont="1" applyFill="1" applyBorder="1" applyAlignment="1">
      <alignment horizontal="right" vertical="center"/>
    </xf>
    <xf numFmtId="169" fontId="12" fillId="0" borderId="13" xfId="15" applyNumberFormat="1" applyFont="1" applyFill="1" applyBorder="1" applyAlignment="1">
      <alignment horizontal="right" vertical="center"/>
    </xf>
    <xf numFmtId="0" fontId="21" fillId="0" borderId="63" xfId="0" applyFont="1" applyFill="1" applyBorder="1" applyAlignment="1">
      <alignment horizontal="right" vertical="center"/>
    </xf>
    <xf numFmtId="169" fontId="12" fillId="5" borderId="54" xfId="15" applyNumberFormat="1" applyFont="1" applyFill="1" applyBorder="1" applyAlignment="1">
      <alignment horizontal="right" vertical="center"/>
    </xf>
    <xf numFmtId="0" fontId="65" fillId="2" borderId="0" xfId="66" applyFont="1" applyFill="1" applyAlignment="1">
      <alignment vertical="center"/>
    </xf>
    <xf numFmtId="169" fontId="12" fillId="0" borderId="45" xfId="15" applyNumberFormat="1" applyFont="1" applyFill="1" applyBorder="1" applyAlignment="1">
      <alignment horizontal="right" vertical="center"/>
    </xf>
    <xf numFmtId="169" fontId="12" fillId="0" borderId="52" xfId="15" applyNumberFormat="1" applyFont="1" applyFill="1" applyBorder="1" applyAlignment="1">
      <alignment horizontal="right" vertical="center"/>
    </xf>
    <xf numFmtId="167" fontId="21" fillId="0" borderId="64" xfId="1" applyNumberFormat="1" applyFont="1" applyFill="1" applyBorder="1" applyAlignment="1">
      <alignment horizontal="right" vertical="center"/>
    </xf>
    <xf numFmtId="167" fontId="6" fillId="0" borderId="60" xfId="1" applyNumberFormat="1" applyFont="1" applyFill="1" applyBorder="1">
      <alignment horizontal="right"/>
    </xf>
    <xf numFmtId="169" fontId="12" fillId="5" borderId="25" xfId="15" applyNumberFormat="1" applyFont="1" applyFill="1" applyBorder="1" applyAlignment="1">
      <alignment horizontal="right" vertical="center"/>
    </xf>
    <xf numFmtId="169" fontId="12" fillId="0" borderId="0" xfId="15" applyNumberFormat="1" applyFont="1" applyFill="1" applyBorder="1" applyAlignment="1">
      <alignment horizontal="right" vertical="center"/>
    </xf>
    <xf numFmtId="166" fontId="15" fillId="0" borderId="46" xfId="15" applyNumberFormat="1" applyFont="1" applyFill="1" applyBorder="1" applyAlignment="1">
      <alignment horizontal="right" vertical="center"/>
    </xf>
    <xf numFmtId="0" fontId="15" fillId="0" borderId="46" xfId="0" applyFont="1" applyFill="1" applyBorder="1" applyAlignment="1">
      <alignment horizontal="right" vertical="center"/>
    </xf>
    <xf numFmtId="170" fontId="21" fillId="0" borderId="25" xfId="14" applyNumberFormat="1" applyFont="1" applyFill="1" applyBorder="1" applyAlignment="1">
      <alignment horizontal="right" vertical="center"/>
    </xf>
    <xf numFmtId="0" fontId="9" fillId="2" borderId="44" xfId="0" applyFont="1" applyFill="1" applyBorder="1" applyAlignment="1">
      <alignment vertical="center"/>
    </xf>
    <xf numFmtId="167" fontId="21" fillId="0" borderId="10" xfId="1" applyNumberFormat="1" applyFont="1" applyFill="1" applyBorder="1" applyAlignment="1">
      <alignment horizontal="right" vertical="center"/>
    </xf>
    <xf numFmtId="167" fontId="21" fillId="0" borderId="0" xfId="1" applyNumberFormat="1" applyFont="1" applyFill="1" applyBorder="1" applyAlignment="1">
      <alignment horizontal="right" vertical="center"/>
    </xf>
    <xf numFmtId="169" fontId="21" fillId="0" borderId="26" xfId="15" applyNumberFormat="1" applyFont="1" applyFill="1" applyBorder="1" applyAlignment="1">
      <alignment horizontal="center" vertical="center"/>
    </xf>
    <xf numFmtId="170" fontId="21" fillId="0" borderId="47" xfId="14" applyNumberFormat="1" applyFont="1" applyFill="1" applyBorder="1" applyAlignment="1">
      <alignment horizontal="right" vertical="center"/>
    </xf>
    <xf numFmtId="3" fontId="20" fillId="0" borderId="50" xfId="6" applyNumberFormat="1" applyFont="1" applyFill="1" applyBorder="1" applyAlignment="1">
      <alignment horizontal="center" vertical="center"/>
    </xf>
    <xf numFmtId="169" fontId="21" fillId="0" borderId="47" xfId="15" applyNumberFormat="1" applyFont="1" applyFill="1" applyBorder="1" applyAlignment="1">
      <alignment horizontal="center" vertical="center"/>
    </xf>
    <xf numFmtId="3" fontId="21" fillId="0" borderId="50" xfId="6" applyNumberFormat="1" applyFont="1" applyFill="1" applyBorder="1" applyAlignment="1">
      <alignment horizontal="center" vertical="center"/>
    </xf>
    <xf numFmtId="3" fontId="21" fillId="0" borderId="48" xfId="6" applyNumberFormat="1" applyFont="1" applyFill="1" applyBorder="1" applyAlignment="1">
      <alignment horizontal="center" vertical="center"/>
    </xf>
    <xf numFmtId="169" fontId="25" fillId="0" borderId="49" xfId="15" applyNumberFormat="1" applyFont="1" applyFill="1" applyBorder="1" applyAlignment="1">
      <alignment horizontal="center" vertical="center"/>
    </xf>
    <xf numFmtId="3" fontId="20" fillId="0" borderId="48" xfId="6" applyNumberFormat="1" applyFont="1" applyFill="1" applyBorder="1" applyAlignment="1">
      <alignment horizontal="center" vertical="center"/>
    </xf>
    <xf numFmtId="0" fontId="62" fillId="2" borderId="0" xfId="66" applyFont="1" applyFill="1" applyAlignment="1">
      <alignment vertical="center"/>
    </xf>
    <xf numFmtId="169" fontId="12" fillId="0" borderId="55" xfId="15" applyNumberFormat="1" applyFont="1" applyFill="1" applyBorder="1" applyAlignment="1">
      <alignment horizontal="right" vertical="center"/>
    </xf>
    <xf numFmtId="0" fontId="12" fillId="0" borderId="57" xfId="0" applyFont="1" applyFill="1" applyBorder="1" applyAlignment="1">
      <alignment horizontal="right" vertical="center"/>
    </xf>
    <xf numFmtId="167" fontId="21" fillId="0" borderId="65" xfId="0" applyNumberFormat="1" applyFont="1" applyFill="1" applyBorder="1" applyAlignment="1">
      <alignment vertical="center"/>
    </xf>
    <xf numFmtId="0" fontId="9" fillId="0" borderId="8" xfId="0" applyFont="1" applyBorder="1" applyAlignment="1">
      <alignment vertical="center"/>
    </xf>
    <xf numFmtId="0" fontId="9" fillId="2" borderId="8" xfId="0" applyFont="1" applyFill="1" applyBorder="1" applyAlignment="1">
      <alignment vertical="center"/>
    </xf>
    <xf numFmtId="169" fontId="12" fillId="0" borderId="46" xfId="15" applyNumberFormat="1" applyFont="1" applyFill="1" applyBorder="1" applyAlignment="1">
      <alignment horizontal="right" vertical="center"/>
    </xf>
    <xf numFmtId="0" fontId="12" fillId="0" borderId="46" xfId="0" applyFont="1" applyFill="1" applyBorder="1" applyAlignment="1">
      <alignment horizontal="right" vertical="center"/>
    </xf>
    <xf numFmtId="0" fontId="12" fillId="0" borderId="0" xfId="0" applyFont="1" applyFill="1" applyAlignment="1">
      <alignment vertical="center"/>
    </xf>
    <xf numFmtId="0" fontId="9" fillId="0" borderId="0" xfId="0" applyFont="1" applyBorder="1" applyAlignment="1">
      <alignment vertical="center"/>
    </xf>
    <xf numFmtId="0" fontId="67" fillId="2" borderId="0" xfId="0" applyFont="1" applyFill="1" applyAlignment="1">
      <alignment vertical="center"/>
    </xf>
    <xf numFmtId="167" fontId="6" fillId="0" borderId="59" xfId="1" applyNumberFormat="1" applyFont="1" applyFill="1" applyBorder="1">
      <alignment horizontal="right"/>
    </xf>
    <xf numFmtId="169" fontId="12" fillId="0" borderId="58" xfId="15" applyNumberFormat="1" applyFont="1" applyFill="1" applyBorder="1" applyAlignment="1">
      <alignment horizontal="right" vertical="center"/>
    </xf>
    <xf numFmtId="169" fontId="12" fillId="0" borderId="56" xfId="15" applyNumberFormat="1" applyFont="1" applyFill="1" applyBorder="1" applyAlignment="1">
      <alignment horizontal="right" vertical="center"/>
    </xf>
    <xf numFmtId="0" fontId="62" fillId="2" borderId="0" xfId="66" applyFont="1" applyFill="1" applyAlignment="1">
      <alignment vertical="center"/>
    </xf>
    <xf numFmtId="0" fontId="12" fillId="5" borderId="25" xfId="0" applyFont="1" applyFill="1" applyBorder="1" applyAlignment="1">
      <alignment horizontal="right" vertical="center"/>
    </xf>
    <xf numFmtId="169" fontId="12" fillId="0" borderId="61" xfId="15" applyNumberFormat="1" applyFont="1" applyFill="1" applyBorder="1" applyAlignment="1">
      <alignment horizontal="right" vertical="center"/>
    </xf>
    <xf numFmtId="0" fontId="12" fillId="0" borderId="54" xfId="0" applyFont="1" applyFill="1" applyBorder="1" applyAlignment="1">
      <alignment horizontal="right" vertical="center"/>
    </xf>
    <xf numFmtId="169" fontId="12" fillId="0" borderId="54" xfId="15" applyNumberFormat="1" applyFont="1" applyFill="1" applyBorder="1" applyAlignment="1">
      <alignment horizontal="right" vertical="center"/>
    </xf>
    <xf numFmtId="167" fontId="21" fillId="0" borderId="44" xfId="1" applyNumberFormat="1" applyFont="1" applyFill="1" applyBorder="1" applyAlignment="1">
      <alignment horizontal="right" vertical="center"/>
    </xf>
    <xf numFmtId="171" fontId="67" fillId="3" borderId="0" xfId="0" applyNumberFormat="1" applyFont="1" applyFill="1" applyAlignment="1">
      <alignment vertical="center"/>
    </xf>
    <xf numFmtId="167" fontId="67" fillId="3" borderId="0" xfId="0" applyNumberFormat="1" applyFont="1" applyFill="1" applyAlignment="1">
      <alignment vertical="center"/>
    </xf>
    <xf numFmtId="0" fontId="67" fillId="3" borderId="0" xfId="0" applyFont="1" applyFill="1" applyAlignment="1">
      <alignment vertical="center"/>
    </xf>
    <xf numFmtId="0" fontId="13" fillId="3" borderId="0" xfId="0" applyFont="1" applyFill="1" applyBorder="1" applyAlignment="1">
      <alignment vertical="top" wrapText="1"/>
    </xf>
    <xf numFmtId="0" fontId="21" fillId="3" borderId="10" xfId="0" applyFont="1" applyFill="1" applyBorder="1" applyAlignment="1">
      <alignment vertical="center"/>
    </xf>
    <xf numFmtId="0" fontId="6" fillId="2" borderId="10" xfId="0" applyFont="1" applyFill="1" applyBorder="1" applyAlignment="1">
      <alignment vertical="center"/>
    </xf>
    <xf numFmtId="167" fontId="21" fillId="5" borderId="66" xfId="1" applyNumberFormat="1" applyFont="1" applyFill="1" applyBorder="1" applyAlignment="1">
      <alignment horizontal="right" vertical="center"/>
    </xf>
    <xf numFmtId="167" fontId="21" fillId="5" borderId="67" xfId="1" applyNumberFormat="1" applyFont="1" applyFill="1" applyBorder="1" applyAlignment="1">
      <alignment horizontal="right" vertical="center"/>
    </xf>
    <xf numFmtId="167" fontId="21" fillId="5" borderId="68" xfId="0" applyNumberFormat="1" applyFont="1" applyFill="1" applyBorder="1" applyAlignment="1">
      <alignment vertical="center"/>
    </xf>
    <xf numFmtId="0" fontId="32" fillId="2" borderId="0" xfId="21" applyFont="1" applyFill="1" applyAlignment="1">
      <alignment horizontal="right" vertical="center"/>
    </xf>
    <xf numFmtId="0" fontId="32" fillId="2" borderId="0" xfId="21" applyFont="1" applyFill="1" applyAlignment="1">
      <alignment horizontal="left" vertical="center"/>
    </xf>
    <xf numFmtId="0" fontId="43" fillId="2" borderId="0" xfId="21" applyFont="1" applyFill="1" applyAlignment="1">
      <alignment horizontal="left" vertical="center"/>
    </xf>
    <xf numFmtId="0" fontId="13" fillId="0" borderId="0" xfId="21" applyFont="1" applyFill="1" applyAlignment="1">
      <alignment vertical="center"/>
    </xf>
    <xf numFmtId="0" fontId="13" fillId="2" borderId="0" xfId="21" applyFont="1" applyFill="1" applyAlignment="1">
      <alignment vertical="center"/>
    </xf>
    <xf numFmtId="0" fontId="9" fillId="2" borderId="0" xfId="21" applyFont="1" applyFill="1" applyAlignment="1">
      <alignment vertical="center"/>
    </xf>
    <xf numFmtId="0" fontId="9" fillId="0" borderId="0" xfId="21" applyFont="1" applyAlignment="1">
      <alignment vertical="center"/>
    </xf>
    <xf numFmtId="0" fontId="13" fillId="0" borderId="20" xfId="21" applyFont="1" applyFill="1" applyBorder="1" applyAlignment="1">
      <alignment horizontal="center" vertical="center" wrapText="1"/>
    </xf>
    <xf numFmtId="0" fontId="44" fillId="0" borderId="20" xfId="21" applyFont="1" applyFill="1" applyBorder="1" applyAlignment="1">
      <alignment horizontal="center" vertical="center" wrapText="1"/>
    </xf>
    <xf numFmtId="0" fontId="15" fillId="0" borderId="25" xfId="21" applyFont="1" applyFill="1" applyBorder="1" applyAlignment="1">
      <alignment horizontal="right" vertical="center"/>
    </xf>
    <xf numFmtId="0" fontId="15" fillId="0" borderId="33" xfId="21" applyFont="1" applyFill="1" applyBorder="1" applyAlignment="1">
      <alignment horizontal="right" vertical="center"/>
    </xf>
    <xf numFmtId="170" fontId="13" fillId="0" borderId="25" xfId="21" applyNumberFormat="1" applyFont="1" applyFill="1" applyBorder="1" applyAlignment="1">
      <alignment horizontal="right" vertical="center"/>
    </xf>
    <xf numFmtId="0" fontId="15" fillId="5" borderId="33" xfId="21" applyFont="1" applyFill="1" applyBorder="1" applyAlignment="1">
      <alignment horizontal="right" vertical="center"/>
    </xf>
    <xf numFmtId="0" fontId="15" fillId="5" borderId="26" xfId="21" applyFont="1" applyFill="1" applyBorder="1" applyAlignment="1">
      <alignment horizontal="right" vertical="center"/>
    </xf>
    <xf numFmtId="0" fontId="15" fillId="3" borderId="0" xfId="21" applyFont="1" applyFill="1" applyBorder="1" applyAlignment="1">
      <alignment horizontal="right" vertical="center"/>
    </xf>
    <xf numFmtId="0" fontId="15" fillId="0" borderId="0" xfId="21" applyFont="1" applyFill="1" applyAlignment="1">
      <alignment vertical="center"/>
    </xf>
    <xf numFmtId="0" fontId="12" fillId="0" borderId="0" xfId="21" applyFont="1" applyFill="1" applyAlignment="1">
      <alignment vertical="center"/>
    </xf>
    <xf numFmtId="0" fontId="9" fillId="0" borderId="0" xfId="21" applyFont="1" applyFill="1" applyAlignment="1">
      <alignment vertical="center"/>
    </xf>
    <xf numFmtId="0" fontId="20" fillId="0" borderId="0" xfId="21" applyFont="1"/>
    <xf numFmtId="0" fontId="4" fillId="0" borderId="0" xfId="21"/>
    <xf numFmtId="0" fontId="7" fillId="2" borderId="0" xfId="21" applyFont="1" applyFill="1" applyProtection="1"/>
    <xf numFmtId="0" fontId="9" fillId="2" borderId="0" xfId="21" applyFont="1" applyFill="1"/>
    <xf numFmtId="0" fontId="33" fillId="2" borderId="0" xfId="21" applyFont="1" applyFill="1"/>
    <xf numFmtId="0" fontId="11" fillId="2" borderId="0" xfId="21" applyFont="1" applyFill="1" applyProtection="1"/>
    <xf numFmtId="0" fontId="9" fillId="0" borderId="0" xfId="21" applyFont="1"/>
    <xf numFmtId="0" fontId="26" fillId="2" borderId="0" xfId="21" applyFont="1" applyFill="1"/>
    <xf numFmtId="0" fontId="21" fillId="2" borderId="0" xfId="21" applyFont="1" applyFill="1"/>
    <xf numFmtId="0" fontId="9" fillId="2" borderId="20" xfId="21" applyFont="1" applyFill="1" applyBorder="1" applyAlignment="1" applyProtection="1">
      <alignment horizontal="center" vertical="center"/>
    </xf>
    <xf numFmtId="0" fontId="9" fillId="2" borderId="20" xfId="21" quotePrefix="1" applyFont="1" applyFill="1" applyBorder="1" applyAlignment="1" applyProtection="1">
      <alignment horizontal="center" vertical="center" wrapText="1"/>
    </xf>
    <xf numFmtId="0" fontId="9" fillId="2" borderId="20" xfId="21" applyFont="1" applyFill="1" applyBorder="1" applyAlignment="1" applyProtection="1">
      <alignment horizontal="center" vertical="center" wrapText="1"/>
    </xf>
    <xf numFmtId="0" fontId="68" fillId="2" borderId="27" xfId="21" applyFont="1" applyFill="1" applyBorder="1" applyProtection="1"/>
    <xf numFmtId="0" fontId="9" fillId="2" borderId="27" xfId="21" applyFont="1" applyFill="1" applyBorder="1" applyProtection="1"/>
    <xf numFmtId="0" fontId="8" fillId="2" borderId="25" xfId="21" applyFont="1" applyFill="1" applyBorder="1" applyProtection="1"/>
    <xf numFmtId="0" fontId="9" fillId="2" borderId="25" xfId="21" applyFont="1" applyFill="1" applyBorder="1" applyProtection="1"/>
    <xf numFmtId="0" fontId="9" fillId="2" borderId="25" xfId="21" applyFont="1" applyFill="1" applyBorder="1" applyAlignment="1" applyProtection="1">
      <alignment horizontal="right" wrapText="1"/>
    </xf>
    <xf numFmtId="3" fontId="9" fillId="2" borderId="28" xfId="21" applyNumberFormat="1" applyFont="1" applyFill="1" applyBorder="1" applyProtection="1"/>
    <xf numFmtId="0" fontId="9" fillId="2" borderId="25" xfId="21" applyFont="1" applyFill="1" applyBorder="1" applyAlignment="1" applyProtection="1">
      <alignment horizontal="right"/>
    </xf>
    <xf numFmtId="3" fontId="8" fillId="2" borderId="30" xfId="21" applyNumberFormat="1" applyFont="1" applyFill="1" applyBorder="1" applyProtection="1"/>
    <xf numFmtId="0" fontId="8" fillId="2" borderId="54" xfId="21" applyFont="1" applyFill="1" applyBorder="1" applyAlignment="1" applyProtection="1">
      <alignment horizontal="right"/>
    </xf>
    <xf numFmtId="3" fontId="8" fillId="2" borderId="26" xfId="21" applyNumberFormat="1" applyFont="1" applyFill="1" applyBorder="1" applyProtection="1"/>
    <xf numFmtId="0" fontId="68" fillId="2" borderId="25" xfId="21" applyFont="1" applyFill="1" applyBorder="1" applyProtection="1"/>
    <xf numFmtId="0" fontId="9" fillId="2" borderId="28" xfId="21" applyFont="1" applyFill="1" applyBorder="1" applyProtection="1"/>
    <xf numFmtId="0" fontId="9" fillId="2" borderId="30" xfId="21" applyFont="1" applyFill="1" applyBorder="1" applyProtection="1"/>
    <xf numFmtId="0" fontId="9" fillId="2" borderId="0" xfId="21" applyFont="1" applyFill="1" applyBorder="1"/>
    <xf numFmtId="0" fontId="8" fillId="2" borderId="54" xfId="21" applyFont="1" applyFill="1" applyBorder="1" applyProtection="1"/>
    <xf numFmtId="0" fontId="68" fillId="2" borderId="25" xfId="21" applyFont="1" applyFill="1" applyBorder="1" applyAlignment="1" applyProtection="1">
      <alignment horizontal="left"/>
    </xf>
    <xf numFmtId="0" fontId="9" fillId="2" borderId="62" xfId="21" applyFont="1" applyFill="1" applyBorder="1" applyProtection="1"/>
    <xf numFmtId="0" fontId="8" fillId="2" borderId="30" xfId="21" applyFont="1" applyFill="1" applyBorder="1" applyProtection="1"/>
    <xf numFmtId="0" fontId="9" fillId="2" borderId="54" xfId="21" applyFont="1" applyFill="1" applyBorder="1" applyProtection="1"/>
    <xf numFmtId="0" fontId="8" fillId="2" borderId="20" xfId="21" applyFont="1" applyFill="1" applyBorder="1" applyProtection="1"/>
    <xf numFmtId="0" fontId="69" fillId="0" borderId="55" xfId="21" applyFont="1" applyFill="1" applyBorder="1" applyAlignment="1">
      <alignment vertical="center"/>
    </xf>
    <xf numFmtId="0" fontId="9" fillId="2" borderId="24" xfId="21" applyFont="1" applyFill="1" applyBorder="1"/>
    <xf numFmtId="0" fontId="14" fillId="0" borderId="0" xfId="21" applyFont="1" applyFill="1" applyBorder="1" applyAlignment="1">
      <alignment vertical="center"/>
    </xf>
    <xf numFmtId="0" fontId="14" fillId="0" borderId="0" xfId="21" applyFont="1" applyFill="1" applyAlignment="1">
      <alignment vertical="center"/>
    </xf>
    <xf numFmtId="0" fontId="33" fillId="3" borderId="0" xfId="0" applyFont="1" applyFill="1" applyBorder="1" applyAlignment="1">
      <alignment horizontal="center"/>
    </xf>
    <xf numFmtId="0" fontId="21" fillId="3" borderId="0" xfId="18" applyFont="1" applyFill="1" applyBorder="1" applyAlignment="1">
      <alignment horizontal="left"/>
    </xf>
    <xf numFmtId="0" fontId="6" fillId="3" borderId="0" xfId="0" applyFont="1" applyFill="1" applyBorder="1" applyAlignment="1">
      <alignment vertical="top" wrapText="1"/>
    </xf>
    <xf numFmtId="0" fontId="6"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62" fillId="2" borderId="0" xfId="0" applyFont="1" applyFill="1" applyAlignment="1">
      <alignment horizontal="left" vertical="top"/>
    </xf>
    <xf numFmtId="0" fontId="12" fillId="3" borderId="0" xfId="0" applyFont="1" applyFill="1" applyBorder="1" applyAlignment="1">
      <alignment horizontal="left" vertical="center"/>
    </xf>
    <xf numFmtId="0" fontId="65" fillId="2" borderId="0" xfId="66" applyFont="1" applyFill="1" applyAlignment="1">
      <alignment horizontal="left" vertical="top"/>
    </xf>
    <xf numFmtId="0" fontId="6" fillId="5" borderId="1" xfId="14" applyFont="1" applyFill="1" applyBorder="1" applyAlignment="1">
      <alignment horizontal="right" vertical="center"/>
    </xf>
    <xf numFmtId="167" fontId="6" fillId="5" borderId="1" xfId="1" applyNumberFormat="1" applyFont="1" applyFill="1" applyBorder="1" applyAlignment="1">
      <alignment horizontal="right" vertical="center"/>
    </xf>
    <xf numFmtId="167" fontId="11" fillId="5" borderId="1" xfId="1" applyNumberFormat="1" applyFont="1" applyFill="1" applyBorder="1" applyAlignment="1">
      <alignment horizontal="right" vertical="center"/>
    </xf>
    <xf numFmtId="0" fontId="12" fillId="0" borderId="63" xfId="0" applyFont="1" applyFill="1" applyBorder="1" applyAlignment="1">
      <alignment horizontal="right" vertical="center"/>
    </xf>
    <xf numFmtId="169" fontId="12" fillId="0" borderId="63" xfId="15" applyNumberFormat="1" applyFont="1" applyFill="1" applyBorder="1" applyAlignment="1">
      <alignment horizontal="right" vertical="center"/>
    </xf>
    <xf numFmtId="169" fontId="42" fillId="0" borderId="63" xfId="15" applyNumberFormat="1" applyFont="1" applyFill="1" applyBorder="1" applyAlignment="1">
      <alignment horizontal="right" vertical="center"/>
    </xf>
    <xf numFmtId="0" fontId="65" fillId="2" borderId="0" xfId="0" applyFont="1" applyFill="1" applyAlignment="1">
      <alignment horizontal="left" vertical="top"/>
    </xf>
    <xf numFmtId="38" fontId="9" fillId="2" borderId="0" xfId="0" applyNumberFormat="1" applyFont="1" applyFill="1"/>
    <xf numFmtId="0" fontId="15" fillId="3" borderId="0" xfId="21" applyFont="1" applyFill="1" applyBorder="1" applyAlignment="1">
      <alignment horizontal="left" vertical="top"/>
    </xf>
    <xf numFmtId="0" fontId="70" fillId="0" borderId="0" xfId="21" applyFont="1" applyFill="1" applyBorder="1" applyAlignment="1">
      <alignment vertical="center"/>
    </xf>
    <xf numFmtId="0" fontId="70" fillId="2" borderId="57" xfId="21" applyFont="1" applyFill="1" applyBorder="1" applyAlignment="1" applyProtection="1">
      <alignment horizontal="left" vertical="top"/>
    </xf>
    <xf numFmtId="0" fontId="9" fillId="3" borderId="0" xfId="0" applyFont="1" applyFill="1" applyBorder="1" applyAlignment="1">
      <alignment vertical="center"/>
    </xf>
    <xf numFmtId="0" fontId="19" fillId="3" borderId="0" xfId="8" applyFont="1" applyFill="1" applyBorder="1" applyAlignment="1">
      <alignment horizontal="center"/>
    </xf>
    <xf numFmtId="0" fontId="26" fillId="3" borderId="0" xfId="0" applyFont="1" applyFill="1" applyBorder="1" applyAlignment="1">
      <alignment horizontal="center"/>
    </xf>
    <xf numFmtId="0" fontId="31" fillId="3" borderId="0" xfId="8" applyFont="1" applyFill="1" applyBorder="1" applyAlignment="1">
      <alignment horizontal="center"/>
    </xf>
    <xf numFmtId="0" fontId="18" fillId="3" borderId="0" xfId="0" applyFont="1" applyFill="1" applyBorder="1" applyAlignment="1">
      <alignment horizontal="center"/>
    </xf>
    <xf numFmtId="0" fontId="18" fillId="3" borderId="0" xfId="8" applyFont="1" applyFill="1" applyBorder="1" applyAlignment="1">
      <alignment horizontal="center"/>
    </xf>
    <xf numFmtId="0" fontId="32" fillId="3" borderId="0" xfId="0"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0" xfId="8" applyFont="1" applyFill="1" applyBorder="1" applyAlignment="1">
      <alignment horizontal="left" vertical="top" wrapText="1"/>
    </xf>
    <xf numFmtId="0" fontId="33" fillId="3" borderId="0" xfId="0" applyFont="1" applyFill="1" applyBorder="1" applyAlignment="1">
      <alignment horizontal="center"/>
    </xf>
    <xf numFmtId="0" fontId="71" fillId="3" borderId="0" xfId="0" applyFont="1" applyFill="1" applyBorder="1" applyAlignment="1">
      <alignment horizontal="left" vertical="center"/>
    </xf>
    <xf numFmtId="0" fontId="33" fillId="3" borderId="0" xfId="0" applyFont="1" applyFill="1" applyBorder="1" applyAlignment="1">
      <alignment horizontal="left" indent="8"/>
    </xf>
    <xf numFmtId="0" fontId="35"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18" applyFont="1" applyFill="1" applyBorder="1" applyAlignment="1">
      <alignment horizontal="left"/>
    </xf>
    <xf numFmtId="0" fontId="21" fillId="3" borderId="0" xfId="18" applyFont="1" applyFill="1" applyBorder="1" applyAlignment="1">
      <alignment horizontal="left" vertical="top" wrapText="1"/>
    </xf>
    <xf numFmtId="0" fontId="9" fillId="3" borderId="0" xfId="0" applyFont="1" applyFill="1" applyAlignment="1">
      <alignment horizontal="center" vertical="center"/>
    </xf>
    <xf numFmtId="0" fontId="23" fillId="3" borderId="0" xfId="0" applyFont="1" applyFill="1" applyAlignment="1">
      <alignment horizontal="center" vertical="center"/>
    </xf>
    <xf numFmtId="0" fontId="34" fillId="3" borderId="0" xfId="8" applyFont="1" applyFill="1" applyAlignment="1">
      <alignment horizontal="center" vertical="center"/>
    </xf>
    <xf numFmtId="0" fontId="22" fillId="3" borderId="0" xfId="8" applyFont="1" applyFill="1" applyAlignment="1">
      <alignment horizontal="center" vertical="center"/>
    </xf>
    <xf numFmtId="0" fontId="24" fillId="3" borderId="0" xfId="8" applyFont="1" applyFill="1" applyAlignment="1">
      <alignment horizontal="center" vertical="center"/>
    </xf>
    <xf numFmtId="0" fontId="19" fillId="2" borderId="20"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5" fillId="2" borderId="20" xfId="10" applyFont="1" applyFill="1" applyBorder="1" applyAlignment="1">
      <alignment horizontal="center" vertical="center" wrapText="1"/>
    </xf>
    <xf numFmtId="165" fontId="21" fillId="3" borderId="20" xfId="12" applyNumberFormat="1" applyFont="1" applyFill="1" applyBorder="1" applyAlignment="1">
      <alignment horizontal="center" vertical="center"/>
    </xf>
    <xf numFmtId="165" fontId="20" fillId="3" borderId="20" xfId="12" applyNumberFormat="1" applyFont="1" applyFill="1" applyBorder="1" applyAlignment="1">
      <alignment horizontal="center" vertical="center"/>
    </xf>
    <xf numFmtId="0" fontId="19" fillId="2" borderId="20" xfId="12" applyFont="1" applyFill="1" applyBorder="1" applyAlignment="1">
      <alignment horizontal="center" vertical="center" wrapText="1"/>
    </xf>
    <xf numFmtId="0" fontId="26" fillId="2" borderId="20" xfId="12" applyFont="1" applyFill="1" applyBorder="1" applyAlignment="1">
      <alignment horizontal="center" vertical="center" wrapText="1"/>
    </xf>
    <xf numFmtId="0" fontId="19" fillId="2" borderId="20" xfId="13" applyFont="1" applyFill="1" applyBorder="1" applyAlignment="1">
      <alignment horizontal="center" vertical="center"/>
    </xf>
    <xf numFmtId="0" fontId="26" fillId="2" borderId="20" xfId="13" applyFont="1" applyFill="1" applyBorder="1" applyAlignment="1">
      <alignment horizontal="center" vertical="center"/>
    </xf>
    <xf numFmtId="0" fontId="12" fillId="0" borderId="8" xfId="7" applyFont="1" applyFill="1" applyBorder="1" applyAlignment="1">
      <alignment horizontal="left" vertical="top" wrapText="1"/>
    </xf>
    <xf numFmtId="0" fontId="11" fillId="0" borderId="20"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15" fillId="0" borderId="0" xfId="7" applyFont="1" applyFill="1" applyBorder="1" applyAlignment="1">
      <alignment horizontal="left" vertical="center" wrapText="1"/>
    </xf>
    <xf numFmtId="0" fontId="15" fillId="0" borderId="8" xfId="7"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6" xfId="0" applyFont="1" applyFill="1" applyBorder="1" applyAlignment="1">
      <alignment horizontal="center" vertical="center"/>
    </xf>
  </cellXfs>
  <cellStyles count="85">
    <cellStyle name="20 % - Accent1" xfId="41" builtinId="30" customBuiltin="1"/>
    <cellStyle name="20 % - Accent1 2" xfId="71"/>
    <cellStyle name="20 % - Accent2" xfId="45" builtinId="34" customBuiltin="1"/>
    <cellStyle name="20 % - Accent2 2" xfId="73"/>
    <cellStyle name="20 % - Accent3" xfId="49" builtinId="38" customBuiltin="1"/>
    <cellStyle name="20 % - Accent3 2" xfId="75"/>
    <cellStyle name="20 % - Accent4" xfId="53" builtinId="42" customBuiltin="1"/>
    <cellStyle name="20 % - Accent4 2" xfId="77"/>
    <cellStyle name="20 % - Accent5" xfId="57" builtinId="46" customBuiltin="1"/>
    <cellStyle name="20 % - Accent5 2" xfId="79"/>
    <cellStyle name="20 % - Accent6" xfId="61" builtinId="50" customBuiltin="1"/>
    <cellStyle name="20 % - Accent6 2" xfId="81"/>
    <cellStyle name="40 % - Accent1" xfId="42" builtinId="31" customBuiltin="1"/>
    <cellStyle name="40 % - Accent1 2" xfId="72"/>
    <cellStyle name="40 % - Accent2" xfId="46" builtinId="35" customBuiltin="1"/>
    <cellStyle name="40 % - Accent2 2" xfId="74"/>
    <cellStyle name="40 % - Accent3" xfId="50" builtinId="39" customBuiltin="1"/>
    <cellStyle name="40 % - Accent3 2" xfId="76"/>
    <cellStyle name="40 % - Accent4" xfId="54" builtinId="43" customBuiltin="1"/>
    <cellStyle name="40 % - Accent4 2" xfId="78"/>
    <cellStyle name="40 % - Accent5" xfId="58" builtinId="47" customBuiltin="1"/>
    <cellStyle name="40 % - Accent5 2" xfId="80"/>
    <cellStyle name="40 % - Accent6" xfId="62" builtinId="51" customBuiltin="1"/>
    <cellStyle name="40 % - Accent6 2" xfId="82"/>
    <cellStyle name="60 % - Accent1" xfId="43" builtinId="32" customBuiltin="1"/>
    <cellStyle name="60 % - Accent2" xfId="47" builtinId="36" customBuiltin="1"/>
    <cellStyle name="60 % - Accent3" xfId="51" builtinId="40" customBuiltin="1"/>
    <cellStyle name="60 % - Accent4" xfId="55" builtinId="44" customBuiltin="1"/>
    <cellStyle name="60 % - Accent5" xfId="59" builtinId="48" customBuiltin="1"/>
    <cellStyle name="60 %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Avertissement" xfId="37" builtinId="11" customBuiltin="1"/>
    <cellStyle name="Calcul" xfId="34" builtinId="22" customBuiltin="1"/>
    <cellStyle name="Cellule liée" xfId="35" builtinId="24" customBuiltin="1"/>
    <cellStyle name="Commentaire 2" xfId="67"/>
    <cellStyle name="Commentaire 2 2" xfId="83"/>
    <cellStyle name="Entrée" xfId="32" builtinId="20" customBuiltin="1"/>
    <cellStyle name="Insatisfaisant" xfId="30" builtinId="27" customBuiltin="1"/>
    <cellStyle name="Milliers" xfId="1" builtinId="3"/>
    <cellStyle name="Milliers 2" xfId="2"/>
    <cellStyle name="Milliers 2 2" xfId="20"/>
    <cellStyle name="Milliers 3" xfId="19"/>
    <cellStyle name="Milliers 4" xfId="65"/>
    <cellStyle name="Milliers_T1" xfId="3"/>
    <cellStyle name="Milliers_T2" xfId="4"/>
    <cellStyle name="Milliers_T3" xfId="5"/>
    <cellStyle name="Milliers_T7" xfId="6"/>
    <cellStyle name="Neutre" xfId="31" builtinId="28" customBuiltin="1"/>
    <cellStyle name="Normal" xfId="0" builtinId="0"/>
    <cellStyle name="Normal 2" xfId="7"/>
    <cellStyle name="Normal 2 2" xfId="21"/>
    <cellStyle name="Normal 3" xfId="18"/>
    <cellStyle name="Normal 4" xfId="17"/>
    <cellStyle name="Normal 4 2" xfId="68"/>
    <cellStyle name="Normal 4 2 2" xfId="84"/>
    <cellStyle name="Normal 4 3" xfId="70"/>
    <cellStyle name="Normal 5" xfId="66"/>
    <cellStyle name="Normal 6" xfId="69"/>
    <cellStyle name="Normal_Feuil1" xfId="8"/>
    <cellStyle name="Normal_maquette_trim_bordeaux" xfId="9"/>
    <cellStyle name="Normal_T1" xfId="10"/>
    <cellStyle name="Normal_T12_13" xfId="11"/>
    <cellStyle name="Normal_T2" xfId="12"/>
    <cellStyle name="Normal_T3" xfId="13"/>
    <cellStyle name="Normal_T7" xfId="14"/>
    <cellStyle name="Pourcentage" xfId="15" builtinId="5"/>
    <cellStyle name="Pourcentage 2" xfId="16"/>
    <cellStyle name="Pourcentage 2 2" xfId="23"/>
    <cellStyle name="Pourcentage 3" xfId="22"/>
    <cellStyle name="Pourcentage 4" xfId="64"/>
    <cellStyle name="Satisfaisant" xfId="29" builtinId="26" customBuiltin="1"/>
    <cellStyle name="Sortie" xfId="33" builtinId="21" customBuiltin="1"/>
    <cellStyle name="Texte explicatif" xfId="38" builtinId="53" customBuiltin="1"/>
    <cellStyle name="Titre" xfId="24" builtinId="15" customBuiltin="1"/>
    <cellStyle name="Titre 1" xfId="25" builtinId="16" customBuiltin="1"/>
    <cellStyle name="Titre 2" xfId="26" builtinId="17" customBuiltin="1"/>
    <cellStyle name="Titre 3" xfId="27" builtinId="18" customBuiltin="1"/>
    <cellStyle name="Titre 4" xfId="28" builtinId="19" customBuiltin="1"/>
    <cellStyle name="Total" xfId="39" builtinId="25" customBuiltin="1"/>
    <cellStyle name="Vérification" xfId="3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C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479047</xdr:colOff>
      <xdr:row>59</xdr:row>
      <xdr:rowOff>72982</xdr:rowOff>
    </xdr:from>
    <xdr:to>
      <xdr:col>7</xdr:col>
      <xdr:colOff>199158</xdr:colOff>
      <xdr:row>71</xdr:row>
      <xdr:rowOff>55592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3797" y="11611839"/>
          <a:ext cx="1829218" cy="194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7</xdr:col>
      <xdr:colOff>866775</xdr:colOff>
      <xdr:row>31</xdr:row>
      <xdr:rowOff>38101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53025"/>
          <a:ext cx="7067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9"/>
  <sheetViews>
    <sheetView topLeftCell="A10" zoomScale="55" zoomScaleNormal="55" zoomScaleSheetLayoutView="75" zoomScalePageLayoutView="55" workbookViewId="0">
      <selection activeCell="B23" sqref="B23:H23"/>
    </sheetView>
  </sheetViews>
  <sheetFormatPr baseColWidth="10" defaultRowHeight="12.75"/>
  <cols>
    <col min="1" max="1" width="2.625" style="52" customWidth="1"/>
    <col min="2" max="6" width="11" style="52"/>
    <col min="7" max="7" width="15.125" style="52" customWidth="1"/>
    <col min="8" max="8" width="52" style="52" customWidth="1"/>
    <col min="9" max="9" width="2" style="52" customWidth="1"/>
    <col min="10" max="16384" width="11" style="52"/>
  </cols>
  <sheetData>
    <row r="1" spans="1:9">
      <c r="A1" s="273"/>
      <c r="B1" s="273"/>
      <c r="C1" s="273"/>
      <c r="D1" s="273"/>
      <c r="E1" s="273"/>
      <c r="F1" s="273"/>
      <c r="G1" s="273"/>
      <c r="H1" s="273"/>
      <c r="I1" s="273"/>
    </row>
    <row r="2" spans="1:9">
      <c r="A2" s="273"/>
      <c r="B2" s="53"/>
      <c r="C2" s="53"/>
      <c r="D2" s="53"/>
      <c r="E2" s="53"/>
      <c r="F2" s="53"/>
      <c r="G2" s="53"/>
      <c r="H2" s="53"/>
      <c r="I2" s="273"/>
    </row>
    <row r="3" spans="1:9">
      <c r="A3" s="273"/>
      <c r="B3" s="53"/>
      <c r="C3" s="53"/>
      <c r="D3" s="53"/>
      <c r="E3" s="53"/>
      <c r="F3" s="53"/>
      <c r="G3" s="53"/>
      <c r="H3" s="53"/>
      <c r="I3" s="273"/>
    </row>
    <row r="4" spans="1:9">
      <c r="A4" s="273"/>
      <c r="B4" s="53"/>
      <c r="C4" s="53"/>
      <c r="D4" s="53"/>
      <c r="E4" s="53"/>
      <c r="F4" s="53"/>
      <c r="G4" s="53"/>
      <c r="H4" s="53"/>
      <c r="I4" s="273"/>
    </row>
    <row r="5" spans="1:9">
      <c r="A5" s="273"/>
      <c r="B5" s="53"/>
      <c r="C5" s="53"/>
      <c r="D5" s="53"/>
      <c r="E5" s="53"/>
      <c r="F5" s="53"/>
      <c r="G5" s="53"/>
      <c r="H5" s="53"/>
      <c r="I5" s="273"/>
    </row>
    <row r="6" spans="1:9">
      <c r="A6" s="273"/>
      <c r="B6" s="53"/>
      <c r="C6" s="53"/>
      <c r="D6" s="53"/>
      <c r="E6" s="53"/>
      <c r="F6" s="53"/>
      <c r="G6" s="53"/>
      <c r="H6" s="53"/>
      <c r="I6" s="273"/>
    </row>
    <row r="7" spans="1:9">
      <c r="A7" s="273"/>
      <c r="B7" s="53"/>
      <c r="C7" s="53"/>
      <c r="D7" s="53"/>
      <c r="E7" s="53"/>
      <c r="F7" s="53"/>
      <c r="G7" s="53"/>
      <c r="H7" s="53"/>
      <c r="I7" s="273"/>
    </row>
    <row r="8" spans="1:9">
      <c r="A8" s="273"/>
      <c r="B8" s="53"/>
      <c r="C8" s="53"/>
      <c r="D8" s="53"/>
      <c r="E8" s="53"/>
      <c r="F8" s="53"/>
      <c r="G8" s="53"/>
      <c r="H8" s="53"/>
      <c r="I8" s="273"/>
    </row>
    <row r="9" spans="1:9">
      <c r="A9" s="273"/>
      <c r="B9" s="53"/>
      <c r="C9" s="53"/>
      <c r="D9" s="53"/>
      <c r="E9" s="53"/>
      <c r="F9" s="53"/>
      <c r="G9" s="53"/>
      <c r="H9" s="53"/>
      <c r="I9" s="273"/>
    </row>
    <row r="10" spans="1:9">
      <c r="A10" s="273"/>
      <c r="B10" s="53"/>
      <c r="C10" s="53"/>
      <c r="D10" s="53"/>
      <c r="E10" s="53"/>
      <c r="F10" s="53"/>
      <c r="G10" s="53"/>
      <c r="H10" s="53"/>
      <c r="I10" s="273"/>
    </row>
    <row r="11" spans="1:9">
      <c r="A11" s="273"/>
      <c r="B11" s="53"/>
      <c r="C11" s="53"/>
      <c r="D11" s="53"/>
      <c r="E11" s="53"/>
      <c r="F11" s="53"/>
      <c r="G11" s="53"/>
      <c r="H11" s="53"/>
      <c r="I11" s="273"/>
    </row>
    <row r="12" spans="1:9">
      <c r="A12" s="273"/>
      <c r="B12" s="53"/>
      <c r="C12" s="53"/>
      <c r="D12" s="53"/>
      <c r="E12" s="53"/>
      <c r="F12" s="53"/>
      <c r="G12" s="53"/>
      <c r="H12" s="53"/>
      <c r="I12" s="273"/>
    </row>
    <row r="13" spans="1:9">
      <c r="A13" s="273"/>
      <c r="B13" s="53"/>
      <c r="C13" s="53"/>
      <c r="D13" s="53"/>
      <c r="E13" s="53"/>
      <c r="F13" s="53"/>
      <c r="G13" s="53"/>
      <c r="H13" s="53"/>
      <c r="I13" s="273"/>
    </row>
    <row r="14" spans="1:9">
      <c r="A14" s="273"/>
      <c r="B14" s="53"/>
      <c r="C14" s="53"/>
      <c r="D14" s="53"/>
      <c r="E14" s="53"/>
      <c r="F14" s="53"/>
      <c r="G14" s="53"/>
      <c r="H14" s="53"/>
      <c r="I14" s="273"/>
    </row>
    <row r="15" spans="1:9">
      <c r="A15" s="273"/>
      <c r="B15" s="53"/>
      <c r="C15" s="53"/>
      <c r="D15" s="53"/>
      <c r="E15" s="53"/>
      <c r="F15" s="53"/>
      <c r="G15" s="53"/>
      <c r="H15" s="53"/>
      <c r="I15" s="273"/>
    </row>
    <row r="16" spans="1:9">
      <c r="A16" s="273"/>
      <c r="B16" s="53"/>
      <c r="C16" s="53"/>
      <c r="D16" s="53"/>
      <c r="E16" s="53"/>
      <c r="F16" s="53"/>
      <c r="G16" s="53"/>
      <c r="H16" s="53"/>
      <c r="I16" s="273"/>
    </row>
    <row r="17" spans="1:9">
      <c r="A17" s="273"/>
      <c r="B17" s="53"/>
      <c r="C17" s="53"/>
      <c r="D17" s="53"/>
      <c r="E17" s="53"/>
      <c r="F17" s="53"/>
      <c r="G17" s="53"/>
      <c r="H17" s="53"/>
      <c r="I17" s="273"/>
    </row>
    <row r="18" spans="1:9">
      <c r="A18" s="273"/>
      <c r="B18" s="53"/>
      <c r="C18" s="53"/>
      <c r="D18" s="53"/>
      <c r="E18" s="53"/>
      <c r="F18" s="53"/>
      <c r="G18" s="53"/>
      <c r="H18" s="53"/>
      <c r="I18" s="273"/>
    </row>
    <row r="19" spans="1:9">
      <c r="A19" s="273"/>
      <c r="B19" s="53"/>
      <c r="C19" s="53"/>
      <c r="D19" s="53"/>
      <c r="E19" s="53"/>
      <c r="F19" s="53"/>
      <c r="G19" s="53"/>
      <c r="H19" s="53"/>
      <c r="I19" s="273"/>
    </row>
    <row r="20" spans="1:9">
      <c r="A20" s="273"/>
      <c r="B20" s="53"/>
      <c r="C20" s="53"/>
      <c r="D20" s="53"/>
      <c r="E20" s="53"/>
      <c r="F20" s="53"/>
      <c r="G20" s="53"/>
      <c r="H20" s="53"/>
      <c r="I20" s="273"/>
    </row>
    <row r="21" spans="1:9" ht="30">
      <c r="A21" s="273"/>
      <c r="B21" s="456" t="s">
        <v>49</v>
      </c>
      <c r="C21" s="456"/>
      <c r="D21" s="456"/>
      <c r="E21" s="456"/>
      <c r="F21" s="456"/>
      <c r="G21" s="456"/>
      <c r="H21" s="456"/>
      <c r="I21" s="273"/>
    </row>
    <row r="22" spans="1:9" ht="30">
      <c r="A22" s="273"/>
      <c r="B22" s="456" t="s">
        <v>309</v>
      </c>
      <c r="C22" s="456"/>
      <c r="D22" s="456"/>
      <c r="E22" s="456"/>
      <c r="F22" s="456"/>
      <c r="G22" s="456"/>
      <c r="H22" s="456"/>
      <c r="I22" s="273"/>
    </row>
    <row r="23" spans="1:9" ht="30">
      <c r="A23" s="273"/>
      <c r="B23" s="456" t="s">
        <v>328</v>
      </c>
      <c r="C23" s="456"/>
      <c r="D23" s="456"/>
      <c r="E23" s="456"/>
      <c r="F23" s="456"/>
      <c r="G23" s="456"/>
      <c r="H23" s="456"/>
      <c r="I23" s="273"/>
    </row>
    <row r="24" spans="1:9">
      <c r="A24" s="273"/>
      <c r="B24" s="53"/>
      <c r="C24" s="53"/>
      <c r="D24" s="53"/>
      <c r="E24" s="53"/>
      <c r="F24" s="53"/>
      <c r="G24" s="53"/>
      <c r="H24" s="53"/>
      <c r="I24" s="273"/>
    </row>
    <row r="25" spans="1:9" ht="27.75">
      <c r="A25" s="273"/>
      <c r="B25" s="457" t="str">
        <f>"Mouvements au cours du "&amp;IF(TEXT('T6'!A7,"mmmm")="avril","1er "&amp;"trimestre "&amp;TEXT('T6'!A7,"aaaa"),
IF(TEXT('T6'!A7,"mmmm")="juillet","2ème "&amp;"trimestre "&amp;TEXT('T6'!A7,"aaaa"),
IF(TEXT('T6'!A7,"mmmm")="octobre","3ème "&amp;"trimestre "&amp;TEXT('T6'!A7,"aaaa"),
"4ème "&amp;"trimestre "&amp;TEXT('T6'!A7,"aaaa")-1)))</f>
        <v>Mouvements au cours du 4ème trimestre 2016</v>
      </c>
      <c r="C25" s="457"/>
      <c r="D25" s="457"/>
      <c r="E25" s="457"/>
      <c r="F25" s="457"/>
      <c r="G25" s="457"/>
      <c r="H25" s="457"/>
      <c r="I25" s="273"/>
    </row>
    <row r="26" spans="1:9" ht="27.75">
      <c r="A26" s="273"/>
      <c r="B26" s="458" t="str">
        <f>"Situation au 1er "&amp;TEXT('T6'!A7,"mmmm")&amp;" "&amp;TEXT('T6'!A7,"aaaa")</f>
        <v>Situation au 1er janvier 2017</v>
      </c>
      <c r="C26" s="458"/>
      <c r="D26" s="458"/>
      <c r="E26" s="458"/>
      <c r="F26" s="458"/>
      <c r="G26" s="458"/>
      <c r="H26" s="458"/>
      <c r="I26" s="273"/>
    </row>
    <row r="27" spans="1:9">
      <c r="A27" s="273"/>
      <c r="B27" s="53"/>
      <c r="C27" s="53"/>
      <c r="D27" s="53"/>
      <c r="E27" s="53"/>
      <c r="F27" s="53"/>
      <c r="G27" s="53"/>
      <c r="H27" s="53"/>
      <c r="I27" s="273"/>
    </row>
    <row r="28" spans="1:9">
      <c r="A28" s="273"/>
      <c r="B28" s="53"/>
      <c r="C28" s="53"/>
      <c r="D28" s="53"/>
      <c r="E28" s="53"/>
      <c r="F28" s="53"/>
      <c r="G28" s="53"/>
      <c r="H28" s="53"/>
      <c r="I28" s="273"/>
    </row>
    <row r="29" spans="1:9" ht="25.5" customHeight="1">
      <c r="A29" s="273"/>
      <c r="B29" s="459" t="s">
        <v>201</v>
      </c>
      <c r="C29" s="459"/>
      <c r="D29" s="459"/>
      <c r="E29" s="459"/>
      <c r="F29" s="459"/>
      <c r="G29" s="459"/>
      <c r="H29" s="459"/>
      <c r="I29" s="273"/>
    </row>
    <row r="30" spans="1:9" ht="25.5" customHeight="1">
      <c r="A30" s="273"/>
      <c r="B30" s="53"/>
      <c r="C30" s="53"/>
      <c r="D30" s="53"/>
      <c r="E30" s="53"/>
      <c r="F30" s="53"/>
      <c r="G30" s="53"/>
      <c r="H30" s="53"/>
      <c r="I30" s="273"/>
    </row>
    <row r="31" spans="1:9" ht="25.5" customHeight="1">
      <c r="A31" s="273"/>
      <c r="B31" s="53"/>
      <c r="C31" s="53"/>
      <c r="D31" s="53"/>
      <c r="E31" s="53"/>
      <c r="F31" s="53"/>
      <c r="G31" s="53"/>
      <c r="H31" s="53"/>
      <c r="I31" s="273"/>
    </row>
    <row r="32" spans="1:9" ht="12.75" customHeight="1">
      <c r="A32" s="273"/>
      <c r="B32" s="53"/>
      <c r="C32" s="53"/>
      <c r="D32" s="53"/>
      <c r="E32" s="53"/>
      <c r="F32" s="53"/>
      <c r="G32" s="53"/>
      <c r="H32" s="53"/>
      <c r="I32" s="273"/>
    </row>
    <row r="33" spans="1:9" ht="27.75" customHeight="1">
      <c r="A33" s="273"/>
      <c r="B33" s="53"/>
      <c r="C33" s="53"/>
      <c r="D33" s="53"/>
      <c r="E33" s="53"/>
      <c r="F33" s="53"/>
      <c r="G33" s="53"/>
      <c r="H33" s="53"/>
      <c r="I33" s="273"/>
    </row>
    <row r="34" spans="1:9" ht="27.75" customHeight="1">
      <c r="A34" s="273"/>
      <c r="B34" s="53"/>
      <c r="C34" s="53"/>
      <c r="D34" s="53"/>
      <c r="E34" s="53"/>
      <c r="F34" s="53"/>
      <c r="G34" s="53"/>
      <c r="H34" s="53"/>
      <c r="I34" s="273"/>
    </row>
    <row r="35" spans="1:9">
      <c r="A35" s="273"/>
      <c r="B35" s="53"/>
      <c r="C35" s="53"/>
      <c r="D35" s="53"/>
      <c r="E35" s="53"/>
      <c r="F35" s="53"/>
      <c r="G35" s="53"/>
      <c r="H35" s="53"/>
      <c r="I35" s="273"/>
    </row>
    <row r="36" spans="1:9">
      <c r="A36" s="273"/>
      <c r="B36" s="53"/>
      <c r="C36" s="53"/>
      <c r="D36" s="53"/>
      <c r="E36" s="53"/>
      <c r="F36" s="53"/>
      <c r="G36" s="53"/>
      <c r="H36" s="53"/>
      <c r="I36" s="273"/>
    </row>
    <row r="37" spans="1:9">
      <c r="A37" s="273"/>
      <c r="B37" s="53"/>
      <c r="C37" s="53"/>
      <c r="D37" s="53"/>
      <c r="E37" s="53"/>
      <c r="F37" s="53"/>
      <c r="G37" s="53"/>
      <c r="H37" s="53"/>
      <c r="I37" s="273"/>
    </row>
    <row r="38" spans="1:9">
      <c r="A38" s="273"/>
      <c r="B38" s="53"/>
      <c r="C38" s="53"/>
      <c r="D38" s="53"/>
      <c r="E38" s="53"/>
      <c r="F38" s="53"/>
      <c r="G38" s="53"/>
      <c r="H38" s="53"/>
      <c r="I38" s="273"/>
    </row>
    <row r="39" spans="1:9">
      <c r="A39" s="273"/>
      <c r="B39" s="53"/>
      <c r="C39" s="53"/>
      <c r="D39" s="53"/>
      <c r="E39" s="53"/>
      <c r="F39" s="53"/>
      <c r="G39" s="53"/>
      <c r="H39" s="53"/>
      <c r="I39" s="273"/>
    </row>
    <row r="40" spans="1:9">
      <c r="A40" s="273"/>
      <c r="B40" s="53"/>
      <c r="C40" s="53"/>
      <c r="D40" s="53"/>
      <c r="E40" s="53"/>
      <c r="F40" s="53"/>
      <c r="G40" s="53"/>
      <c r="H40" s="53"/>
      <c r="I40" s="273"/>
    </row>
    <row r="41" spans="1:9">
      <c r="A41" s="273"/>
      <c r="B41" s="53"/>
      <c r="C41" s="53"/>
      <c r="D41" s="53"/>
      <c r="E41" s="53"/>
      <c r="F41" s="53"/>
      <c r="G41" s="53"/>
      <c r="H41" s="53"/>
      <c r="I41" s="273"/>
    </row>
    <row r="42" spans="1:9">
      <c r="A42" s="273"/>
      <c r="B42" s="53"/>
      <c r="C42" s="53"/>
      <c r="D42" s="53"/>
      <c r="E42" s="53"/>
      <c r="F42" s="53"/>
      <c r="G42" s="53"/>
      <c r="H42" s="53"/>
      <c r="I42" s="273"/>
    </row>
    <row r="43" spans="1:9" ht="11.25" customHeight="1">
      <c r="A43" s="273"/>
      <c r="B43" s="53"/>
      <c r="C43" s="53"/>
      <c r="D43" s="53"/>
      <c r="E43" s="53"/>
      <c r="F43" s="53"/>
      <c r="G43" s="53"/>
      <c r="H43" s="53"/>
      <c r="I43" s="273"/>
    </row>
    <row r="44" spans="1:9">
      <c r="A44" s="273"/>
      <c r="B44" s="53"/>
      <c r="C44" s="53"/>
      <c r="D44" s="53"/>
      <c r="E44" s="53"/>
      <c r="F44" s="53"/>
      <c r="G44" s="53"/>
      <c r="H44" s="53"/>
      <c r="I44" s="273"/>
    </row>
    <row r="45" spans="1:9">
      <c r="A45" s="273"/>
      <c r="B45" s="53"/>
      <c r="C45" s="53"/>
      <c r="D45" s="53"/>
      <c r="E45" s="53"/>
      <c r="F45" s="53"/>
      <c r="G45" s="53"/>
      <c r="H45" s="53"/>
      <c r="I45" s="273"/>
    </row>
    <row r="46" spans="1:9">
      <c r="A46" s="273"/>
      <c r="B46" s="53"/>
      <c r="C46" s="53"/>
      <c r="D46" s="53"/>
      <c r="E46" s="53"/>
      <c r="F46" s="53"/>
      <c r="G46" s="53"/>
      <c r="H46" s="53"/>
      <c r="I46" s="273"/>
    </row>
    <row r="47" spans="1:9">
      <c r="A47" s="273"/>
      <c r="B47" s="53"/>
      <c r="C47" s="53"/>
      <c r="D47" s="53"/>
      <c r="E47" s="53"/>
      <c r="F47" s="53"/>
      <c r="G47" s="53"/>
      <c r="H47" s="53"/>
      <c r="I47" s="273"/>
    </row>
    <row r="48" spans="1:9">
      <c r="A48" s="273"/>
      <c r="B48" s="53"/>
      <c r="C48" s="53"/>
      <c r="D48" s="53"/>
      <c r="E48" s="53"/>
      <c r="F48" s="53"/>
      <c r="G48" s="53"/>
      <c r="H48" s="53"/>
      <c r="I48" s="273"/>
    </row>
    <row r="49" spans="1:9">
      <c r="A49" s="273"/>
      <c r="B49" s="53"/>
      <c r="C49" s="53"/>
      <c r="D49" s="53"/>
      <c r="E49" s="53"/>
      <c r="F49" s="53"/>
      <c r="G49" s="53"/>
      <c r="H49" s="53"/>
      <c r="I49" s="273"/>
    </row>
    <row r="50" spans="1:9">
      <c r="A50" s="273"/>
      <c r="B50" s="53"/>
      <c r="C50" s="53"/>
      <c r="D50" s="53"/>
      <c r="E50" s="53"/>
      <c r="F50" s="53"/>
      <c r="G50" s="53"/>
      <c r="H50" s="53"/>
      <c r="I50" s="273"/>
    </row>
    <row r="51" spans="1:9">
      <c r="A51" s="273"/>
      <c r="B51" s="53"/>
      <c r="C51" s="53"/>
      <c r="D51" s="53"/>
      <c r="E51" s="53"/>
      <c r="F51" s="53"/>
      <c r="G51" s="53"/>
      <c r="H51" s="53"/>
      <c r="I51" s="273"/>
    </row>
    <row r="52" spans="1:9">
      <c r="A52" s="273"/>
      <c r="B52" s="53"/>
      <c r="C52" s="53"/>
      <c r="D52" s="53"/>
      <c r="E52" s="53"/>
      <c r="F52" s="53"/>
      <c r="G52" s="53"/>
      <c r="H52" s="53"/>
      <c r="I52" s="273"/>
    </row>
    <row r="53" spans="1:9">
      <c r="A53" s="273"/>
      <c r="B53" s="53"/>
      <c r="C53" s="53"/>
      <c r="D53" s="53"/>
      <c r="E53" s="53"/>
      <c r="F53" s="53"/>
      <c r="G53" s="53"/>
      <c r="H53" s="53"/>
      <c r="I53" s="273"/>
    </row>
    <row r="54" spans="1:9">
      <c r="A54" s="273"/>
      <c r="B54" s="53"/>
      <c r="C54" s="53"/>
      <c r="D54" s="53"/>
      <c r="E54" s="53"/>
      <c r="F54" s="53"/>
      <c r="G54" s="53"/>
      <c r="H54" s="53"/>
      <c r="I54" s="273"/>
    </row>
    <row r="55" spans="1:9">
      <c r="A55" s="273"/>
      <c r="B55" s="53"/>
      <c r="C55" s="53"/>
      <c r="D55" s="53"/>
      <c r="E55" s="53"/>
      <c r="F55" s="53"/>
      <c r="G55" s="53"/>
      <c r="H55" s="53"/>
      <c r="I55" s="273"/>
    </row>
    <row r="56" spans="1:9">
      <c r="A56" s="273"/>
      <c r="B56" s="53"/>
      <c r="C56" s="53"/>
      <c r="D56" s="53"/>
      <c r="E56" s="53"/>
      <c r="F56" s="53"/>
      <c r="G56" s="53"/>
      <c r="H56" s="53"/>
      <c r="I56" s="273"/>
    </row>
    <row r="57" spans="1:9">
      <c r="A57" s="273"/>
      <c r="B57" s="53"/>
      <c r="C57" s="53"/>
      <c r="D57" s="53"/>
      <c r="E57" s="53"/>
      <c r="F57" s="53"/>
      <c r="G57" s="53"/>
      <c r="H57" s="53"/>
      <c r="I57" s="273"/>
    </row>
    <row r="58" spans="1:9">
      <c r="A58" s="273"/>
      <c r="B58" s="53"/>
      <c r="C58" s="53"/>
      <c r="D58" s="53"/>
      <c r="E58" s="53"/>
      <c r="F58" s="53"/>
      <c r="G58" s="53"/>
      <c r="H58" s="53"/>
      <c r="I58" s="273"/>
    </row>
    <row r="59" spans="1:9">
      <c r="A59" s="273"/>
      <c r="B59" s="53"/>
      <c r="C59" s="53"/>
      <c r="D59" s="53"/>
      <c r="E59" s="53"/>
      <c r="F59" s="53"/>
      <c r="G59" s="53"/>
      <c r="H59" s="53"/>
      <c r="I59" s="273"/>
    </row>
    <row r="60" spans="1:9">
      <c r="A60" s="273"/>
      <c r="B60" s="53"/>
      <c r="C60" s="53"/>
      <c r="D60" s="53"/>
      <c r="E60" s="53"/>
      <c r="F60" s="53"/>
      <c r="G60" s="53"/>
      <c r="H60" s="53"/>
      <c r="I60" s="273"/>
    </row>
    <row r="61" spans="1:9">
      <c r="A61" s="273"/>
      <c r="B61" s="53"/>
      <c r="C61" s="53"/>
      <c r="D61" s="53"/>
      <c r="E61" s="53"/>
      <c r="F61" s="53"/>
      <c r="G61" s="53"/>
      <c r="H61" s="53"/>
      <c r="I61" s="273"/>
    </row>
    <row r="62" spans="1:9">
      <c r="A62" s="273"/>
      <c r="B62" s="53"/>
      <c r="C62" s="53"/>
      <c r="D62" s="53"/>
      <c r="E62" s="53"/>
      <c r="F62" s="53"/>
      <c r="G62" s="53"/>
      <c r="H62" s="53"/>
      <c r="I62" s="273"/>
    </row>
    <row r="63" spans="1:9">
      <c r="A63" s="273"/>
      <c r="B63" s="53"/>
      <c r="C63" s="53"/>
      <c r="D63" s="53"/>
      <c r="E63" s="53"/>
      <c r="F63" s="53"/>
      <c r="G63" s="53"/>
      <c r="H63" s="53"/>
      <c r="I63" s="273"/>
    </row>
    <row r="64" spans="1:9">
      <c r="A64" s="273"/>
      <c r="B64" s="53"/>
      <c r="C64" s="53"/>
      <c r="D64" s="53"/>
      <c r="E64" s="53"/>
      <c r="F64" s="53"/>
      <c r="G64" s="53"/>
      <c r="H64" s="53"/>
      <c r="I64" s="273"/>
    </row>
    <row r="65" spans="1:9">
      <c r="A65" s="273"/>
      <c r="B65" s="53"/>
      <c r="C65" s="53"/>
      <c r="D65" s="53"/>
      <c r="E65" s="53"/>
      <c r="F65" s="53"/>
      <c r="G65" s="53"/>
      <c r="H65" s="53"/>
      <c r="I65" s="273"/>
    </row>
    <row r="66" spans="1:9">
      <c r="A66" s="273"/>
      <c r="B66" s="53"/>
      <c r="C66" s="53"/>
      <c r="D66" s="53"/>
      <c r="E66" s="53"/>
      <c r="F66" s="53"/>
      <c r="G66" s="53"/>
      <c r="H66" s="53"/>
      <c r="I66" s="273"/>
    </row>
    <row r="67" spans="1:9">
      <c r="A67" s="273"/>
      <c r="B67" s="53"/>
      <c r="C67" s="53"/>
      <c r="D67" s="53"/>
      <c r="E67" s="53"/>
      <c r="F67" s="53"/>
      <c r="G67" s="53"/>
      <c r="H67" s="53"/>
      <c r="I67" s="273"/>
    </row>
    <row r="68" spans="1:9">
      <c r="A68" s="273"/>
      <c r="B68" s="53"/>
      <c r="C68" s="53"/>
      <c r="D68" s="53"/>
      <c r="E68" s="53"/>
      <c r="F68" s="53"/>
      <c r="G68" s="53"/>
      <c r="H68" s="53"/>
      <c r="I68" s="273"/>
    </row>
    <row r="69" spans="1:9">
      <c r="A69" s="273"/>
      <c r="B69" s="53"/>
      <c r="C69" s="53"/>
      <c r="D69" s="53"/>
      <c r="E69" s="53"/>
      <c r="F69" s="53"/>
      <c r="G69" s="53"/>
      <c r="H69" s="53"/>
      <c r="I69" s="273"/>
    </row>
    <row r="70" spans="1:9">
      <c r="A70" s="273"/>
      <c r="B70" s="53"/>
      <c r="C70" s="53"/>
      <c r="D70" s="53"/>
      <c r="E70" s="53"/>
      <c r="F70" s="53"/>
      <c r="G70" s="53"/>
      <c r="H70" s="53"/>
      <c r="I70" s="273"/>
    </row>
    <row r="71" spans="1:9">
      <c r="A71" s="273"/>
      <c r="B71" s="53"/>
      <c r="C71" s="53"/>
      <c r="D71" s="53"/>
      <c r="E71" s="53"/>
      <c r="F71" s="53"/>
      <c r="G71" s="53"/>
      <c r="H71" s="53"/>
      <c r="I71" s="273"/>
    </row>
    <row r="72" spans="1:9">
      <c r="A72" s="273"/>
      <c r="B72" s="53"/>
      <c r="C72" s="53"/>
      <c r="D72" s="53"/>
      <c r="E72" s="53"/>
      <c r="F72" s="53"/>
      <c r="G72" s="53"/>
      <c r="H72" s="53"/>
      <c r="I72" s="273"/>
    </row>
    <row r="73" spans="1:9" ht="20.25">
      <c r="A73" s="273"/>
      <c r="B73" s="454" t="s">
        <v>110</v>
      </c>
      <c r="C73" s="454"/>
      <c r="D73" s="454"/>
      <c r="E73" s="454"/>
      <c r="F73" s="454"/>
      <c r="G73" s="454"/>
      <c r="H73" s="454"/>
      <c r="I73" s="273"/>
    </row>
    <row r="74" spans="1:9" ht="20.25">
      <c r="A74" s="273"/>
      <c r="B74" s="54"/>
      <c r="C74" s="54"/>
      <c r="D74" s="54"/>
      <c r="E74" s="54"/>
      <c r="F74" s="54"/>
      <c r="G74" s="54"/>
      <c r="H74" s="54"/>
      <c r="I74" s="273"/>
    </row>
    <row r="75" spans="1:9" ht="20.25">
      <c r="A75" s="273"/>
      <c r="B75" s="455" t="s">
        <v>109</v>
      </c>
      <c r="C75" s="455"/>
      <c r="D75" s="455"/>
      <c r="E75" s="455"/>
      <c r="F75" s="455"/>
      <c r="G75" s="455"/>
      <c r="H75" s="455"/>
      <c r="I75" s="273"/>
    </row>
    <row r="76" spans="1:9">
      <c r="A76" s="273"/>
      <c r="B76" s="53"/>
      <c r="C76" s="53"/>
      <c r="D76" s="53"/>
      <c r="E76" s="53"/>
      <c r="F76" s="53"/>
      <c r="G76" s="53"/>
      <c r="H76" s="53"/>
      <c r="I76" s="273"/>
    </row>
    <row r="77" spans="1:9">
      <c r="A77" s="273"/>
      <c r="B77" s="53"/>
      <c r="C77" s="53"/>
      <c r="D77" s="53"/>
      <c r="E77" s="53"/>
      <c r="F77" s="53"/>
      <c r="G77" s="53"/>
      <c r="H77" s="53"/>
      <c r="I77" s="273"/>
    </row>
    <row r="78" spans="1:9" ht="12" customHeight="1">
      <c r="A78" s="273"/>
      <c r="B78" s="53"/>
      <c r="C78" s="53"/>
      <c r="D78" s="53"/>
      <c r="E78" s="53"/>
      <c r="F78" s="53"/>
      <c r="G78" s="53"/>
      <c r="H78" s="53"/>
      <c r="I78" s="273"/>
    </row>
    <row r="79" spans="1:9" ht="12.75" customHeight="1">
      <c r="A79" s="273"/>
      <c r="B79" s="273"/>
      <c r="C79" s="273"/>
      <c r="D79" s="273"/>
      <c r="E79" s="273"/>
      <c r="F79" s="273"/>
      <c r="G79" s="273"/>
      <c r="H79" s="273"/>
      <c r="I79" s="273"/>
    </row>
  </sheetData>
  <mergeCells count="8">
    <mergeCell ref="B73:H73"/>
    <mergeCell ref="B75:H75"/>
    <mergeCell ref="B21:H21"/>
    <mergeCell ref="B22:H22"/>
    <mergeCell ref="B25:H25"/>
    <mergeCell ref="B26:H26"/>
    <mergeCell ref="B29:H29"/>
    <mergeCell ref="B23:H23"/>
  </mergeCells>
  <phoneticPr fontId="0" type="noConversion"/>
  <printOptions horizontalCentered="1" verticalCentered="1"/>
  <pageMargins left="9.0151515151515149E-2" right="0" top="2.5757575757575757E-2" bottom="1.2878787878787878E-2" header="0" footer="0"/>
  <pageSetup paperSize="9" scale="6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91"/>
  <sheetViews>
    <sheetView view="pageBreakPreview" zoomScale="70" zoomScaleNormal="70" zoomScaleSheetLayoutView="70" zoomScalePageLayoutView="70" workbookViewId="0">
      <selection activeCell="B1" sqref="B1"/>
    </sheetView>
  </sheetViews>
  <sheetFormatPr baseColWidth="10" defaultRowHeight="12.75"/>
  <cols>
    <col min="1" max="1" width="18.625" style="5" customWidth="1"/>
    <col min="2" max="2" width="12.375" style="5" customWidth="1"/>
    <col min="3" max="3" width="9.875" style="5" customWidth="1"/>
    <col min="4" max="4" width="10.625" style="5" customWidth="1"/>
    <col min="5" max="5" width="12.625" style="5" customWidth="1"/>
    <col min="6" max="6" width="12.5" style="5" customWidth="1"/>
    <col min="7" max="7" width="11.375" style="5" customWidth="1"/>
    <col min="8" max="8" width="12.625" style="5" customWidth="1"/>
    <col min="9" max="9" width="10.625" style="5" customWidth="1"/>
    <col min="10" max="10" width="11.75" style="5" customWidth="1"/>
    <col min="11" max="11" width="12.875" style="5" customWidth="1"/>
    <col min="12" max="12" width="9.625" style="13" customWidth="1"/>
    <col min="13" max="13" width="7.125" style="13" customWidth="1"/>
    <col min="14" max="16384" width="11" style="13"/>
  </cols>
  <sheetData>
    <row r="1" spans="1:22" ht="20.25">
      <c r="A1" s="73" t="s">
        <v>52</v>
      </c>
      <c r="B1" s="112" t="s">
        <v>331</v>
      </c>
      <c r="C1" s="4"/>
      <c r="D1" s="4"/>
      <c r="E1" s="4"/>
      <c r="F1" s="4"/>
      <c r="G1" s="4"/>
      <c r="H1" s="4"/>
      <c r="I1" s="4"/>
      <c r="J1" s="4"/>
      <c r="K1" s="4"/>
      <c r="L1" s="4"/>
      <c r="M1" s="4"/>
      <c r="N1" s="4"/>
      <c r="O1" s="4"/>
      <c r="P1" s="4"/>
      <c r="Q1" s="4"/>
      <c r="R1" s="4"/>
      <c r="S1" s="4"/>
      <c r="T1" s="4"/>
      <c r="U1" s="4"/>
      <c r="V1" s="4"/>
    </row>
    <row r="2" spans="1:22" ht="23.25">
      <c r="A2" s="19"/>
      <c r="B2" s="439" t="s">
        <v>283</v>
      </c>
      <c r="C2" s="4"/>
      <c r="D2" s="4"/>
      <c r="E2" s="4"/>
      <c r="F2" s="4"/>
      <c r="G2" s="4"/>
      <c r="H2" s="4"/>
      <c r="I2" s="4"/>
      <c r="J2" s="4"/>
      <c r="K2" s="4"/>
      <c r="L2" s="4"/>
      <c r="M2" s="4"/>
      <c r="N2" s="4"/>
      <c r="O2" s="4"/>
      <c r="P2" s="4"/>
      <c r="Q2" s="4"/>
      <c r="R2" s="4"/>
      <c r="S2" s="4"/>
      <c r="T2" s="4"/>
      <c r="U2" s="4"/>
      <c r="V2" s="4"/>
    </row>
    <row r="3" spans="1:22" ht="15.75">
      <c r="A3" s="4"/>
      <c r="B3" s="439" t="s">
        <v>297</v>
      </c>
      <c r="C3" s="4"/>
      <c r="D3" s="4"/>
      <c r="E3" s="4"/>
      <c r="F3" s="4"/>
      <c r="G3" s="4"/>
      <c r="H3" s="4"/>
      <c r="I3" s="4"/>
      <c r="J3" s="4"/>
      <c r="K3" s="4"/>
      <c r="L3" s="4"/>
      <c r="M3" s="4"/>
      <c r="N3" s="4"/>
      <c r="O3" s="4"/>
      <c r="P3" s="4"/>
      <c r="Q3" s="4"/>
      <c r="R3" s="4"/>
      <c r="S3" s="4"/>
      <c r="T3" s="4"/>
      <c r="U3" s="4"/>
      <c r="V3" s="4"/>
    </row>
    <row r="4" spans="1:22" ht="67.5" customHeight="1">
      <c r="A4" s="8"/>
      <c r="B4" s="214" t="s">
        <v>45</v>
      </c>
      <c r="C4" s="214" t="s">
        <v>11</v>
      </c>
      <c r="D4" s="214" t="s">
        <v>12</v>
      </c>
      <c r="E4" s="214" t="s">
        <v>13</v>
      </c>
      <c r="F4" s="214" t="s">
        <v>14</v>
      </c>
      <c r="G4" s="214" t="s">
        <v>15</v>
      </c>
      <c r="H4" s="214" t="s">
        <v>16</v>
      </c>
      <c r="I4" s="214" t="s">
        <v>17</v>
      </c>
      <c r="J4" s="214" t="s">
        <v>18</v>
      </c>
      <c r="K4" s="213" t="s">
        <v>25</v>
      </c>
      <c r="L4" s="4"/>
      <c r="M4" s="4"/>
      <c r="N4" s="4"/>
      <c r="O4" s="4"/>
      <c r="P4" s="4"/>
      <c r="Q4" s="4"/>
      <c r="R4" s="4"/>
      <c r="S4" s="4"/>
      <c r="T4" s="4"/>
      <c r="U4" s="4"/>
      <c r="V4" s="4"/>
    </row>
    <row r="5" spans="1:22" ht="24.75" customHeight="1">
      <c r="A5" s="217">
        <v>42736</v>
      </c>
      <c r="B5" s="218">
        <v>83</v>
      </c>
      <c r="C5" s="218">
        <v>686</v>
      </c>
      <c r="D5" s="218">
        <v>5084</v>
      </c>
      <c r="E5" s="218">
        <v>12745</v>
      </c>
      <c r="F5" s="218">
        <v>15958</v>
      </c>
      <c r="G5" s="218">
        <v>22717</v>
      </c>
      <c r="H5" s="218">
        <v>12465</v>
      </c>
      <c r="I5" s="218">
        <v>6235</v>
      </c>
      <c r="J5" s="218">
        <v>2823</v>
      </c>
      <c r="K5" s="219">
        <f>SUM(B5:J5)</f>
        <v>78796</v>
      </c>
      <c r="L5" s="4"/>
      <c r="M5" s="4"/>
      <c r="N5" s="4"/>
      <c r="O5" s="4"/>
      <c r="P5" s="4"/>
      <c r="Q5" s="4"/>
      <c r="R5" s="4"/>
      <c r="S5" s="4"/>
      <c r="T5" s="4"/>
      <c r="U5" s="4"/>
      <c r="V5" s="4"/>
    </row>
    <row r="6" spans="1:22" ht="24.75" customHeight="1">
      <c r="A6" s="220" t="s">
        <v>108</v>
      </c>
      <c r="B6" s="220">
        <f>(B5/$K5)*100</f>
        <v>0.10533529620792934</v>
      </c>
      <c r="C6" s="220">
        <f t="shared" ref="C6:K6" si="0">(C5/$K5)*100</f>
        <v>0.87060256865830765</v>
      </c>
      <c r="D6" s="220">
        <f t="shared" si="0"/>
        <v>6.4521041677242499</v>
      </c>
      <c r="E6" s="220">
        <f t="shared" si="0"/>
        <v>16.17467891771156</v>
      </c>
      <c r="F6" s="220">
        <f t="shared" si="0"/>
        <v>20.252297070917304</v>
      </c>
      <c r="G6" s="220">
        <f t="shared" si="0"/>
        <v>28.830143662114828</v>
      </c>
      <c r="H6" s="220">
        <f t="shared" si="0"/>
        <v>15.819330930504085</v>
      </c>
      <c r="I6" s="220">
        <f t="shared" si="0"/>
        <v>7.9128382151378238</v>
      </c>
      <c r="J6" s="220">
        <f t="shared" si="0"/>
        <v>3.5826691710239098</v>
      </c>
      <c r="K6" s="220">
        <f t="shared" si="0"/>
        <v>100</v>
      </c>
      <c r="L6" s="4"/>
      <c r="M6" s="4"/>
      <c r="N6" s="4"/>
      <c r="O6" s="4"/>
      <c r="P6" s="4"/>
      <c r="Q6" s="4"/>
      <c r="R6" s="4"/>
      <c r="S6" s="4"/>
      <c r="T6" s="4"/>
      <c r="U6" s="4"/>
      <c r="V6" s="4"/>
    </row>
    <row r="7" spans="1:22" ht="24.75" customHeight="1">
      <c r="A7" s="221">
        <v>42644</v>
      </c>
      <c r="B7" s="222">
        <v>73</v>
      </c>
      <c r="C7" s="222">
        <v>656</v>
      </c>
      <c r="D7" s="222">
        <v>5094</v>
      </c>
      <c r="E7" s="222">
        <v>12755</v>
      </c>
      <c r="F7" s="222">
        <v>16117</v>
      </c>
      <c r="G7" s="222">
        <v>22712</v>
      </c>
      <c r="H7" s="222">
        <v>12529</v>
      </c>
      <c r="I7" s="222">
        <v>6196</v>
      </c>
      <c r="J7" s="222">
        <v>2850</v>
      </c>
      <c r="K7" s="223">
        <f>SUM(B7:J7)</f>
        <v>78982</v>
      </c>
      <c r="L7" s="4"/>
      <c r="M7" s="4"/>
      <c r="N7" s="4"/>
      <c r="O7" s="4"/>
      <c r="P7" s="4"/>
      <c r="Q7" s="4"/>
      <c r="R7" s="4"/>
      <c r="S7" s="4"/>
      <c r="T7" s="4"/>
      <c r="U7" s="4"/>
      <c r="V7" s="4"/>
    </row>
    <row r="8" spans="1:22" ht="24.75" customHeight="1">
      <c r="A8" s="224" t="s">
        <v>108</v>
      </c>
      <c r="B8" s="225">
        <f>(B7/$K7)*100</f>
        <v>9.2426122407637187E-2</v>
      </c>
      <c r="C8" s="225">
        <f t="shared" ref="C8:K8" si="1">(C7/$K7)*100</f>
        <v>0.83056899040287668</v>
      </c>
      <c r="D8" s="225">
        <f t="shared" si="1"/>
        <v>6.4495707882808739</v>
      </c>
      <c r="E8" s="225">
        <f t="shared" si="1"/>
        <v>16.149249196019348</v>
      </c>
      <c r="F8" s="225">
        <f t="shared" si="1"/>
        <v>20.40591527183409</v>
      </c>
      <c r="G8" s="225">
        <f t="shared" si="1"/>
        <v>28.755919070167884</v>
      </c>
      <c r="H8" s="225">
        <f t="shared" si="1"/>
        <v>15.863108049935429</v>
      </c>
      <c r="I8" s="225">
        <f t="shared" si="1"/>
        <v>7.8448254032564373</v>
      </c>
      <c r="J8" s="225">
        <f t="shared" si="1"/>
        <v>3.6084171076954239</v>
      </c>
      <c r="K8" s="225">
        <f t="shared" si="1"/>
        <v>100</v>
      </c>
      <c r="L8" s="4"/>
      <c r="M8" s="4"/>
      <c r="N8" s="4"/>
      <c r="O8" s="4"/>
      <c r="P8" s="4"/>
      <c r="Q8" s="4"/>
      <c r="R8" s="4"/>
      <c r="S8" s="4"/>
      <c r="T8" s="4"/>
      <c r="U8" s="4"/>
      <c r="V8" s="4"/>
    </row>
    <row r="9" spans="1:22" ht="24.95" customHeight="1">
      <c r="A9" s="221">
        <v>42552</v>
      </c>
      <c r="B9" s="222">
        <v>89</v>
      </c>
      <c r="C9" s="222">
        <v>673</v>
      </c>
      <c r="D9" s="222">
        <v>5386</v>
      </c>
      <c r="E9" s="222">
        <v>13299</v>
      </c>
      <c r="F9" s="222">
        <v>16490</v>
      </c>
      <c r="G9" s="222">
        <v>22889</v>
      </c>
      <c r="H9" s="222">
        <v>12874</v>
      </c>
      <c r="I9" s="222">
        <v>6340</v>
      </c>
      <c r="J9" s="222">
        <v>2865</v>
      </c>
      <c r="K9" s="223">
        <f>SUM(B9:J9)</f>
        <v>80905</v>
      </c>
      <c r="L9" s="4"/>
      <c r="M9" s="4"/>
      <c r="N9" s="4"/>
      <c r="O9" s="4"/>
      <c r="P9" s="4"/>
      <c r="Q9" s="4"/>
      <c r="R9" s="4"/>
      <c r="S9" s="4"/>
      <c r="T9" s="4"/>
      <c r="U9" s="4"/>
      <c r="V9" s="4"/>
    </row>
    <row r="10" spans="1:22" ht="24.95" customHeight="1">
      <c r="A10" s="224" t="s">
        <v>108</v>
      </c>
      <c r="B10" s="225">
        <f>(B9/$K9)*100</f>
        <v>0.11000556207898152</v>
      </c>
      <c r="C10" s="225">
        <f t="shared" ref="C10:K10" si="2">(C9/$K9)*100</f>
        <v>0.83183981212533209</v>
      </c>
      <c r="D10" s="225">
        <f t="shared" si="2"/>
        <v>6.657190532105556</v>
      </c>
      <c r="E10" s="225">
        <f t="shared" si="2"/>
        <v>16.437797416723317</v>
      </c>
      <c r="F10" s="225">
        <f t="shared" si="2"/>
        <v>20.381929423397814</v>
      </c>
      <c r="G10" s="225">
        <f t="shared" si="2"/>
        <v>28.291205735121437</v>
      </c>
      <c r="H10" s="225">
        <f t="shared" si="2"/>
        <v>15.912489957357396</v>
      </c>
      <c r="I10" s="225">
        <f t="shared" si="2"/>
        <v>7.8363512761881218</v>
      </c>
      <c r="J10" s="225">
        <f t="shared" si="2"/>
        <v>3.5411902849020453</v>
      </c>
      <c r="K10" s="225">
        <f t="shared" si="2"/>
        <v>100</v>
      </c>
      <c r="L10" s="4"/>
      <c r="M10" s="4"/>
      <c r="N10" s="4"/>
      <c r="O10" s="4"/>
      <c r="P10" s="4"/>
      <c r="Q10" s="4"/>
      <c r="R10" s="4"/>
      <c r="S10" s="4"/>
      <c r="T10" s="4"/>
      <c r="U10" s="4"/>
      <c r="V10" s="4"/>
    </row>
    <row r="11" spans="1:22" ht="24.95" customHeight="1">
      <c r="A11" s="221">
        <v>42461</v>
      </c>
      <c r="B11" s="226">
        <v>67</v>
      </c>
      <c r="C11" s="226">
        <v>736</v>
      </c>
      <c r="D11" s="226">
        <v>5418</v>
      </c>
      <c r="E11" s="226">
        <v>13271</v>
      </c>
      <c r="F11" s="226">
        <v>16027</v>
      </c>
      <c r="G11" s="226">
        <v>22397</v>
      </c>
      <c r="H11" s="226">
        <v>12593</v>
      </c>
      <c r="I11" s="226">
        <v>6070</v>
      </c>
      <c r="J11" s="226">
        <v>2843</v>
      </c>
      <c r="K11" s="227">
        <f>SUM(B11:J11)</f>
        <v>79422</v>
      </c>
      <c r="L11" s="4"/>
      <c r="M11" s="4"/>
      <c r="N11" s="4"/>
      <c r="O11" s="4"/>
      <c r="P11" s="4"/>
      <c r="Q11" s="4"/>
      <c r="R11" s="4"/>
      <c r="S11" s="4"/>
      <c r="T11" s="4"/>
      <c r="U11" s="4"/>
      <c r="V11" s="4"/>
    </row>
    <row r="12" spans="1:22" ht="24.95" customHeight="1">
      <c r="A12" s="224" t="s">
        <v>108</v>
      </c>
      <c r="B12" s="225">
        <f>(B11/$K11)*100</f>
        <v>8.4359497368487316E-2</v>
      </c>
      <c r="C12" s="225">
        <f t="shared" ref="C12:K12" si="3">(C11/$K11)*100</f>
        <v>0.92669537407771152</v>
      </c>
      <c r="D12" s="225">
        <f t="shared" si="3"/>
        <v>6.8217874140666312</v>
      </c>
      <c r="E12" s="225">
        <f t="shared" si="3"/>
        <v>16.709475963838734</v>
      </c>
      <c r="F12" s="225">
        <f t="shared" si="3"/>
        <v>20.179547228727557</v>
      </c>
      <c r="G12" s="225">
        <f t="shared" si="3"/>
        <v>28.199994963612095</v>
      </c>
      <c r="H12" s="225">
        <f t="shared" si="3"/>
        <v>15.855808214348668</v>
      </c>
      <c r="I12" s="225">
        <f t="shared" si="3"/>
        <v>7.6427186421898217</v>
      </c>
      <c r="J12" s="225">
        <f t="shared" si="3"/>
        <v>3.5796127017702908</v>
      </c>
      <c r="K12" s="225">
        <f t="shared" si="3"/>
        <v>100</v>
      </c>
      <c r="L12" s="4"/>
      <c r="M12" s="4"/>
      <c r="N12" s="4"/>
      <c r="O12" s="4"/>
      <c r="P12" s="4"/>
      <c r="Q12" s="4"/>
      <c r="R12" s="4"/>
      <c r="S12" s="4"/>
      <c r="T12" s="4"/>
      <c r="U12" s="4"/>
      <c r="V12" s="4"/>
    </row>
    <row r="13" spans="1:22" ht="24.95" customHeight="1">
      <c r="A13" s="228">
        <v>42370</v>
      </c>
      <c r="B13" s="229">
        <v>68</v>
      </c>
      <c r="C13" s="229">
        <v>647</v>
      </c>
      <c r="D13" s="229">
        <v>5015</v>
      </c>
      <c r="E13" s="229">
        <v>12871</v>
      </c>
      <c r="F13" s="229">
        <v>15412</v>
      </c>
      <c r="G13" s="229">
        <v>21629</v>
      </c>
      <c r="H13" s="229">
        <v>12243</v>
      </c>
      <c r="I13" s="229">
        <v>5946</v>
      </c>
      <c r="J13" s="229">
        <v>2770</v>
      </c>
      <c r="K13" s="230">
        <f>SUM(B13:J13)</f>
        <v>76601</v>
      </c>
      <c r="L13" s="4"/>
      <c r="M13" s="4"/>
      <c r="N13" s="4"/>
      <c r="O13" s="4"/>
      <c r="P13" s="4"/>
      <c r="Q13" s="4"/>
      <c r="R13" s="4"/>
      <c r="S13" s="4"/>
      <c r="T13" s="4"/>
    </row>
    <row r="14" spans="1:22" ht="24.95" customHeight="1">
      <c r="A14" s="231" t="s">
        <v>108</v>
      </c>
      <c r="B14" s="232">
        <f>(B13/$K13)*100</f>
        <v>8.8771687053693815E-2</v>
      </c>
      <c r="C14" s="232">
        <f t="shared" ref="C14:K14" si="4">(C13/$K13)*100</f>
        <v>0.84463649299617494</v>
      </c>
      <c r="D14" s="232">
        <f t="shared" si="4"/>
        <v>6.5469119202099186</v>
      </c>
      <c r="E14" s="232">
        <f t="shared" si="4"/>
        <v>16.802652706883723</v>
      </c>
      <c r="F14" s="232">
        <f t="shared" si="4"/>
        <v>20.119841777522488</v>
      </c>
      <c r="G14" s="232">
        <f t="shared" si="4"/>
        <v>28.235923813005055</v>
      </c>
      <c r="H14" s="232">
        <f t="shared" si="4"/>
        <v>15.982820067623138</v>
      </c>
      <c r="I14" s="232">
        <f t="shared" si="4"/>
        <v>7.7623007532538741</v>
      </c>
      <c r="J14" s="232">
        <f t="shared" si="4"/>
        <v>3.6161407814519397</v>
      </c>
      <c r="K14" s="232">
        <f t="shared" si="4"/>
        <v>100</v>
      </c>
      <c r="L14" s="4"/>
      <c r="M14" s="4"/>
      <c r="N14" s="4"/>
      <c r="O14" s="4"/>
      <c r="P14" s="4"/>
      <c r="Q14" s="4"/>
      <c r="R14" s="4"/>
      <c r="S14" s="4"/>
      <c r="T14" s="4"/>
    </row>
    <row r="15" spans="1:22" ht="24.95" customHeight="1">
      <c r="A15" s="221">
        <v>42278</v>
      </c>
      <c r="B15" s="233">
        <v>79</v>
      </c>
      <c r="C15" s="233">
        <v>613</v>
      </c>
      <c r="D15" s="233">
        <v>5087</v>
      </c>
      <c r="E15" s="233">
        <v>12707</v>
      </c>
      <c r="F15" s="233">
        <v>15387</v>
      </c>
      <c r="G15" s="233">
        <v>21361</v>
      </c>
      <c r="H15" s="233">
        <v>12233</v>
      </c>
      <c r="I15" s="233">
        <v>5900</v>
      </c>
      <c r="J15" s="233">
        <v>2744</v>
      </c>
      <c r="K15" s="223">
        <f>SUM(B15:J15)</f>
        <v>76111</v>
      </c>
      <c r="L15" s="4"/>
      <c r="M15" s="4"/>
      <c r="N15" s="4"/>
      <c r="O15" s="4"/>
      <c r="P15" s="4"/>
      <c r="Q15" s="4"/>
      <c r="R15" s="4"/>
      <c r="S15" s="4"/>
      <c r="T15" s="4"/>
      <c r="U15" s="4"/>
      <c r="V15" s="4"/>
    </row>
    <row r="16" spans="1:22" ht="24.95" customHeight="1">
      <c r="A16" s="224" t="s">
        <v>108</v>
      </c>
      <c r="B16" s="225">
        <f>(B15/$K15)*100</f>
        <v>0.10379577196463061</v>
      </c>
      <c r="C16" s="225">
        <f t="shared" ref="C16:K16" si="5">(C15/$K15)*100</f>
        <v>0.80540263562428549</v>
      </c>
      <c r="D16" s="225">
        <f t="shared" si="5"/>
        <v>6.6836593922034924</v>
      </c>
      <c r="E16" s="225">
        <f t="shared" si="5"/>
        <v>16.69535283993115</v>
      </c>
      <c r="F16" s="225">
        <f t="shared" si="5"/>
        <v>20.216525863541406</v>
      </c>
      <c r="G16" s="225">
        <f t="shared" si="5"/>
        <v>28.065588416917397</v>
      </c>
      <c r="H16" s="225">
        <f t="shared" si="5"/>
        <v>16.072578208143369</v>
      </c>
      <c r="I16" s="225">
        <f t="shared" si="5"/>
        <v>7.7518361340673483</v>
      </c>
      <c r="J16" s="225">
        <f t="shared" si="5"/>
        <v>3.6052607376069163</v>
      </c>
      <c r="K16" s="225">
        <f t="shared" si="5"/>
        <v>100</v>
      </c>
      <c r="L16" s="4"/>
      <c r="M16" s="4"/>
      <c r="N16" s="4"/>
      <c r="O16" s="4"/>
      <c r="P16" s="4"/>
      <c r="Q16" s="4"/>
      <c r="R16" s="4"/>
      <c r="S16" s="4"/>
      <c r="T16" s="4"/>
      <c r="U16" s="4"/>
      <c r="V16" s="4"/>
    </row>
    <row r="17" spans="1:22" ht="24.95" customHeight="1">
      <c r="A17" s="221">
        <v>42186</v>
      </c>
      <c r="B17" s="222">
        <v>75</v>
      </c>
      <c r="C17" s="222">
        <v>705</v>
      </c>
      <c r="D17" s="222">
        <v>5269</v>
      </c>
      <c r="E17" s="222">
        <v>13063</v>
      </c>
      <c r="F17" s="222">
        <v>15978</v>
      </c>
      <c r="G17" s="222">
        <v>22038</v>
      </c>
      <c r="H17" s="222">
        <v>12632</v>
      </c>
      <c r="I17" s="222">
        <v>5971</v>
      </c>
      <c r="J17" s="222">
        <v>2761</v>
      </c>
      <c r="K17" s="223">
        <f>SUM(B17:J17)</f>
        <v>78492</v>
      </c>
      <c r="L17" s="4"/>
      <c r="M17" s="4"/>
      <c r="N17" s="4"/>
      <c r="O17" s="4"/>
      <c r="P17" s="4"/>
      <c r="Q17" s="4"/>
      <c r="R17" s="4"/>
      <c r="S17" s="4"/>
      <c r="T17" s="4"/>
      <c r="U17" s="4"/>
      <c r="V17" s="4"/>
    </row>
    <row r="18" spans="1:22" ht="24.95" customHeight="1" thickBot="1">
      <c r="A18" s="338" t="s">
        <v>108</v>
      </c>
      <c r="B18" s="337">
        <f>(B17/$K17)*100</f>
        <v>9.555113896957651E-2</v>
      </c>
      <c r="C18" s="337">
        <f t="shared" ref="C18:K18" si="6">(C17/$K17)*100</f>
        <v>0.89818070631401925</v>
      </c>
      <c r="D18" s="337">
        <f t="shared" si="6"/>
        <v>6.7127860164093152</v>
      </c>
      <c r="E18" s="337">
        <f t="shared" si="6"/>
        <v>16.642460378127709</v>
      </c>
      <c r="F18" s="337">
        <f t="shared" si="6"/>
        <v>20.356214646078584</v>
      </c>
      <c r="G18" s="337">
        <f t="shared" si="6"/>
        <v>28.076746674820363</v>
      </c>
      <c r="H18" s="337">
        <f t="shared" si="6"/>
        <v>16.09335983284921</v>
      </c>
      <c r="I18" s="337">
        <f t="shared" si="6"/>
        <v>7.607144677164551</v>
      </c>
      <c r="J18" s="337">
        <f t="shared" si="6"/>
        <v>3.5175559292666767</v>
      </c>
      <c r="K18" s="337">
        <f t="shared" si="6"/>
        <v>100</v>
      </c>
      <c r="L18" s="4"/>
      <c r="M18" s="4"/>
      <c r="N18" s="4"/>
      <c r="O18" s="4"/>
      <c r="P18" s="4"/>
      <c r="Q18" s="4"/>
      <c r="R18" s="4"/>
      <c r="S18" s="4"/>
      <c r="T18" s="4"/>
      <c r="U18" s="4"/>
      <c r="V18" s="4"/>
    </row>
    <row r="19" spans="1:22" ht="24.95" customHeight="1" thickTop="1">
      <c r="A19" s="339">
        <v>42095</v>
      </c>
      <c r="B19" s="222">
        <v>78</v>
      </c>
      <c r="C19" s="222">
        <v>681</v>
      </c>
      <c r="D19" s="222">
        <v>5253</v>
      </c>
      <c r="E19" s="222">
        <v>13209</v>
      </c>
      <c r="F19" s="222">
        <v>16084</v>
      </c>
      <c r="G19" s="222">
        <v>21205</v>
      </c>
      <c r="H19" s="222">
        <v>12786</v>
      </c>
      <c r="I19" s="222">
        <v>6241</v>
      </c>
      <c r="J19" s="222">
        <v>2919</v>
      </c>
      <c r="K19" s="227">
        <f>SUM(B19:J19)</f>
        <v>78456</v>
      </c>
      <c r="M19" s="4"/>
      <c r="N19" s="4"/>
      <c r="O19" s="4"/>
      <c r="P19" s="4"/>
      <c r="Q19" s="4"/>
      <c r="R19" s="4"/>
      <c r="S19" s="4"/>
      <c r="T19" s="4"/>
      <c r="U19" s="4"/>
      <c r="V19" s="4"/>
    </row>
    <row r="20" spans="1:22" ht="24.95" customHeight="1">
      <c r="A20" s="224" t="s">
        <v>108</v>
      </c>
      <c r="B20" s="225">
        <f>(B19/$K19)*100</f>
        <v>9.9418782502294287E-2</v>
      </c>
      <c r="C20" s="225">
        <f t="shared" ref="C20:K20" si="7">(C19/$K19)*100</f>
        <v>0.86800244723156927</v>
      </c>
      <c r="D20" s="225">
        <f t="shared" si="7"/>
        <v>6.6954726215968181</v>
      </c>
      <c r="E20" s="225">
        <f t="shared" si="7"/>
        <v>16.836188436830835</v>
      </c>
      <c r="F20" s="225">
        <f t="shared" si="7"/>
        <v>20.500662791883347</v>
      </c>
      <c r="G20" s="225">
        <f t="shared" si="7"/>
        <v>27.02788824309167</v>
      </c>
      <c r="H20" s="225">
        <f t="shared" si="7"/>
        <v>16.29703273172224</v>
      </c>
      <c r="I20" s="225">
        <f t="shared" si="7"/>
        <v>7.9547771999592136</v>
      </c>
      <c r="J20" s="225">
        <f t="shared" si="7"/>
        <v>3.7205567451820132</v>
      </c>
      <c r="K20" s="225">
        <f t="shared" si="7"/>
        <v>100</v>
      </c>
      <c r="M20" s="4"/>
      <c r="N20" s="4"/>
      <c r="O20" s="4"/>
      <c r="P20" s="4"/>
      <c r="Q20" s="4"/>
      <c r="R20" s="4"/>
      <c r="S20" s="4"/>
      <c r="T20" s="4"/>
      <c r="U20" s="4"/>
      <c r="V20" s="4"/>
    </row>
    <row r="21" spans="1:22" ht="24.95" customHeight="1">
      <c r="A21" s="228">
        <v>42005</v>
      </c>
      <c r="B21" s="234">
        <v>81</v>
      </c>
      <c r="C21" s="234">
        <v>623</v>
      </c>
      <c r="D21" s="234">
        <v>5137</v>
      </c>
      <c r="E21" s="234">
        <v>12933</v>
      </c>
      <c r="F21" s="234">
        <v>15821</v>
      </c>
      <c r="G21" s="234">
        <v>20790</v>
      </c>
      <c r="H21" s="234">
        <v>12615</v>
      </c>
      <c r="I21" s="234">
        <v>6270</v>
      </c>
      <c r="J21" s="234">
        <v>3021</v>
      </c>
      <c r="K21" s="230">
        <f>SUM(B21:J21)</f>
        <v>77291</v>
      </c>
      <c r="M21" s="4"/>
      <c r="N21" s="4"/>
      <c r="O21" s="4"/>
      <c r="P21" s="4"/>
      <c r="Q21" s="4"/>
      <c r="R21" s="4"/>
      <c r="S21" s="4"/>
      <c r="T21" s="4"/>
      <c r="U21" s="4"/>
      <c r="V21" s="4"/>
    </row>
    <row r="22" spans="1:22" ht="24.95" customHeight="1">
      <c r="A22" s="235" t="s">
        <v>108</v>
      </c>
      <c r="B22" s="236">
        <f>(B21/$K21)*100</f>
        <v>0.10479874759027571</v>
      </c>
      <c r="C22" s="236">
        <f t="shared" ref="C22:K22" si="8">(C21/$K21)*100</f>
        <v>0.80604468825607123</v>
      </c>
      <c r="D22" s="236">
        <f t="shared" si="8"/>
        <v>6.6463106959413123</v>
      </c>
      <c r="E22" s="236">
        <f t="shared" si="8"/>
        <v>16.73286669858069</v>
      </c>
      <c r="F22" s="236">
        <f t="shared" si="8"/>
        <v>20.469394884268542</v>
      </c>
      <c r="G22" s="236">
        <f t="shared" si="8"/>
        <v>26.898345214837434</v>
      </c>
      <c r="H22" s="236">
        <f t="shared" si="8"/>
        <v>16.321434578411459</v>
      </c>
      <c r="I22" s="236">
        <f t="shared" si="8"/>
        <v>8.1121993505065273</v>
      </c>
      <c r="J22" s="236">
        <f t="shared" si="8"/>
        <v>3.9086051416076906</v>
      </c>
      <c r="K22" s="236">
        <f t="shared" si="8"/>
        <v>100</v>
      </c>
      <c r="M22" s="4"/>
      <c r="N22" s="4"/>
      <c r="O22" s="4"/>
      <c r="P22" s="4"/>
      <c r="Q22" s="4"/>
      <c r="R22" s="4"/>
      <c r="S22" s="4"/>
      <c r="T22" s="4"/>
      <c r="U22" s="4"/>
      <c r="V22" s="4"/>
    </row>
    <row r="23" spans="1:22" ht="24.95" customHeight="1">
      <c r="A23" s="11"/>
      <c r="B23" s="11"/>
      <c r="C23" s="4"/>
      <c r="D23" s="4"/>
      <c r="E23" s="4"/>
      <c r="F23" s="4"/>
      <c r="G23" s="4"/>
      <c r="H23" s="4"/>
      <c r="I23" s="4"/>
      <c r="J23" s="4"/>
      <c r="K23" s="4"/>
      <c r="M23" s="4"/>
      <c r="N23" s="4"/>
      <c r="O23" s="4"/>
      <c r="P23" s="4"/>
      <c r="Q23" s="4"/>
      <c r="R23" s="4"/>
      <c r="S23" s="4"/>
      <c r="T23" s="4"/>
      <c r="U23" s="4"/>
      <c r="V23" s="4"/>
    </row>
    <row r="24" spans="1:22" ht="24.95" customHeight="1">
      <c r="A24" s="4"/>
      <c r="B24" s="4"/>
      <c r="C24" s="4"/>
      <c r="D24" s="4"/>
      <c r="E24" s="4"/>
      <c r="F24" s="4"/>
      <c r="G24" s="4"/>
      <c r="H24" s="4"/>
      <c r="I24" s="4"/>
      <c r="J24" s="4"/>
      <c r="K24" s="4"/>
      <c r="M24" s="4"/>
      <c r="N24" s="4"/>
      <c r="O24" s="4"/>
      <c r="P24" s="4"/>
      <c r="Q24" s="4"/>
      <c r="R24" s="4"/>
      <c r="S24" s="4"/>
      <c r="T24" s="4"/>
      <c r="U24" s="4"/>
      <c r="V24" s="4"/>
    </row>
    <row r="25" spans="1:22" ht="41.25" customHeight="1" thickBot="1">
      <c r="A25" s="4"/>
      <c r="B25" s="340"/>
      <c r="C25" s="4"/>
      <c r="D25" s="4"/>
      <c r="E25" s="4"/>
      <c r="F25" s="4"/>
      <c r="G25" s="4"/>
      <c r="H25" s="4"/>
      <c r="I25" s="4"/>
      <c r="J25" s="4"/>
      <c r="K25" s="4"/>
      <c r="L25" s="11"/>
      <c r="M25" s="4"/>
      <c r="N25" s="4"/>
      <c r="O25" s="4"/>
      <c r="P25" s="4"/>
      <c r="Q25" s="4"/>
      <c r="R25" s="4"/>
      <c r="S25" s="4"/>
      <c r="T25" s="4"/>
      <c r="U25" s="4"/>
      <c r="V25" s="4"/>
    </row>
    <row r="26" spans="1:22" ht="18.75" customHeight="1" thickTop="1">
      <c r="A26" s="4"/>
      <c r="B26" s="4"/>
      <c r="C26" s="4"/>
      <c r="D26" s="4"/>
      <c r="E26" s="4"/>
      <c r="F26" s="4"/>
      <c r="G26" s="4"/>
      <c r="H26" s="4"/>
      <c r="I26" s="4"/>
      <c r="J26" s="4"/>
      <c r="K26" s="4"/>
      <c r="L26" s="4"/>
      <c r="M26" s="4"/>
      <c r="N26" s="4"/>
      <c r="O26" s="4"/>
      <c r="P26" s="4"/>
      <c r="Q26" s="4"/>
      <c r="R26" s="4"/>
      <c r="S26" s="4"/>
      <c r="T26" s="4"/>
      <c r="U26" s="4"/>
      <c r="V26" s="4"/>
    </row>
    <row r="27" spans="1:22">
      <c r="A27" s="4"/>
      <c r="B27" s="4"/>
      <c r="C27" s="4"/>
      <c r="D27" s="4"/>
      <c r="E27" s="4"/>
      <c r="F27" s="4"/>
      <c r="G27" s="4"/>
      <c r="H27" s="4"/>
      <c r="I27" s="4"/>
      <c r="J27" s="4"/>
      <c r="K27" s="4"/>
      <c r="L27" s="4"/>
      <c r="M27" s="4"/>
      <c r="N27" s="4"/>
      <c r="O27" s="4"/>
      <c r="P27" s="4"/>
      <c r="Q27" s="4"/>
      <c r="R27" s="4"/>
      <c r="S27" s="4"/>
      <c r="T27" s="4"/>
      <c r="U27" s="4"/>
      <c r="V27" s="4"/>
    </row>
    <row r="28" spans="1:22">
      <c r="A28" s="4"/>
      <c r="B28" s="4"/>
      <c r="C28" s="4"/>
      <c r="D28" s="4"/>
      <c r="E28" s="4"/>
      <c r="F28" s="4"/>
      <c r="G28" s="4"/>
      <c r="H28" s="4"/>
      <c r="I28" s="4"/>
      <c r="J28" s="4"/>
      <c r="K28" s="4"/>
      <c r="L28" s="4"/>
      <c r="M28" s="4"/>
      <c r="N28" s="4"/>
      <c r="O28" s="4"/>
      <c r="P28" s="4"/>
      <c r="Q28" s="4"/>
      <c r="R28" s="4"/>
      <c r="S28" s="4"/>
      <c r="T28" s="4"/>
      <c r="U28" s="4"/>
      <c r="V28" s="4"/>
    </row>
    <row r="29" spans="1:22">
      <c r="A29" s="4"/>
      <c r="B29" s="4"/>
      <c r="C29" s="4"/>
      <c r="D29" s="4"/>
      <c r="E29" s="4"/>
      <c r="F29" s="4"/>
      <c r="G29" s="4"/>
      <c r="H29" s="4"/>
      <c r="I29" s="4"/>
      <c r="J29" s="4"/>
      <c r="K29" s="4"/>
      <c r="L29" s="4"/>
      <c r="M29" s="4"/>
      <c r="N29" s="4"/>
      <c r="O29" s="4"/>
      <c r="P29" s="4"/>
      <c r="Q29" s="4"/>
      <c r="R29" s="4"/>
      <c r="S29" s="4"/>
      <c r="T29" s="4"/>
      <c r="U29" s="4"/>
      <c r="V29" s="4"/>
    </row>
    <row r="30" spans="1:22">
      <c r="A30" s="4"/>
      <c r="B30" s="4"/>
      <c r="C30" s="4"/>
      <c r="D30" s="4"/>
      <c r="E30" s="4"/>
      <c r="F30" s="4"/>
      <c r="G30" s="4"/>
      <c r="H30" s="4"/>
      <c r="I30" s="4"/>
      <c r="J30" s="4"/>
      <c r="K30" s="4"/>
      <c r="L30" s="4"/>
      <c r="M30" s="4"/>
      <c r="N30" s="4"/>
      <c r="O30" s="4"/>
      <c r="P30" s="4"/>
      <c r="Q30" s="4"/>
      <c r="R30" s="4"/>
      <c r="S30" s="4"/>
      <c r="T30" s="4"/>
      <c r="U30" s="4"/>
      <c r="V30" s="4"/>
    </row>
    <row r="31" spans="1:22">
      <c r="A31" s="4"/>
      <c r="B31" s="4"/>
      <c r="C31" s="4"/>
      <c r="D31" s="4"/>
      <c r="E31" s="4"/>
      <c r="F31" s="4"/>
      <c r="G31" s="4"/>
      <c r="H31" s="4"/>
      <c r="I31" s="4"/>
      <c r="J31" s="4"/>
      <c r="K31" s="4"/>
      <c r="L31" s="4"/>
      <c r="M31" s="4"/>
      <c r="N31" s="4"/>
      <c r="O31" s="4"/>
      <c r="P31" s="4"/>
      <c r="Q31" s="4"/>
      <c r="R31" s="4"/>
      <c r="S31" s="4"/>
      <c r="T31" s="4"/>
      <c r="U31" s="4"/>
      <c r="V31" s="4"/>
    </row>
    <row r="32" spans="1:22" ht="36" customHeight="1">
      <c r="A32" s="4"/>
      <c r="B32" s="4"/>
      <c r="C32" s="4"/>
      <c r="D32" s="4"/>
      <c r="E32" s="4"/>
      <c r="F32" s="4"/>
      <c r="G32" s="4"/>
      <c r="H32" s="4"/>
      <c r="I32" s="4"/>
      <c r="J32" s="4"/>
      <c r="K32" s="4"/>
      <c r="L32" s="4"/>
      <c r="M32" s="4"/>
      <c r="N32" s="4"/>
      <c r="O32" s="4"/>
      <c r="P32" s="4"/>
      <c r="Q32" s="4"/>
      <c r="R32" s="4"/>
      <c r="S32" s="4"/>
      <c r="T32" s="4"/>
      <c r="U32" s="4"/>
      <c r="V32" s="4"/>
    </row>
    <row r="33" spans="1:22">
      <c r="A33" s="4"/>
      <c r="B33" s="4"/>
      <c r="C33" s="4"/>
      <c r="D33" s="4"/>
      <c r="E33" s="4"/>
      <c r="F33" s="4"/>
      <c r="G33" s="4"/>
      <c r="H33" s="4"/>
      <c r="I33" s="4"/>
      <c r="J33" s="4"/>
      <c r="K33" s="4"/>
      <c r="L33" s="4"/>
      <c r="M33" s="4"/>
      <c r="N33" s="4"/>
      <c r="O33" s="4"/>
      <c r="P33" s="4"/>
      <c r="Q33" s="4"/>
      <c r="R33" s="4"/>
      <c r="S33" s="4"/>
      <c r="T33" s="4"/>
      <c r="U33" s="4"/>
      <c r="V33" s="4"/>
    </row>
    <row r="34" spans="1:22" ht="18" customHeight="1">
      <c r="A34" s="4"/>
      <c r="B34" s="4"/>
      <c r="C34" s="4"/>
      <c r="D34" s="4"/>
      <c r="E34" s="4"/>
      <c r="F34" s="4"/>
      <c r="G34" s="4"/>
      <c r="H34" s="4"/>
      <c r="I34" s="4"/>
      <c r="J34" s="4"/>
      <c r="K34" s="4"/>
      <c r="L34" s="4"/>
      <c r="M34" s="4"/>
      <c r="N34" s="4"/>
      <c r="O34" s="4"/>
      <c r="P34" s="4"/>
      <c r="Q34" s="4"/>
      <c r="R34" s="4"/>
      <c r="S34" s="4"/>
      <c r="T34" s="4"/>
      <c r="U34" s="4"/>
      <c r="V34" s="4"/>
    </row>
    <row r="35" spans="1:22" ht="18" customHeight="1">
      <c r="A35" s="4"/>
      <c r="B35" s="4"/>
      <c r="C35" s="4"/>
      <c r="D35" s="4"/>
      <c r="E35" s="4"/>
      <c r="F35" s="4"/>
      <c r="G35" s="4"/>
      <c r="H35" s="4"/>
      <c r="I35" s="4"/>
      <c r="J35" s="4"/>
      <c r="K35" s="4"/>
      <c r="L35" s="4"/>
      <c r="M35" s="4"/>
      <c r="N35" s="4"/>
      <c r="O35" s="4"/>
      <c r="P35" s="4"/>
      <c r="Q35" s="4"/>
      <c r="R35" s="4"/>
      <c r="S35" s="4"/>
      <c r="T35" s="4"/>
      <c r="U35" s="4"/>
      <c r="V35" s="4"/>
    </row>
    <row r="36" spans="1:22" ht="18" customHeight="1">
      <c r="A36" s="4"/>
      <c r="B36" s="4"/>
      <c r="C36" s="4"/>
      <c r="D36" s="4"/>
      <c r="E36" s="4"/>
      <c r="F36" s="4"/>
      <c r="G36" s="4"/>
      <c r="H36" s="4"/>
      <c r="I36" s="4"/>
      <c r="J36" s="4"/>
      <c r="K36" s="4"/>
      <c r="L36" s="4"/>
      <c r="M36" s="4"/>
      <c r="N36" s="4"/>
      <c r="O36" s="4"/>
      <c r="P36" s="4"/>
      <c r="Q36" s="4"/>
      <c r="R36" s="4"/>
      <c r="S36" s="4"/>
      <c r="T36" s="4"/>
      <c r="U36" s="4"/>
      <c r="V36" s="4"/>
    </row>
    <row r="37" spans="1:22" ht="18" customHeight="1">
      <c r="A37" s="4"/>
      <c r="B37" s="4"/>
      <c r="C37" s="4"/>
      <c r="D37" s="4"/>
      <c r="E37" s="4"/>
      <c r="F37" s="4"/>
      <c r="G37" s="4"/>
      <c r="H37" s="4"/>
      <c r="I37" s="4"/>
      <c r="J37" s="4"/>
      <c r="K37" s="4"/>
      <c r="L37" s="4"/>
      <c r="M37" s="4"/>
      <c r="N37" s="4"/>
      <c r="O37" s="4"/>
      <c r="P37" s="4"/>
      <c r="Q37" s="4"/>
      <c r="R37" s="4"/>
      <c r="S37" s="4"/>
      <c r="T37" s="4"/>
      <c r="U37" s="4"/>
      <c r="V37" s="4"/>
    </row>
    <row r="38" spans="1:22" ht="18" customHeight="1">
      <c r="A38" s="4"/>
      <c r="B38" s="4"/>
      <c r="C38" s="4"/>
      <c r="D38" s="4"/>
      <c r="E38" s="4"/>
      <c r="F38" s="4"/>
      <c r="G38" s="4"/>
      <c r="H38" s="4"/>
      <c r="I38" s="4"/>
      <c r="J38" s="4"/>
      <c r="K38" s="4"/>
      <c r="L38" s="4"/>
      <c r="M38" s="4"/>
      <c r="N38" s="4"/>
      <c r="O38" s="4"/>
      <c r="P38" s="4"/>
      <c r="Q38" s="4"/>
      <c r="R38" s="4"/>
      <c r="S38" s="4"/>
      <c r="T38" s="4"/>
      <c r="U38" s="4"/>
      <c r="V38" s="4"/>
    </row>
    <row r="39" spans="1:22" ht="18" customHeight="1">
      <c r="A39" s="4"/>
      <c r="B39" s="4"/>
      <c r="C39" s="4"/>
      <c r="D39" s="4"/>
      <c r="E39" s="4"/>
      <c r="F39" s="4"/>
      <c r="G39" s="4"/>
      <c r="H39" s="4"/>
      <c r="I39" s="4"/>
      <c r="J39" s="4"/>
      <c r="K39" s="4"/>
      <c r="L39" s="4"/>
      <c r="M39" s="4"/>
      <c r="N39" s="4"/>
      <c r="O39" s="4"/>
      <c r="P39" s="4"/>
      <c r="Q39" s="4"/>
      <c r="R39" s="4"/>
      <c r="S39" s="4"/>
      <c r="T39" s="4"/>
      <c r="U39" s="4"/>
      <c r="V39" s="4"/>
    </row>
    <row r="40" spans="1:22" ht="18" customHeight="1">
      <c r="A40" s="4"/>
      <c r="B40" s="4"/>
      <c r="C40" s="4"/>
      <c r="D40" s="4"/>
      <c r="E40" s="4"/>
      <c r="F40" s="4"/>
      <c r="G40" s="4"/>
      <c r="H40" s="4"/>
      <c r="I40" s="4"/>
      <c r="J40" s="4"/>
      <c r="K40" s="4"/>
      <c r="L40" s="4"/>
      <c r="M40" s="4"/>
      <c r="N40" s="4"/>
      <c r="O40" s="4"/>
      <c r="P40" s="4"/>
      <c r="Q40" s="4"/>
      <c r="R40" s="4"/>
      <c r="S40" s="4"/>
      <c r="T40" s="4"/>
      <c r="U40" s="4"/>
      <c r="V40" s="4"/>
    </row>
    <row r="41" spans="1:22" ht="18" customHeight="1">
      <c r="A41" s="4"/>
      <c r="B41" s="4"/>
      <c r="C41" s="4"/>
      <c r="D41" s="4"/>
      <c r="E41" s="4"/>
      <c r="F41" s="4"/>
      <c r="G41" s="4"/>
      <c r="H41" s="4"/>
      <c r="I41" s="4"/>
      <c r="J41" s="4"/>
      <c r="K41" s="4"/>
      <c r="L41" s="4"/>
      <c r="M41" s="4"/>
      <c r="N41" s="4"/>
      <c r="O41" s="4"/>
      <c r="P41" s="4"/>
      <c r="Q41" s="4"/>
      <c r="R41" s="4"/>
      <c r="S41" s="4"/>
      <c r="T41" s="4"/>
      <c r="U41" s="4"/>
      <c r="V41" s="4"/>
    </row>
    <row r="42" spans="1:22" ht="18" customHeight="1">
      <c r="A42" s="4"/>
      <c r="B42" s="4"/>
      <c r="C42" s="4"/>
      <c r="D42" s="4"/>
      <c r="E42" s="4"/>
      <c r="F42" s="4"/>
      <c r="G42" s="4"/>
      <c r="H42" s="4"/>
      <c r="I42" s="4"/>
      <c r="J42" s="4"/>
      <c r="K42" s="4"/>
      <c r="L42" s="4"/>
      <c r="M42" s="4"/>
      <c r="N42" s="4"/>
      <c r="O42" s="4"/>
      <c r="P42" s="4"/>
      <c r="Q42" s="4"/>
      <c r="R42" s="4"/>
      <c r="S42" s="4"/>
      <c r="T42" s="4"/>
      <c r="U42" s="4"/>
      <c r="V42" s="4"/>
    </row>
    <row r="43" spans="1:22" ht="18" customHeight="1">
      <c r="A43" s="4"/>
      <c r="B43" s="4"/>
      <c r="C43" s="4"/>
      <c r="D43" s="4"/>
      <c r="E43" s="4"/>
      <c r="F43" s="4"/>
      <c r="G43" s="4"/>
      <c r="H43" s="4"/>
      <c r="I43" s="4"/>
      <c r="J43" s="4"/>
      <c r="K43" s="4"/>
      <c r="L43" s="4"/>
      <c r="M43" s="4"/>
      <c r="N43" s="4"/>
      <c r="O43" s="4"/>
      <c r="P43" s="4"/>
      <c r="Q43" s="4"/>
      <c r="R43" s="4"/>
      <c r="S43" s="4"/>
      <c r="T43" s="4"/>
      <c r="U43" s="4"/>
      <c r="V43" s="4"/>
    </row>
    <row r="44" spans="1:22" ht="18" customHeight="1">
      <c r="A44" s="4"/>
      <c r="B44" s="4"/>
      <c r="C44" s="4"/>
      <c r="D44" s="4"/>
      <c r="E44" s="4"/>
      <c r="F44" s="4"/>
      <c r="G44" s="4"/>
      <c r="H44" s="4"/>
      <c r="I44" s="4"/>
      <c r="J44" s="4"/>
      <c r="K44" s="4"/>
      <c r="L44" s="4"/>
      <c r="M44" s="4"/>
      <c r="N44" s="4"/>
      <c r="O44" s="4"/>
      <c r="P44" s="4"/>
      <c r="Q44" s="4"/>
      <c r="R44" s="4"/>
      <c r="S44" s="4"/>
      <c r="T44" s="4"/>
      <c r="U44" s="4"/>
      <c r="V44" s="4"/>
    </row>
    <row r="45" spans="1:22" ht="18" customHeight="1">
      <c r="A45" s="4"/>
      <c r="B45" s="4"/>
      <c r="C45" s="4"/>
      <c r="D45" s="4"/>
      <c r="E45" s="4"/>
      <c r="F45" s="4"/>
      <c r="G45" s="4"/>
      <c r="H45" s="4"/>
      <c r="I45" s="4"/>
      <c r="J45" s="4"/>
      <c r="K45" s="4"/>
      <c r="L45" s="4"/>
      <c r="M45" s="4"/>
      <c r="N45" s="4"/>
      <c r="O45" s="4"/>
      <c r="P45" s="4"/>
      <c r="Q45" s="4"/>
      <c r="R45" s="4"/>
      <c r="S45" s="4"/>
      <c r="T45" s="4"/>
      <c r="U45" s="4"/>
      <c r="V45" s="4"/>
    </row>
    <row r="46" spans="1:22" ht="18" customHeight="1">
      <c r="A46" s="4"/>
      <c r="B46" s="4"/>
      <c r="C46" s="4"/>
      <c r="D46" s="4"/>
      <c r="E46" s="4"/>
      <c r="F46" s="4"/>
      <c r="G46" s="4"/>
      <c r="H46" s="4"/>
      <c r="I46" s="4"/>
      <c r="J46" s="4"/>
      <c r="K46" s="4"/>
      <c r="L46" s="4"/>
      <c r="M46" s="4"/>
      <c r="N46" s="4"/>
      <c r="O46" s="4"/>
      <c r="P46" s="4"/>
      <c r="Q46" s="4"/>
      <c r="R46" s="4"/>
      <c r="S46" s="4"/>
      <c r="T46" s="4"/>
      <c r="U46" s="4"/>
      <c r="V46" s="4"/>
    </row>
    <row r="47" spans="1:22" ht="18" customHeight="1">
      <c r="A47" s="4"/>
      <c r="B47" s="4"/>
      <c r="C47" s="4"/>
      <c r="D47" s="4"/>
      <c r="E47" s="4"/>
      <c r="F47" s="4"/>
      <c r="G47" s="4"/>
      <c r="H47" s="4"/>
      <c r="I47" s="4"/>
      <c r="J47" s="4"/>
      <c r="K47" s="4"/>
      <c r="L47" s="4"/>
      <c r="M47" s="4"/>
      <c r="N47" s="4"/>
      <c r="O47" s="4"/>
      <c r="P47" s="4"/>
      <c r="Q47" s="4"/>
      <c r="R47" s="4"/>
      <c r="S47" s="4"/>
      <c r="T47" s="4"/>
      <c r="U47" s="4"/>
      <c r="V47" s="4"/>
    </row>
    <row r="48" spans="1:22" ht="18" customHeight="1">
      <c r="A48" s="4"/>
      <c r="B48" s="4"/>
      <c r="C48" s="4"/>
      <c r="D48" s="4"/>
      <c r="E48" s="4"/>
      <c r="F48" s="4"/>
      <c r="G48" s="4"/>
      <c r="H48" s="4"/>
      <c r="I48" s="4"/>
      <c r="J48" s="4"/>
      <c r="K48" s="4"/>
      <c r="L48" s="4"/>
      <c r="M48" s="4"/>
      <c r="N48" s="4"/>
      <c r="O48" s="4"/>
      <c r="P48" s="4"/>
      <c r="Q48" s="4"/>
      <c r="R48" s="4"/>
      <c r="S48" s="4"/>
      <c r="T48" s="4"/>
      <c r="U48" s="4"/>
      <c r="V48" s="4"/>
    </row>
    <row r="49" spans="1:22" ht="18" customHeight="1">
      <c r="A49" s="4"/>
      <c r="B49" s="4"/>
      <c r="C49" s="4"/>
      <c r="D49" s="4"/>
      <c r="E49" s="4"/>
      <c r="F49" s="4"/>
      <c r="G49" s="4"/>
      <c r="H49" s="4"/>
      <c r="I49" s="4"/>
      <c r="J49" s="4"/>
      <c r="K49" s="4"/>
      <c r="L49" s="4"/>
      <c r="M49" s="4"/>
      <c r="N49" s="4"/>
      <c r="O49" s="4"/>
      <c r="P49" s="4"/>
      <c r="Q49" s="4"/>
      <c r="R49" s="4"/>
      <c r="S49" s="4"/>
      <c r="T49" s="4"/>
      <c r="U49" s="4"/>
      <c r="V49" s="4"/>
    </row>
    <row r="50" spans="1:22" ht="18" customHeight="1">
      <c r="A50" s="4"/>
      <c r="B50" s="4"/>
      <c r="C50" s="4"/>
      <c r="D50" s="4"/>
      <c r="E50" s="4"/>
      <c r="F50" s="4"/>
      <c r="G50" s="4"/>
      <c r="H50" s="4"/>
      <c r="I50" s="4"/>
      <c r="J50" s="4"/>
      <c r="K50" s="4"/>
      <c r="L50" s="4"/>
      <c r="M50" s="4"/>
      <c r="N50" s="4"/>
      <c r="O50" s="4"/>
      <c r="P50" s="4"/>
      <c r="Q50" s="4"/>
      <c r="R50" s="4"/>
      <c r="S50" s="4"/>
      <c r="T50" s="4"/>
      <c r="U50" s="4"/>
      <c r="V50" s="4"/>
    </row>
    <row r="51" spans="1:22">
      <c r="A51" s="4"/>
      <c r="B51" s="4"/>
      <c r="C51" s="4"/>
      <c r="D51" s="4"/>
      <c r="E51" s="4"/>
      <c r="F51" s="4"/>
      <c r="G51" s="4"/>
      <c r="H51" s="4"/>
      <c r="I51" s="4"/>
      <c r="J51" s="4"/>
      <c r="K51" s="4"/>
      <c r="L51" s="4"/>
      <c r="M51" s="4"/>
      <c r="N51" s="4"/>
      <c r="O51" s="4"/>
      <c r="P51" s="4"/>
      <c r="Q51" s="4"/>
      <c r="R51" s="4"/>
      <c r="S51" s="4"/>
      <c r="T51" s="4"/>
      <c r="U51" s="4"/>
      <c r="V51" s="4"/>
    </row>
    <row r="52" spans="1:22">
      <c r="A52" s="4"/>
      <c r="B52" s="4"/>
      <c r="C52" s="4"/>
      <c r="D52" s="4"/>
      <c r="E52" s="4"/>
      <c r="F52" s="4"/>
      <c r="G52" s="4"/>
      <c r="H52" s="4"/>
      <c r="I52" s="4"/>
      <c r="J52" s="4"/>
      <c r="K52" s="4"/>
      <c r="L52" s="4"/>
      <c r="M52" s="4"/>
      <c r="N52" s="4"/>
      <c r="O52" s="4"/>
      <c r="P52" s="4"/>
      <c r="Q52" s="4"/>
      <c r="R52" s="4"/>
      <c r="S52" s="4"/>
      <c r="T52" s="4"/>
      <c r="U52" s="4"/>
      <c r="V52" s="4"/>
    </row>
    <row r="53" spans="1:22">
      <c r="A53" s="4"/>
      <c r="B53" s="4"/>
      <c r="C53" s="4"/>
      <c r="D53" s="4"/>
      <c r="E53" s="4"/>
      <c r="F53" s="4"/>
      <c r="G53" s="4"/>
      <c r="H53" s="4"/>
      <c r="I53" s="4"/>
      <c r="J53" s="4"/>
      <c r="K53" s="4"/>
      <c r="L53" s="4"/>
      <c r="M53" s="4"/>
      <c r="N53" s="4"/>
      <c r="O53" s="4"/>
      <c r="P53" s="4"/>
      <c r="Q53" s="4"/>
      <c r="R53" s="4"/>
      <c r="S53" s="4"/>
      <c r="T53" s="4"/>
      <c r="U53" s="4"/>
      <c r="V53" s="4"/>
    </row>
    <row r="54" spans="1:22">
      <c r="A54" s="4"/>
      <c r="B54" s="4"/>
      <c r="C54" s="4"/>
      <c r="D54" s="4"/>
      <c r="E54" s="4"/>
      <c r="F54" s="4"/>
      <c r="G54" s="4"/>
      <c r="H54" s="4"/>
      <c r="I54" s="4"/>
      <c r="J54" s="4"/>
      <c r="K54" s="4"/>
      <c r="L54" s="4"/>
      <c r="M54" s="4"/>
      <c r="N54" s="4"/>
      <c r="O54" s="4"/>
      <c r="P54" s="4"/>
      <c r="Q54" s="4"/>
      <c r="R54" s="4"/>
      <c r="S54" s="4"/>
      <c r="T54" s="4"/>
      <c r="U54" s="4"/>
      <c r="V54" s="4"/>
    </row>
    <row r="55" spans="1:22">
      <c r="A55" s="13"/>
      <c r="B55" s="13"/>
      <c r="C55" s="13"/>
      <c r="D55" s="13"/>
      <c r="E55" s="13"/>
      <c r="F55" s="13"/>
      <c r="G55" s="13"/>
      <c r="H55" s="13"/>
      <c r="I55" s="13"/>
      <c r="J55" s="13"/>
      <c r="K55" s="13"/>
      <c r="L55" s="4"/>
      <c r="M55" s="4"/>
      <c r="N55" s="4"/>
      <c r="O55" s="4"/>
      <c r="P55" s="4"/>
      <c r="Q55" s="4"/>
      <c r="R55" s="4"/>
      <c r="S55" s="4"/>
      <c r="T55" s="4"/>
      <c r="U55" s="4"/>
      <c r="V55" s="4"/>
    </row>
    <row r="56" spans="1:22">
      <c r="A56" s="13"/>
      <c r="B56" s="13"/>
      <c r="C56" s="13"/>
      <c r="D56" s="13"/>
      <c r="E56" s="13"/>
      <c r="F56" s="13"/>
      <c r="G56" s="13"/>
      <c r="H56" s="13"/>
      <c r="I56" s="13"/>
      <c r="J56" s="13"/>
      <c r="K56" s="13"/>
      <c r="L56" s="4"/>
      <c r="M56" s="4"/>
      <c r="N56" s="4"/>
      <c r="O56" s="4"/>
      <c r="P56" s="4"/>
      <c r="Q56" s="4"/>
      <c r="R56" s="4"/>
      <c r="S56" s="4"/>
      <c r="T56" s="4"/>
      <c r="U56" s="4"/>
      <c r="V56" s="4"/>
    </row>
    <row r="57" spans="1:22">
      <c r="A57" s="13"/>
      <c r="B57" s="13"/>
      <c r="C57" s="13"/>
      <c r="D57" s="13"/>
      <c r="E57" s="13"/>
      <c r="F57" s="13"/>
      <c r="G57" s="13"/>
      <c r="H57" s="13"/>
      <c r="I57" s="13"/>
      <c r="J57" s="13"/>
      <c r="K57" s="13"/>
    </row>
    <row r="58" spans="1:22">
      <c r="A58" s="13"/>
      <c r="B58" s="13"/>
      <c r="C58" s="13"/>
      <c r="D58" s="13"/>
      <c r="E58" s="13"/>
      <c r="F58" s="13"/>
      <c r="G58" s="13"/>
      <c r="H58" s="13"/>
      <c r="I58" s="13"/>
      <c r="J58" s="13"/>
      <c r="K58" s="13"/>
    </row>
    <row r="59" spans="1:22">
      <c r="A59" s="13"/>
      <c r="B59" s="13"/>
      <c r="C59" s="13"/>
      <c r="D59" s="13"/>
      <c r="E59" s="13"/>
      <c r="F59" s="13"/>
      <c r="G59" s="13"/>
      <c r="H59" s="13"/>
      <c r="I59" s="13"/>
      <c r="J59" s="13"/>
      <c r="K59" s="13"/>
    </row>
    <row r="60" spans="1:22">
      <c r="A60" s="13"/>
      <c r="B60" s="13"/>
      <c r="C60" s="13"/>
      <c r="D60" s="13"/>
      <c r="E60" s="13"/>
      <c r="F60" s="13"/>
      <c r="G60" s="13"/>
      <c r="H60" s="13"/>
      <c r="I60" s="13"/>
      <c r="J60" s="13"/>
      <c r="K60" s="13"/>
    </row>
    <row r="61" spans="1:22">
      <c r="A61" s="13"/>
      <c r="B61" s="13"/>
      <c r="C61" s="13"/>
      <c r="D61" s="13"/>
      <c r="E61" s="13"/>
      <c r="F61" s="13"/>
      <c r="G61" s="13"/>
      <c r="H61" s="13"/>
      <c r="I61" s="13"/>
      <c r="J61" s="13"/>
      <c r="K61" s="13"/>
    </row>
    <row r="62" spans="1:22">
      <c r="A62" s="13"/>
      <c r="B62" s="13"/>
      <c r="C62" s="13"/>
      <c r="D62" s="13"/>
      <c r="E62" s="13"/>
      <c r="F62" s="13"/>
      <c r="G62" s="13"/>
      <c r="H62" s="13"/>
      <c r="I62" s="13"/>
      <c r="J62" s="13"/>
      <c r="K62" s="13"/>
    </row>
    <row r="63" spans="1:22">
      <c r="A63" s="13"/>
      <c r="B63" s="13"/>
      <c r="C63" s="13"/>
      <c r="D63" s="13"/>
      <c r="E63" s="13"/>
      <c r="F63" s="13"/>
      <c r="G63" s="13"/>
      <c r="H63" s="13"/>
      <c r="I63" s="13"/>
      <c r="J63" s="13"/>
      <c r="K63" s="13"/>
    </row>
    <row r="64" spans="1:22">
      <c r="A64" s="13"/>
      <c r="B64" s="13"/>
      <c r="C64" s="13"/>
      <c r="D64" s="13"/>
      <c r="E64" s="13"/>
      <c r="F64" s="13"/>
      <c r="G64" s="13"/>
      <c r="H64" s="13"/>
      <c r="I64" s="13"/>
      <c r="J64" s="13"/>
      <c r="K64" s="13"/>
    </row>
    <row r="65" spans="1:11">
      <c r="A65" s="13"/>
      <c r="B65" s="13"/>
      <c r="C65" s="13"/>
      <c r="D65" s="13"/>
      <c r="E65" s="13"/>
      <c r="F65" s="13"/>
      <c r="G65" s="13"/>
      <c r="H65" s="13"/>
      <c r="I65" s="13"/>
      <c r="J65" s="13"/>
      <c r="K65" s="13"/>
    </row>
    <row r="66" spans="1:11">
      <c r="A66" s="13"/>
      <c r="B66" s="13"/>
      <c r="C66" s="13"/>
      <c r="D66" s="13"/>
      <c r="E66" s="13"/>
      <c r="F66" s="13"/>
      <c r="G66" s="13"/>
      <c r="H66" s="13"/>
      <c r="I66" s="13"/>
      <c r="J66" s="13"/>
      <c r="K66" s="13"/>
    </row>
    <row r="67" spans="1:11">
      <c r="A67" s="13"/>
      <c r="B67" s="13"/>
      <c r="C67" s="13"/>
      <c r="D67" s="13"/>
      <c r="E67" s="13"/>
      <c r="F67" s="13"/>
      <c r="G67" s="13"/>
      <c r="H67" s="13"/>
      <c r="I67" s="13"/>
      <c r="J67" s="13"/>
      <c r="K67" s="13"/>
    </row>
    <row r="68" spans="1:11">
      <c r="A68" s="13"/>
      <c r="B68" s="13"/>
      <c r="C68" s="13"/>
      <c r="D68" s="13"/>
      <c r="E68" s="13"/>
      <c r="F68" s="13"/>
      <c r="G68" s="13"/>
      <c r="H68" s="13"/>
      <c r="I68" s="13"/>
      <c r="J68" s="13"/>
      <c r="K68" s="13"/>
    </row>
    <row r="69" spans="1:11">
      <c r="A69" s="13"/>
      <c r="B69" s="13"/>
      <c r="C69" s="13"/>
      <c r="D69" s="13"/>
      <c r="E69" s="13"/>
      <c r="F69" s="13"/>
      <c r="G69" s="13"/>
      <c r="H69" s="13"/>
      <c r="I69" s="13"/>
      <c r="J69" s="13"/>
      <c r="K69" s="13"/>
    </row>
    <row r="70" spans="1:11">
      <c r="A70" s="13"/>
      <c r="B70" s="13"/>
      <c r="C70" s="13"/>
      <c r="D70" s="13"/>
      <c r="E70" s="13"/>
      <c r="F70" s="13"/>
      <c r="G70" s="13"/>
      <c r="H70" s="13"/>
      <c r="I70" s="13"/>
      <c r="J70" s="13"/>
      <c r="K70" s="13"/>
    </row>
    <row r="71" spans="1:11">
      <c r="A71" s="13"/>
      <c r="B71" s="13"/>
      <c r="C71" s="13"/>
      <c r="D71" s="13"/>
      <c r="E71" s="13"/>
      <c r="F71" s="13"/>
      <c r="G71" s="13"/>
      <c r="H71" s="13"/>
      <c r="I71" s="13"/>
      <c r="J71" s="13"/>
      <c r="K71" s="13"/>
    </row>
    <row r="72" spans="1:11">
      <c r="A72" s="13"/>
      <c r="B72" s="13"/>
      <c r="C72" s="13"/>
      <c r="D72" s="13"/>
      <c r="E72" s="13"/>
      <c r="F72" s="13"/>
      <c r="G72" s="13"/>
      <c r="H72" s="13"/>
      <c r="I72" s="13"/>
      <c r="J72" s="13"/>
      <c r="K72" s="13"/>
    </row>
    <row r="73" spans="1:11">
      <c r="A73" s="13"/>
      <c r="B73" s="13"/>
      <c r="C73" s="13"/>
      <c r="D73" s="13"/>
      <c r="E73" s="13"/>
      <c r="F73" s="13"/>
      <c r="G73" s="13"/>
      <c r="H73" s="13"/>
      <c r="I73" s="13"/>
      <c r="J73" s="13"/>
      <c r="K73" s="13"/>
    </row>
    <row r="74" spans="1:11">
      <c r="A74" s="13"/>
      <c r="B74" s="13"/>
      <c r="C74" s="13"/>
      <c r="D74" s="13"/>
      <c r="E74" s="13"/>
      <c r="F74" s="13"/>
      <c r="G74" s="13"/>
      <c r="H74" s="13"/>
      <c r="I74" s="13"/>
      <c r="J74" s="13"/>
      <c r="K74" s="13"/>
    </row>
    <row r="75" spans="1:11">
      <c r="A75" s="13"/>
      <c r="B75" s="13"/>
      <c r="C75" s="13"/>
      <c r="D75" s="13"/>
      <c r="E75" s="13"/>
      <c r="F75" s="13"/>
      <c r="G75" s="13"/>
      <c r="H75" s="13"/>
      <c r="I75" s="13"/>
      <c r="J75" s="13"/>
      <c r="K75" s="13"/>
    </row>
    <row r="76" spans="1:11">
      <c r="A76" s="13"/>
      <c r="B76" s="13"/>
      <c r="C76" s="13"/>
      <c r="D76" s="13"/>
      <c r="E76" s="13"/>
      <c r="F76" s="13"/>
      <c r="G76" s="13"/>
      <c r="H76" s="13"/>
      <c r="I76" s="13"/>
      <c r="J76" s="13"/>
      <c r="K76" s="13"/>
    </row>
    <row r="77" spans="1:11">
      <c r="A77" s="13"/>
      <c r="B77" s="13"/>
      <c r="C77" s="13"/>
      <c r="D77" s="13"/>
      <c r="E77" s="13"/>
      <c r="F77" s="13"/>
      <c r="G77" s="13"/>
      <c r="H77" s="13"/>
      <c r="I77" s="13"/>
      <c r="J77" s="13"/>
      <c r="K77" s="13"/>
    </row>
    <row r="78" spans="1:11">
      <c r="A78" s="13"/>
      <c r="B78" s="13"/>
      <c r="C78" s="13"/>
      <c r="D78" s="13"/>
      <c r="E78" s="13"/>
      <c r="F78" s="13"/>
      <c r="G78" s="13"/>
      <c r="H78" s="13"/>
      <c r="I78" s="13"/>
      <c r="J78" s="13"/>
      <c r="K78" s="13"/>
    </row>
    <row r="79" spans="1:11">
      <c r="A79" s="13"/>
      <c r="B79" s="13"/>
      <c r="C79" s="13"/>
      <c r="D79" s="13"/>
      <c r="E79" s="13"/>
      <c r="F79" s="13"/>
      <c r="G79" s="13"/>
      <c r="H79" s="13"/>
      <c r="I79" s="13"/>
      <c r="J79" s="13"/>
      <c r="K79" s="13"/>
    </row>
    <row r="80" spans="1:11">
      <c r="A80" s="13"/>
      <c r="B80" s="13"/>
      <c r="C80" s="13"/>
      <c r="D80" s="13"/>
      <c r="E80" s="13"/>
      <c r="F80" s="13"/>
      <c r="G80" s="13"/>
      <c r="H80" s="13"/>
      <c r="I80" s="13"/>
      <c r="J80" s="13"/>
      <c r="K80" s="13"/>
    </row>
    <row r="81" spans="1:11">
      <c r="A81" s="13"/>
      <c r="B81" s="13"/>
      <c r="C81" s="13"/>
      <c r="D81" s="13"/>
      <c r="E81" s="13"/>
      <c r="F81" s="13"/>
      <c r="G81" s="13"/>
      <c r="H81" s="13"/>
      <c r="I81" s="13"/>
      <c r="J81" s="13"/>
      <c r="K81" s="13"/>
    </row>
    <row r="82" spans="1:11">
      <c r="A82" s="13"/>
      <c r="B82" s="13"/>
      <c r="C82" s="13"/>
      <c r="D82" s="13"/>
      <c r="E82" s="13"/>
      <c r="F82" s="13"/>
      <c r="G82" s="13"/>
      <c r="H82" s="13"/>
      <c r="I82" s="13"/>
      <c r="J82" s="13"/>
      <c r="K82" s="13"/>
    </row>
    <row r="83" spans="1:11">
      <c r="A83" s="13"/>
      <c r="B83" s="13"/>
      <c r="C83" s="13"/>
      <c r="D83" s="13"/>
      <c r="E83" s="13"/>
      <c r="F83" s="13"/>
      <c r="G83" s="13"/>
      <c r="H83" s="13"/>
      <c r="I83" s="13"/>
      <c r="J83" s="13"/>
      <c r="K83" s="13"/>
    </row>
    <row r="84" spans="1:11">
      <c r="A84" s="13"/>
      <c r="B84" s="13"/>
      <c r="C84" s="13"/>
      <c r="D84" s="13"/>
      <c r="E84" s="13"/>
      <c r="F84" s="13"/>
      <c r="G84" s="13"/>
      <c r="H84" s="13"/>
      <c r="I84" s="13"/>
      <c r="J84" s="13"/>
      <c r="K84" s="13"/>
    </row>
    <row r="85" spans="1:11">
      <c r="A85" s="13"/>
      <c r="B85" s="13"/>
      <c r="C85" s="13"/>
      <c r="D85" s="13"/>
      <c r="E85" s="13"/>
      <c r="F85" s="13"/>
      <c r="G85" s="13"/>
      <c r="H85" s="13"/>
      <c r="I85" s="13"/>
      <c r="J85" s="13"/>
      <c r="K85" s="13"/>
    </row>
    <row r="86" spans="1:11">
      <c r="A86" s="13"/>
      <c r="B86" s="13"/>
      <c r="C86" s="13"/>
      <c r="D86" s="13"/>
      <c r="E86" s="13"/>
      <c r="F86" s="13"/>
      <c r="G86" s="13"/>
      <c r="H86" s="13"/>
      <c r="I86" s="13"/>
      <c r="J86" s="13"/>
      <c r="K86" s="13"/>
    </row>
    <row r="87" spans="1:11">
      <c r="A87" s="13"/>
      <c r="B87" s="13"/>
      <c r="C87" s="13"/>
      <c r="D87" s="13"/>
      <c r="E87" s="13"/>
      <c r="F87" s="13"/>
      <c r="G87" s="13"/>
      <c r="H87" s="13"/>
      <c r="I87" s="13"/>
      <c r="J87" s="13"/>
      <c r="K87" s="13"/>
    </row>
    <row r="88" spans="1:11">
      <c r="A88" s="13"/>
      <c r="B88" s="13"/>
      <c r="C88" s="13"/>
      <c r="D88" s="13"/>
      <c r="E88" s="13"/>
      <c r="F88" s="13"/>
      <c r="G88" s="13"/>
      <c r="H88" s="13"/>
      <c r="I88" s="13"/>
      <c r="J88" s="13"/>
      <c r="K88" s="13"/>
    </row>
    <row r="89" spans="1:11">
      <c r="A89" s="13"/>
      <c r="B89" s="13"/>
      <c r="C89" s="13"/>
      <c r="D89" s="13"/>
      <c r="E89" s="13"/>
      <c r="F89" s="13"/>
      <c r="G89" s="13"/>
      <c r="H89" s="13"/>
      <c r="I89" s="13"/>
      <c r="J89" s="13"/>
      <c r="K89" s="13"/>
    </row>
    <row r="90" spans="1:11">
      <c r="A90" s="13"/>
      <c r="B90" s="13"/>
      <c r="C90" s="13"/>
      <c r="D90" s="13"/>
      <c r="E90" s="13"/>
      <c r="F90" s="13"/>
      <c r="G90" s="13"/>
      <c r="H90" s="13"/>
      <c r="I90" s="13"/>
      <c r="J90" s="13"/>
      <c r="K90" s="13"/>
    </row>
    <row r="91" spans="1:11">
      <c r="A91" s="13"/>
      <c r="B91" s="13"/>
      <c r="C91" s="13"/>
      <c r="D91" s="13"/>
      <c r="E91" s="13"/>
      <c r="F91" s="13"/>
      <c r="G91" s="13"/>
      <c r="H91" s="13"/>
      <c r="I91" s="13"/>
      <c r="J91" s="13"/>
      <c r="K91" s="13"/>
    </row>
    <row r="92" spans="1:11">
      <c r="A92" s="13"/>
      <c r="B92" s="13"/>
      <c r="C92" s="13"/>
      <c r="D92" s="13"/>
      <c r="E92" s="13"/>
      <c r="F92" s="13"/>
      <c r="G92" s="13"/>
      <c r="H92" s="13"/>
      <c r="I92" s="13"/>
      <c r="J92" s="13"/>
      <c r="K92" s="13"/>
    </row>
    <row r="93" spans="1:11">
      <c r="A93" s="13"/>
      <c r="B93" s="13"/>
      <c r="C93" s="13"/>
      <c r="D93" s="13"/>
      <c r="E93" s="13"/>
      <c r="F93" s="13"/>
      <c r="G93" s="13"/>
      <c r="H93" s="13"/>
      <c r="I93" s="13"/>
      <c r="J93" s="13"/>
      <c r="K93" s="13"/>
    </row>
    <row r="94" spans="1:11">
      <c r="A94" s="13"/>
      <c r="B94" s="13"/>
      <c r="C94" s="13"/>
      <c r="D94" s="13"/>
      <c r="E94" s="13"/>
      <c r="F94" s="13"/>
      <c r="G94" s="13"/>
      <c r="H94" s="13"/>
      <c r="I94" s="13"/>
      <c r="J94" s="13"/>
      <c r="K94" s="13"/>
    </row>
    <row r="95" spans="1:11">
      <c r="A95" s="13"/>
      <c r="B95" s="13"/>
      <c r="C95" s="13"/>
      <c r="D95" s="13"/>
      <c r="E95" s="13"/>
      <c r="F95" s="13"/>
      <c r="G95" s="13"/>
      <c r="H95" s="13"/>
      <c r="I95" s="13"/>
      <c r="J95" s="13"/>
      <c r="K95" s="13"/>
    </row>
    <row r="96" spans="1:11">
      <c r="A96" s="13"/>
      <c r="B96" s="13"/>
      <c r="C96" s="13"/>
      <c r="D96" s="13"/>
      <c r="E96" s="13"/>
      <c r="F96" s="13"/>
      <c r="G96" s="13"/>
      <c r="H96" s="13"/>
      <c r="I96" s="13"/>
      <c r="J96" s="13"/>
      <c r="K96" s="13"/>
    </row>
    <row r="97" spans="1:11">
      <c r="A97" s="13"/>
      <c r="B97" s="13"/>
      <c r="C97" s="13"/>
      <c r="D97" s="13"/>
      <c r="E97" s="13"/>
      <c r="F97" s="13"/>
      <c r="G97" s="13"/>
      <c r="H97" s="13"/>
      <c r="I97" s="13"/>
      <c r="J97" s="13"/>
      <c r="K97" s="13"/>
    </row>
    <row r="98" spans="1:11">
      <c r="A98" s="13"/>
      <c r="B98" s="13"/>
      <c r="C98" s="13"/>
      <c r="D98" s="13"/>
      <c r="E98" s="13"/>
      <c r="F98" s="13"/>
      <c r="G98" s="13"/>
      <c r="H98" s="13"/>
      <c r="I98" s="13"/>
      <c r="J98" s="13"/>
      <c r="K98" s="13"/>
    </row>
    <row r="99" spans="1:11">
      <c r="A99" s="13"/>
      <c r="B99" s="13"/>
      <c r="C99" s="13"/>
      <c r="D99" s="13"/>
      <c r="E99" s="13"/>
      <c r="F99" s="13"/>
      <c r="G99" s="13"/>
      <c r="H99" s="13"/>
      <c r="I99" s="13"/>
      <c r="J99" s="13"/>
      <c r="K99" s="13"/>
    </row>
    <row r="100" spans="1:11">
      <c r="A100" s="13"/>
      <c r="B100" s="13"/>
      <c r="C100" s="13"/>
      <c r="D100" s="13"/>
      <c r="E100" s="13"/>
      <c r="F100" s="13"/>
      <c r="G100" s="13"/>
      <c r="H100" s="13"/>
      <c r="I100" s="13"/>
      <c r="J100" s="13"/>
      <c r="K100" s="13"/>
    </row>
    <row r="101" spans="1:11">
      <c r="A101" s="13"/>
      <c r="B101" s="13"/>
      <c r="C101" s="13"/>
      <c r="D101" s="13"/>
      <c r="E101" s="13"/>
      <c r="F101" s="13"/>
      <c r="G101" s="13"/>
      <c r="H101" s="13"/>
      <c r="I101" s="13"/>
      <c r="J101" s="13"/>
      <c r="K101" s="13"/>
    </row>
    <row r="102" spans="1:11">
      <c r="A102" s="13"/>
      <c r="B102" s="13"/>
      <c r="C102" s="13"/>
      <c r="D102" s="13"/>
      <c r="E102" s="13"/>
      <c r="F102" s="13"/>
      <c r="G102" s="13"/>
      <c r="H102" s="13"/>
      <c r="I102" s="13"/>
      <c r="J102" s="13"/>
      <c r="K102" s="13"/>
    </row>
    <row r="103" spans="1:11">
      <c r="A103" s="13"/>
      <c r="B103" s="13"/>
      <c r="C103" s="13"/>
      <c r="D103" s="13"/>
      <c r="E103" s="13"/>
      <c r="F103" s="13"/>
      <c r="G103" s="13"/>
      <c r="H103" s="13"/>
      <c r="I103" s="13"/>
      <c r="J103" s="13"/>
      <c r="K103" s="13"/>
    </row>
    <row r="104" spans="1:11">
      <c r="A104" s="13"/>
      <c r="B104" s="13"/>
      <c r="C104" s="13"/>
      <c r="D104" s="13"/>
      <c r="E104" s="13"/>
      <c r="F104" s="13"/>
      <c r="G104" s="13"/>
      <c r="H104" s="13"/>
      <c r="I104" s="13"/>
      <c r="J104" s="13"/>
      <c r="K104" s="13"/>
    </row>
    <row r="105" spans="1:11">
      <c r="A105" s="13"/>
      <c r="B105" s="13"/>
      <c r="C105" s="13"/>
      <c r="D105" s="13"/>
      <c r="E105" s="13"/>
      <c r="F105" s="13"/>
      <c r="G105" s="13"/>
      <c r="H105" s="13"/>
      <c r="I105" s="13"/>
      <c r="J105" s="13"/>
      <c r="K105" s="13"/>
    </row>
    <row r="106" spans="1:11">
      <c r="A106" s="13"/>
      <c r="B106" s="13"/>
      <c r="C106" s="13"/>
      <c r="D106" s="13"/>
      <c r="E106" s="13"/>
      <c r="F106" s="13"/>
      <c r="G106" s="13"/>
      <c r="H106" s="13"/>
      <c r="I106" s="13"/>
      <c r="J106" s="13"/>
      <c r="K106" s="13"/>
    </row>
    <row r="107" spans="1:11">
      <c r="A107" s="13"/>
      <c r="B107" s="13"/>
      <c r="C107" s="13"/>
      <c r="D107" s="13"/>
      <c r="E107" s="13"/>
      <c r="F107" s="13"/>
      <c r="G107" s="13"/>
      <c r="H107" s="13"/>
      <c r="I107" s="13"/>
      <c r="J107" s="13"/>
      <c r="K107" s="13"/>
    </row>
    <row r="108" spans="1:11">
      <c r="A108" s="13"/>
      <c r="B108" s="13"/>
      <c r="C108" s="13"/>
      <c r="D108" s="13"/>
      <c r="E108" s="13"/>
      <c r="F108" s="13"/>
      <c r="G108" s="13"/>
      <c r="H108" s="13"/>
      <c r="I108" s="13"/>
      <c r="J108" s="13"/>
      <c r="K108" s="13"/>
    </row>
    <row r="109" spans="1:11">
      <c r="A109" s="13"/>
      <c r="B109" s="13"/>
      <c r="C109" s="13"/>
      <c r="D109" s="13"/>
      <c r="E109" s="13"/>
      <c r="F109" s="13"/>
      <c r="G109" s="13"/>
      <c r="H109" s="13"/>
      <c r="I109" s="13"/>
      <c r="J109" s="13"/>
      <c r="K109" s="13"/>
    </row>
    <row r="110" spans="1:11">
      <c r="A110" s="13"/>
      <c r="B110" s="13"/>
      <c r="C110" s="13"/>
      <c r="D110" s="13"/>
      <c r="E110" s="13"/>
      <c r="F110" s="13"/>
      <c r="G110" s="13"/>
      <c r="H110" s="13"/>
      <c r="I110" s="13"/>
      <c r="J110" s="13"/>
      <c r="K110" s="13"/>
    </row>
    <row r="111" spans="1:11">
      <c r="A111" s="13"/>
      <c r="B111" s="13"/>
      <c r="C111" s="13"/>
      <c r="D111" s="13"/>
      <c r="E111" s="13"/>
      <c r="F111" s="13"/>
      <c r="G111" s="13"/>
      <c r="H111" s="13"/>
      <c r="I111" s="13"/>
      <c r="J111" s="13"/>
      <c r="K111" s="13"/>
    </row>
    <row r="112" spans="1:11">
      <c r="A112" s="13"/>
      <c r="B112" s="13"/>
      <c r="C112" s="13"/>
      <c r="D112" s="13"/>
      <c r="E112" s="13"/>
      <c r="F112" s="13"/>
      <c r="G112" s="13"/>
      <c r="H112" s="13"/>
      <c r="I112" s="13"/>
      <c r="J112" s="13"/>
      <c r="K112" s="13"/>
    </row>
    <row r="113" spans="1:11">
      <c r="A113" s="13"/>
      <c r="B113" s="13"/>
      <c r="C113" s="13"/>
      <c r="D113" s="13"/>
      <c r="E113" s="13"/>
      <c r="F113" s="13"/>
      <c r="G113" s="13"/>
      <c r="H113" s="13"/>
      <c r="I113" s="13"/>
      <c r="J113" s="13"/>
      <c r="K113" s="13"/>
    </row>
    <row r="114" spans="1:11">
      <c r="A114" s="13"/>
      <c r="B114" s="13"/>
      <c r="C114" s="13"/>
      <c r="D114" s="13"/>
      <c r="E114" s="13"/>
      <c r="F114" s="13"/>
      <c r="G114" s="13"/>
      <c r="H114" s="13"/>
      <c r="I114" s="13"/>
      <c r="J114" s="13"/>
      <c r="K114" s="13"/>
    </row>
    <row r="115" spans="1:11">
      <c r="A115" s="13"/>
      <c r="B115" s="13"/>
      <c r="C115" s="13"/>
      <c r="D115" s="13"/>
      <c r="E115" s="13"/>
      <c r="F115" s="13"/>
      <c r="G115" s="13"/>
      <c r="H115" s="13"/>
      <c r="I115" s="13"/>
      <c r="J115" s="13"/>
      <c r="K115" s="13"/>
    </row>
    <row r="116" spans="1:11">
      <c r="A116" s="13"/>
      <c r="B116" s="13"/>
      <c r="C116" s="13"/>
      <c r="D116" s="13"/>
      <c r="E116" s="13"/>
      <c r="F116" s="13"/>
      <c r="G116" s="13"/>
      <c r="H116" s="13"/>
      <c r="I116" s="13"/>
      <c r="J116" s="13"/>
      <c r="K116" s="13"/>
    </row>
    <row r="117" spans="1:11">
      <c r="A117" s="13"/>
      <c r="B117" s="13"/>
      <c r="C117" s="13"/>
      <c r="D117" s="13"/>
      <c r="E117" s="13"/>
      <c r="F117" s="13"/>
      <c r="G117" s="13"/>
      <c r="H117" s="13"/>
      <c r="I117" s="13"/>
      <c r="J117" s="13"/>
      <c r="K117" s="13"/>
    </row>
    <row r="118" spans="1:11">
      <c r="A118" s="13"/>
      <c r="B118" s="13"/>
      <c r="C118" s="13"/>
      <c r="D118" s="13"/>
      <c r="E118" s="13"/>
      <c r="F118" s="13"/>
      <c r="G118" s="13"/>
      <c r="H118" s="13"/>
      <c r="I118" s="13"/>
      <c r="J118" s="13"/>
      <c r="K118" s="13"/>
    </row>
    <row r="119" spans="1:11">
      <c r="A119" s="13"/>
      <c r="B119" s="13"/>
      <c r="C119" s="13"/>
      <c r="D119" s="13"/>
      <c r="E119" s="13"/>
      <c r="F119" s="13"/>
      <c r="G119" s="13"/>
      <c r="H119" s="13"/>
      <c r="I119" s="13"/>
      <c r="J119" s="13"/>
      <c r="K119" s="13"/>
    </row>
    <row r="120" spans="1:11">
      <c r="A120" s="13"/>
      <c r="B120" s="13"/>
      <c r="C120" s="13"/>
      <c r="D120" s="13"/>
      <c r="E120" s="13"/>
      <c r="F120" s="13"/>
      <c r="G120" s="13"/>
      <c r="H120" s="13"/>
      <c r="I120" s="13"/>
      <c r="J120" s="13"/>
      <c r="K120" s="13"/>
    </row>
    <row r="121" spans="1:11">
      <c r="A121" s="13"/>
      <c r="B121" s="13"/>
      <c r="C121" s="13"/>
      <c r="D121" s="13"/>
      <c r="E121" s="13"/>
      <c r="F121" s="13"/>
      <c r="G121" s="13"/>
      <c r="H121" s="13"/>
      <c r="I121" s="13"/>
      <c r="J121" s="13"/>
      <c r="K121" s="13"/>
    </row>
    <row r="122" spans="1:11">
      <c r="A122" s="13"/>
      <c r="B122" s="13"/>
      <c r="C122" s="13"/>
      <c r="D122" s="13"/>
      <c r="E122" s="13"/>
      <c r="F122" s="13"/>
      <c r="G122" s="13"/>
      <c r="H122" s="13"/>
      <c r="I122" s="13"/>
      <c r="J122" s="13"/>
      <c r="K122" s="13"/>
    </row>
    <row r="123" spans="1:11">
      <c r="A123" s="13"/>
      <c r="B123" s="13"/>
      <c r="C123" s="13"/>
      <c r="D123" s="13"/>
      <c r="E123" s="13"/>
      <c r="F123" s="13"/>
      <c r="G123" s="13"/>
      <c r="H123" s="13"/>
      <c r="I123" s="13"/>
      <c r="J123" s="13"/>
      <c r="K123" s="13"/>
    </row>
    <row r="124" spans="1:11">
      <c r="A124" s="13"/>
      <c r="B124" s="13"/>
      <c r="C124" s="13"/>
      <c r="D124" s="13"/>
      <c r="E124" s="13"/>
      <c r="F124" s="13"/>
      <c r="G124" s="13"/>
      <c r="H124" s="13"/>
      <c r="I124" s="13"/>
      <c r="J124" s="13"/>
      <c r="K124" s="13"/>
    </row>
    <row r="125" spans="1:11">
      <c r="A125" s="13"/>
      <c r="B125" s="13"/>
      <c r="C125" s="13"/>
      <c r="D125" s="13"/>
      <c r="E125" s="13"/>
      <c r="F125" s="13"/>
      <c r="G125" s="13"/>
      <c r="H125" s="13"/>
      <c r="I125" s="13"/>
      <c r="J125" s="13"/>
      <c r="K125" s="13"/>
    </row>
    <row r="126" spans="1:11">
      <c r="A126" s="13"/>
      <c r="B126" s="13"/>
      <c r="C126" s="13"/>
      <c r="D126" s="13"/>
      <c r="E126" s="13"/>
      <c r="F126" s="13"/>
      <c r="G126" s="13"/>
      <c r="H126" s="13"/>
      <c r="I126" s="13"/>
      <c r="J126" s="13"/>
      <c r="K126" s="13"/>
    </row>
    <row r="127" spans="1:11">
      <c r="A127" s="13"/>
      <c r="B127" s="13"/>
      <c r="C127" s="13"/>
      <c r="D127" s="13"/>
      <c r="E127" s="13"/>
      <c r="F127" s="13"/>
      <c r="G127" s="13"/>
      <c r="H127" s="13"/>
      <c r="I127" s="13"/>
      <c r="J127" s="13"/>
      <c r="K127" s="13"/>
    </row>
    <row r="128" spans="1:11">
      <c r="A128" s="13"/>
      <c r="B128" s="13"/>
      <c r="C128" s="13"/>
      <c r="D128" s="13"/>
      <c r="E128" s="13"/>
      <c r="F128" s="13"/>
      <c r="G128" s="13"/>
      <c r="H128" s="13"/>
      <c r="I128" s="13"/>
      <c r="J128" s="13"/>
      <c r="K128" s="13"/>
    </row>
    <row r="129" spans="1:11">
      <c r="A129" s="13"/>
      <c r="B129" s="13"/>
      <c r="C129" s="13"/>
      <c r="D129" s="13"/>
      <c r="E129" s="13"/>
      <c r="F129" s="13"/>
      <c r="G129" s="13"/>
      <c r="H129" s="13"/>
      <c r="I129" s="13"/>
      <c r="J129" s="13"/>
      <c r="K129" s="13"/>
    </row>
    <row r="130" spans="1:11">
      <c r="A130" s="13"/>
      <c r="B130" s="13"/>
      <c r="C130" s="13"/>
      <c r="D130" s="13"/>
      <c r="E130" s="13"/>
      <c r="F130" s="13"/>
      <c r="G130" s="13"/>
      <c r="H130" s="13"/>
      <c r="I130" s="13"/>
      <c r="J130" s="13"/>
      <c r="K130" s="13"/>
    </row>
    <row r="131" spans="1:11">
      <c r="A131" s="13"/>
      <c r="B131" s="13"/>
      <c r="C131" s="13"/>
      <c r="D131" s="13"/>
      <c r="E131" s="13"/>
      <c r="F131" s="13"/>
      <c r="G131" s="13"/>
      <c r="H131" s="13"/>
      <c r="I131" s="13"/>
      <c r="J131" s="13"/>
      <c r="K131" s="13"/>
    </row>
    <row r="132" spans="1:11">
      <c r="A132" s="13"/>
      <c r="B132" s="13"/>
      <c r="C132" s="13"/>
      <c r="D132" s="13"/>
      <c r="E132" s="13"/>
      <c r="F132" s="13"/>
      <c r="G132" s="13"/>
      <c r="H132" s="13"/>
      <c r="I132" s="13"/>
      <c r="J132" s="13"/>
      <c r="K132" s="13"/>
    </row>
    <row r="133" spans="1:11">
      <c r="A133" s="13"/>
      <c r="B133" s="13"/>
      <c r="C133" s="13"/>
      <c r="D133" s="13"/>
      <c r="E133" s="13"/>
      <c r="F133" s="13"/>
      <c r="G133" s="13"/>
      <c r="H133" s="13"/>
      <c r="I133" s="13"/>
      <c r="J133" s="13"/>
      <c r="K133" s="13"/>
    </row>
    <row r="134" spans="1:11">
      <c r="A134" s="13"/>
      <c r="B134" s="13"/>
      <c r="C134" s="13"/>
      <c r="D134" s="13"/>
      <c r="E134" s="13"/>
      <c r="F134" s="13"/>
      <c r="G134" s="13"/>
      <c r="H134" s="13"/>
      <c r="I134" s="13"/>
      <c r="J134" s="13"/>
      <c r="K134" s="13"/>
    </row>
    <row r="135" spans="1:11">
      <c r="A135" s="13"/>
      <c r="B135" s="13"/>
      <c r="C135" s="13"/>
      <c r="D135" s="13"/>
      <c r="E135" s="13"/>
      <c r="F135" s="13"/>
      <c r="G135" s="13"/>
      <c r="H135" s="13"/>
      <c r="I135" s="13"/>
      <c r="J135" s="13"/>
      <c r="K135" s="13"/>
    </row>
    <row r="136" spans="1:11">
      <c r="A136" s="13"/>
      <c r="B136" s="13"/>
      <c r="C136" s="13"/>
      <c r="D136" s="13"/>
      <c r="E136" s="13"/>
      <c r="F136" s="13"/>
      <c r="G136" s="13"/>
      <c r="H136" s="13"/>
      <c r="I136" s="13"/>
      <c r="J136" s="13"/>
      <c r="K136" s="13"/>
    </row>
    <row r="137" spans="1:11">
      <c r="A137" s="13"/>
      <c r="B137" s="13"/>
      <c r="C137" s="13"/>
      <c r="D137" s="13"/>
      <c r="E137" s="13"/>
      <c r="F137" s="13"/>
      <c r="G137" s="13"/>
      <c r="H137" s="13"/>
      <c r="I137" s="13"/>
      <c r="J137" s="13"/>
      <c r="K137" s="13"/>
    </row>
    <row r="138" spans="1:11">
      <c r="A138" s="13"/>
      <c r="B138" s="13"/>
      <c r="C138" s="13"/>
      <c r="D138" s="13"/>
      <c r="E138" s="13"/>
      <c r="F138" s="13"/>
      <c r="G138" s="13"/>
      <c r="H138" s="13"/>
      <c r="I138" s="13"/>
      <c r="J138" s="13"/>
      <c r="K138" s="13"/>
    </row>
    <row r="139" spans="1:11">
      <c r="A139" s="13"/>
      <c r="B139" s="13"/>
      <c r="C139" s="13"/>
      <c r="D139" s="13"/>
      <c r="E139" s="13"/>
      <c r="F139" s="13"/>
      <c r="G139" s="13"/>
      <c r="H139" s="13"/>
      <c r="I139" s="13"/>
      <c r="J139" s="13"/>
      <c r="K139" s="13"/>
    </row>
    <row r="140" spans="1:11">
      <c r="A140" s="13"/>
      <c r="B140" s="13"/>
      <c r="C140" s="13"/>
      <c r="D140" s="13"/>
      <c r="E140" s="13"/>
      <c r="F140" s="13"/>
      <c r="G140" s="13"/>
      <c r="H140" s="13"/>
      <c r="I140" s="13"/>
      <c r="J140" s="13"/>
      <c r="K140" s="13"/>
    </row>
    <row r="141" spans="1:11">
      <c r="A141" s="13"/>
      <c r="B141" s="13"/>
      <c r="C141" s="13"/>
      <c r="D141" s="13"/>
      <c r="E141" s="13"/>
      <c r="F141" s="13"/>
      <c r="G141" s="13"/>
      <c r="H141" s="13"/>
      <c r="I141" s="13"/>
      <c r="J141" s="13"/>
      <c r="K141" s="13"/>
    </row>
    <row r="142" spans="1:11">
      <c r="A142" s="13"/>
      <c r="B142" s="13"/>
      <c r="C142" s="13"/>
      <c r="D142" s="13"/>
      <c r="E142" s="13"/>
      <c r="F142" s="13"/>
      <c r="G142" s="13"/>
      <c r="H142" s="13"/>
      <c r="I142" s="13"/>
      <c r="J142" s="13"/>
      <c r="K142" s="13"/>
    </row>
    <row r="143" spans="1:11">
      <c r="A143" s="13"/>
      <c r="B143" s="13"/>
      <c r="C143" s="13"/>
      <c r="D143" s="13"/>
      <c r="E143" s="13"/>
      <c r="F143" s="13"/>
      <c r="G143" s="13"/>
      <c r="H143" s="13"/>
      <c r="I143" s="13"/>
      <c r="J143" s="13"/>
      <c r="K143" s="13"/>
    </row>
    <row r="144" spans="1:11">
      <c r="A144" s="13"/>
      <c r="B144" s="13"/>
      <c r="C144" s="13"/>
      <c r="D144" s="13"/>
      <c r="E144" s="13"/>
      <c r="F144" s="13"/>
      <c r="G144" s="13"/>
      <c r="H144" s="13"/>
      <c r="I144" s="13"/>
      <c r="J144" s="13"/>
      <c r="K144" s="13"/>
    </row>
    <row r="145" spans="1:11">
      <c r="A145" s="13"/>
      <c r="B145" s="13"/>
      <c r="C145" s="13"/>
      <c r="D145" s="13"/>
      <c r="E145" s="13"/>
      <c r="F145" s="13"/>
      <c r="G145" s="13"/>
      <c r="H145" s="13"/>
      <c r="I145" s="13"/>
      <c r="J145" s="13"/>
      <c r="K145" s="13"/>
    </row>
    <row r="146" spans="1:11">
      <c r="A146" s="13"/>
      <c r="B146" s="13"/>
      <c r="C146" s="13"/>
      <c r="D146" s="13"/>
      <c r="E146" s="13"/>
      <c r="F146" s="13"/>
      <c r="G146" s="13"/>
      <c r="H146" s="13"/>
      <c r="I146" s="13"/>
      <c r="J146" s="13"/>
      <c r="K146" s="13"/>
    </row>
    <row r="147" spans="1:11">
      <c r="A147" s="13"/>
      <c r="B147" s="13"/>
      <c r="C147" s="13"/>
      <c r="D147" s="13"/>
      <c r="E147" s="13"/>
      <c r="F147" s="13"/>
      <c r="G147" s="13"/>
      <c r="H147" s="13"/>
      <c r="I147" s="13"/>
      <c r="J147" s="13"/>
      <c r="K147" s="13"/>
    </row>
    <row r="148" spans="1:11">
      <c r="A148" s="13"/>
      <c r="B148" s="13"/>
      <c r="C148" s="13"/>
      <c r="D148" s="13"/>
      <c r="E148" s="13"/>
      <c r="F148" s="13"/>
      <c r="G148" s="13"/>
      <c r="H148" s="13"/>
      <c r="I148" s="13"/>
      <c r="J148" s="13"/>
      <c r="K148" s="13"/>
    </row>
    <row r="149" spans="1:11">
      <c r="A149" s="13"/>
      <c r="B149" s="13"/>
      <c r="C149" s="13"/>
      <c r="D149" s="13"/>
      <c r="E149" s="13"/>
      <c r="F149" s="13"/>
      <c r="G149" s="13"/>
      <c r="H149" s="13"/>
      <c r="I149" s="13"/>
      <c r="J149" s="13"/>
      <c r="K149" s="13"/>
    </row>
    <row r="150" spans="1:11">
      <c r="A150" s="13"/>
      <c r="B150" s="13"/>
      <c r="C150" s="13"/>
      <c r="D150" s="13"/>
      <c r="E150" s="13"/>
      <c r="F150" s="13"/>
      <c r="G150" s="13"/>
      <c r="H150" s="13"/>
      <c r="I150" s="13"/>
      <c r="J150" s="13"/>
      <c r="K150" s="13"/>
    </row>
    <row r="151" spans="1:11">
      <c r="A151" s="13"/>
      <c r="B151" s="13"/>
      <c r="C151" s="13"/>
      <c r="D151" s="13"/>
      <c r="E151" s="13"/>
      <c r="F151" s="13"/>
      <c r="G151" s="13"/>
      <c r="H151" s="13"/>
      <c r="I151" s="13"/>
      <c r="J151" s="13"/>
      <c r="K151" s="13"/>
    </row>
    <row r="152" spans="1:11">
      <c r="A152" s="13"/>
      <c r="B152" s="13"/>
      <c r="C152" s="13"/>
      <c r="D152" s="13"/>
      <c r="E152" s="13"/>
      <c r="F152" s="13"/>
      <c r="G152" s="13"/>
      <c r="H152" s="13"/>
      <c r="I152" s="13"/>
      <c r="J152" s="13"/>
      <c r="K152" s="13"/>
    </row>
    <row r="153" spans="1:11">
      <c r="A153" s="13"/>
      <c r="B153" s="13"/>
      <c r="C153" s="13"/>
      <c r="D153" s="13"/>
      <c r="E153" s="13"/>
      <c r="F153" s="13"/>
      <c r="G153" s="13"/>
      <c r="H153" s="13"/>
      <c r="I153" s="13"/>
      <c r="J153" s="13"/>
      <c r="K153" s="13"/>
    </row>
    <row r="154" spans="1:11">
      <c r="A154" s="13"/>
      <c r="B154" s="13"/>
      <c r="C154" s="13"/>
      <c r="D154" s="13"/>
      <c r="E154" s="13"/>
      <c r="F154" s="13"/>
      <c r="G154" s="13"/>
      <c r="H154" s="13"/>
      <c r="I154" s="13"/>
      <c r="J154" s="13"/>
      <c r="K154" s="13"/>
    </row>
    <row r="155" spans="1:11">
      <c r="A155" s="13"/>
      <c r="B155" s="13"/>
      <c r="C155" s="13"/>
      <c r="D155" s="13"/>
      <c r="E155" s="13"/>
      <c r="F155" s="13"/>
      <c r="G155" s="13"/>
      <c r="H155" s="13"/>
      <c r="I155" s="13"/>
      <c r="J155" s="13"/>
      <c r="K155" s="13"/>
    </row>
    <row r="156" spans="1:11">
      <c r="A156" s="13"/>
      <c r="B156" s="13"/>
      <c r="C156" s="13"/>
      <c r="D156" s="13"/>
      <c r="E156" s="13"/>
      <c r="F156" s="13"/>
      <c r="G156" s="13"/>
      <c r="H156" s="13"/>
      <c r="I156" s="13"/>
      <c r="J156" s="13"/>
      <c r="K156" s="13"/>
    </row>
    <row r="157" spans="1:11">
      <c r="A157" s="13"/>
      <c r="B157" s="13"/>
      <c r="C157" s="13"/>
      <c r="D157" s="13"/>
      <c r="E157" s="13"/>
      <c r="F157" s="13"/>
      <c r="G157" s="13"/>
      <c r="H157" s="13"/>
      <c r="I157" s="13"/>
      <c r="J157" s="13"/>
      <c r="K157" s="13"/>
    </row>
    <row r="158" spans="1:11">
      <c r="A158" s="13"/>
      <c r="B158" s="13"/>
      <c r="C158" s="13"/>
      <c r="D158" s="13"/>
      <c r="E158" s="13"/>
      <c r="F158" s="13"/>
      <c r="G158" s="13"/>
      <c r="H158" s="13"/>
      <c r="I158" s="13"/>
      <c r="J158" s="13"/>
      <c r="K158" s="13"/>
    </row>
    <row r="159" spans="1:11">
      <c r="A159" s="13"/>
      <c r="B159" s="13"/>
      <c r="C159" s="13"/>
      <c r="D159" s="13"/>
      <c r="E159" s="13"/>
      <c r="F159" s="13"/>
      <c r="G159" s="13"/>
      <c r="H159" s="13"/>
      <c r="I159" s="13"/>
      <c r="J159" s="13"/>
      <c r="K159" s="13"/>
    </row>
    <row r="160" spans="1:11">
      <c r="A160" s="13"/>
      <c r="B160" s="13"/>
      <c r="C160" s="13"/>
      <c r="D160" s="13"/>
      <c r="E160" s="13"/>
      <c r="F160" s="13"/>
      <c r="G160" s="13"/>
      <c r="H160" s="13"/>
      <c r="I160" s="13"/>
      <c r="J160" s="13"/>
      <c r="K160" s="13"/>
    </row>
    <row r="161" spans="1:11">
      <c r="A161" s="13"/>
      <c r="B161" s="13"/>
      <c r="C161" s="13"/>
      <c r="D161" s="13"/>
      <c r="E161" s="13"/>
      <c r="F161" s="13"/>
      <c r="G161" s="13"/>
      <c r="H161" s="13"/>
      <c r="I161" s="13"/>
      <c r="J161" s="13"/>
      <c r="K161" s="13"/>
    </row>
    <row r="162" spans="1:11">
      <c r="A162" s="13"/>
      <c r="B162" s="13"/>
      <c r="C162" s="13"/>
      <c r="D162" s="13"/>
      <c r="E162" s="13"/>
      <c r="F162" s="13"/>
      <c r="G162" s="13"/>
      <c r="H162" s="13"/>
      <c r="I162" s="13"/>
      <c r="J162" s="13"/>
      <c r="K162" s="13"/>
    </row>
    <row r="163" spans="1:11">
      <c r="A163" s="13"/>
      <c r="B163" s="13"/>
      <c r="C163" s="13"/>
      <c r="D163" s="13"/>
      <c r="E163" s="13"/>
      <c r="F163" s="13"/>
      <c r="G163" s="13"/>
      <c r="H163" s="13"/>
      <c r="I163" s="13"/>
      <c r="J163" s="13"/>
      <c r="K163" s="13"/>
    </row>
    <row r="164" spans="1:11">
      <c r="A164" s="13"/>
      <c r="B164" s="13"/>
      <c r="C164" s="13"/>
      <c r="D164" s="13"/>
      <c r="E164" s="13"/>
      <c r="F164" s="13"/>
      <c r="G164" s="13"/>
      <c r="H164" s="13"/>
      <c r="I164" s="13"/>
      <c r="J164" s="13"/>
      <c r="K164" s="13"/>
    </row>
    <row r="165" spans="1:11">
      <c r="A165" s="13"/>
      <c r="B165" s="13"/>
      <c r="C165" s="13"/>
      <c r="D165" s="13"/>
      <c r="E165" s="13"/>
      <c r="F165" s="13"/>
      <c r="G165" s="13"/>
      <c r="H165" s="13"/>
      <c r="I165" s="13"/>
      <c r="J165" s="13"/>
      <c r="K165" s="13"/>
    </row>
    <row r="166" spans="1:11">
      <c r="A166" s="13"/>
      <c r="B166" s="13"/>
      <c r="C166" s="13"/>
      <c r="D166" s="13"/>
      <c r="E166" s="13"/>
      <c r="F166" s="13"/>
      <c r="G166" s="13"/>
      <c r="H166" s="13"/>
      <c r="I166" s="13"/>
      <c r="J166" s="13"/>
      <c r="K166" s="13"/>
    </row>
    <row r="167" spans="1:11">
      <c r="A167" s="13"/>
      <c r="B167" s="13"/>
      <c r="C167" s="13"/>
      <c r="D167" s="13"/>
      <c r="E167" s="13"/>
      <c r="F167" s="13"/>
      <c r="G167" s="13"/>
      <c r="H167" s="13"/>
      <c r="I167" s="13"/>
      <c r="J167" s="13"/>
      <c r="K167" s="13"/>
    </row>
    <row r="168" spans="1:11">
      <c r="A168" s="13"/>
      <c r="B168" s="13"/>
      <c r="C168" s="13"/>
      <c r="D168" s="13"/>
      <c r="E168" s="13"/>
      <c r="F168" s="13"/>
      <c r="G168" s="13"/>
      <c r="H168" s="13"/>
      <c r="I168" s="13"/>
      <c r="J168" s="13"/>
      <c r="K168" s="13"/>
    </row>
    <row r="169" spans="1:11">
      <c r="A169" s="13"/>
      <c r="B169" s="13"/>
      <c r="C169" s="13"/>
      <c r="D169" s="13"/>
      <c r="E169" s="13"/>
      <c r="F169" s="13"/>
      <c r="G169" s="13"/>
      <c r="H169" s="13"/>
      <c r="I169" s="13"/>
      <c r="J169" s="13"/>
      <c r="K169" s="13"/>
    </row>
    <row r="170" spans="1:11">
      <c r="A170" s="13"/>
      <c r="B170" s="13"/>
      <c r="C170" s="13"/>
      <c r="D170" s="13"/>
      <c r="E170" s="13"/>
      <c r="F170" s="13"/>
      <c r="G170" s="13"/>
      <c r="H170" s="13"/>
      <c r="I170" s="13"/>
      <c r="J170" s="13"/>
      <c r="K170" s="13"/>
    </row>
    <row r="171" spans="1:11">
      <c r="A171" s="13"/>
      <c r="B171" s="13"/>
      <c r="C171" s="13"/>
      <c r="D171" s="13"/>
      <c r="E171" s="13"/>
      <c r="F171" s="13"/>
      <c r="G171" s="13"/>
      <c r="H171" s="13"/>
      <c r="I171" s="13"/>
      <c r="J171" s="13"/>
      <c r="K171" s="13"/>
    </row>
    <row r="172" spans="1:11">
      <c r="A172" s="13"/>
      <c r="B172" s="13"/>
      <c r="C172" s="13"/>
      <c r="D172" s="13"/>
      <c r="E172" s="13"/>
      <c r="F172" s="13"/>
      <c r="G172" s="13"/>
      <c r="H172" s="13"/>
      <c r="I172" s="13"/>
      <c r="J172" s="13"/>
      <c r="K172" s="13"/>
    </row>
    <row r="173" spans="1:11">
      <c r="A173" s="13"/>
      <c r="B173" s="13"/>
      <c r="C173" s="13"/>
      <c r="D173" s="13"/>
      <c r="E173" s="13"/>
      <c r="F173" s="13"/>
      <c r="G173" s="13"/>
      <c r="H173" s="13"/>
      <c r="I173" s="13"/>
      <c r="J173" s="13"/>
      <c r="K173" s="13"/>
    </row>
    <row r="174" spans="1:11">
      <c r="A174" s="13"/>
      <c r="B174" s="13"/>
      <c r="C174" s="13"/>
      <c r="D174" s="13"/>
      <c r="E174" s="13"/>
      <c r="F174" s="13"/>
      <c r="G174" s="13"/>
      <c r="H174" s="13"/>
      <c r="I174" s="13"/>
      <c r="J174" s="13"/>
      <c r="K174" s="13"/>
    </row>
    <row r="175" spans="1:11">
      <c r="A175" s="13"/>
      <c r="B175" s="13"/>
      <c r="C175" s="13"/>
      <c r="D175" s="13"/>
      <c r="E175" s="13"/>
      <c r="F175" s="13"/>
      <c r="G175" s="13"/>
      <c r="H175" s="13"/>
      <c r="I175" s="13"/>
      <c r="J175" s="13"/>
      <c r="K175" s="13"/>
    </row>
    <row r="176" spans="1:11">
      <c r="A176" s="13"/>
      <c r="B176" s="13"/>
      <c r="C176" s="13"/>
      <c r="D176" s="13"/>
      <c r="E176" s="13"/>
      <c r="F176" s="13"/>
      <c r="G176" s="13"/>
      <c r="H176" s="13"/>
      <c r="I176" s="13"/>
      <c r="J176" s="13"/>
      <c r="K176" s="13"/>
    </row>
    <row r="177" spans="1:11">
      <c r="A177" s="13"/>
      <c r="B177" s="13"/>
      <c r="C177" s="13"/>
      <c r="D177" s="13"/>
      <c r="E177" s="13"/>
      <c r="F177" s="13"/>
      <c r="G177" s="13"/>
      <c r="H177" s="13"/>
      <c r="I177" s="13"/>
      <c r="J177" s="13"/>
      <c r="K177" s="13"/>
    </row>
    <row r="178" spans="1:11">
      <c r="A178" s="13"/>
      <c r="B178" s="13"/>
      <c r="C178" s="13"/>
      <c r="D178" s="13"/>
      <c r="E178" s="13"/>
      <c r="F178" s="13"/>
      <c r="G178" s="13"/>
      <c r="H178" s="13"/>
      <c r="I178" s="13"/>
      <c r="J178" s="13"/>
      <c r="K178" s="13"/>
    </row>
    <row r="179" spans="1:11">
      <c r="A179" s="13"/>
      <c r="B179" s="13"/>
      <c r="C179" s="13"/>
      <c r="D179" s="13"/>
      <c r="E179" s="13"/>
      <c r="F179" s="13"/>
      <c r="G179" s="13"/>
      <c r="H179" s="13"/>
      <c r="I179" s="13"/>
      <c r="J179" s="13"/>
      <c r="K179" s="13"/>
    </row>
    <row r="180" spans="1:11">
      <c r="A180" s="13"/>
      <c r="B180" s="13"/>
      <c r="C180" s="13"/>
      <c r="D180" s="13"/>
      <c r="E180" s="13"/>
      <c r="F180" s="13"/>
      <c r="G180" s="13"/>
      <c r="H180" s="13"/>
      <c r="I180" s="13"/>
      <c r="J180" s="13"/>
      <c r="K180" s="13"/>
    </row>
    <row r="181" spans="1:11">
      <c r="A181" s="13"/>
      <c r="B181" s="13"/>
      <c r="C181" s="13"/>
      <c r="D181" s="13"/>
      <c r="E181" s="13"/>
      <c r="F181" s="13"/>
      <c r="G181" s="13"/>
      <c r="H181" s="13"/>
      <c r="I181" s="13"/>
      <c r="J181" s="13"/>
      <c r="K181" s="13"/>
    </row>
    <row r="182" spans="1:11">
      <c r="A182" s="13"/>
      <c r="B182" s="13"/>
      <c r="C182" s="13"/>
      <c r="D182" s="13"/>
      <c r="E182" s="13"/>
      <c r="F182" s="13"/>
      <c r="G182" s="13"/>
      <c r="H182" s="13"/>
      <c r="I182" s="13"/>
      <c r="J182" s="13"/>
      <c r="K182" s="13"/>
    </row>
    <row r="183" spans="1:11">
      <c r="A183" s="13"/>
      <c r="B183" s="13"/>
      <c r="C183" s="13"/>
      <c r="D183" s="13"/>
      <c r="E183" s="13"/>
      <c r="F183" s="13"/>
      <c r="G183" s="13"/>
      <c r="H183" s="13"/>
      <c r="I183" s="13"/>
      <c r="J183" s="13"/>
      <c r="K183" s="13"/>
    </row>
    <row r="184" spans="1:11">
      <c r="A184" s="13"/>
      <c r="B184" s="13"/>
      <c r="C184" s="13"/>
      <c r="D184" s="13"/>
      <c r="E184" s="13"/>
      <c r="F184" s="13"/>
      <c r="G184" s="13"/>
      <c r="H184" s="13"/>
      <c r="I184" s="13"/>
      <c r="J184" s="13"/>
      <c r="K184" s="13"/>
    </row>
    <row r="185" spans="1:11">
      <c r="A185" s="13"/>
      <c r="B185" s="13"/>
      <c r="C185" s="13"/>
      <c r="D185" s="13"/>
      <c r="E185" s="13"/>
      <c r="F185" s="13"/>
      <c r="G185" s="13"/>
      <c r="H185" s="13"/>
      <c r="I185" s="13"/>
      <c r="J185" s="13"/>
      <c r="K185" s="13"/>
    </row>
    <row r="186" spans="1:11">
      <c r="A186" s="13"/>
      <c r="B186" s="13"/>
      <c r="C186" s="13"/>
      <c r="D186" s="13"/>
      <c r="E186" s="13"/>
      <c r="F186" s="13"/>
      <c r="G186" s="13"/>
      <c r="H186" s="13"/>
      <c r="I186" s="13"/>
      <c r="J186" s="13"/>
      <c r="K186" s="13"/>
    </row>
    <row r="187" spans="1:11">
      <c r="A187" s="13"/>
      <c r="B187" s="13"/>
      <c r="C187" s="13"/>
      <c r="D187" s="13"/>
      <c r="E187" s="13"/>
      <c r="F187" s="13"/>
      <c r="G187" s="13"/>
      <c r="H187" s="13"/>
      <c r="I187" s="13"/>
      <c r="J187" s="13"/>
      <c r="K187" s="13"/>
    </row>
    <row r="188" spans="1:11">
      <c r="A188" s="13"/>
      <c r="B188" s="13"/>
      <c r="C188" s="13"/>
      <c r="D188" s="13"/>
      <c r="E188" s="13"/>
      <c r="F188" s="13"/>
      <c r="G188" s="13"/>
      <c r="H188" s="13"/>
      <c r="I188" s="13"/>
      <c r="J188" s="13"/>
      <c r="K188" s="13"/>
    </row>
    <row r="189" spans="1:11">
      <c r="A189" s="13"/>
      <c r="B189" s="13"/>
      <c r="C189" s="13"/>
      <c r="D189" s="13"/>
      <c r="E189" s="13"/>
      <c r="F189" s="13"/>
      <c r="G189" s="13"/>
      <c r="H189" s="13"/>
      <c r="I189" s="13"/>
      <c r="J189" s="13"/>
      <c r="K189" s="13"/>
    </row>
    <row r="190" spans="1:11">
      <c r="A190" s="13"/>
      <c r="B190" s="13"/>
      <c r="C190" s="13"/>
      <c r="D190" s="13"/>
      <c r="E190" s="13"/>
      <c r="F190" s="13"/>
      <c r="G190" s="13"/>
      <c r="H190" s="13"/>
      <c r="I190" s="13"/>
      <c r="J190" s="13"/>
      <c r="K190" s="13"/>
    </row>
    <row r="191" spans="1:11">
      <c r="A191" s="13"/>
      <c r="B191" s="13"/>
      <c r="C191" s="13"/>
      <c r="D191" s="13"/>
      <c r="E191" s="13"/>
      <c r="F191" s="13"/>
      <c r="G191" s="13"/>
      <c r="H191" s="13"/>
      <c r="I191" s="13"/>
      <c r="J191" s="13"/>
      <c r="K191" s="13"/>
    </row>
    <row r="192" spans="1:11">
      <c r="A192" s="13"/>
      <c r="B192" s="13"/>
      <c r="C192" s="13"/>
      <c r="D192" s="13"/>
      <c r="E192" s="13"/>
      <c r="F192" s="13"/>
      <c r="G192" s="13"/>
      <c r="H192" s="13"/>
      <c r="I192" s="13"/>
      <c r="J192" s="13"/>
      <c r="K192" s="13"/>
    </row>
    <row r="193" spans="1:11">
      <c r="A193" s="13"/>
      <c r="B193" s="13"/>
      <c r="C193" s="13"/>
      <c r="D193" s="13"/>
      <c r="E193" s="13"/>
      <c r="F193" s="13"/>
      <c r="G193" s="13"/>
      <c r="H193" s="13"/>
      <c r="I193" s="13"/>
      <c r="J193" s="13"/>
      <c r="K193" s="13"/>
    </row>
    <row r="194" spans="1:11">
      <c r="A194" s="13"/>
      <c r="B194" s="13"/>
      <c r="C194" s="13"/>
      <c r="D194" s="13"/>
      <c r="E194" s="13"/>
      <c r="F194" s="13"/>
      <c r="G194" s="13"/>
      <c r="H194" s="13"/>
      <c r="I194" s="13"/>
      <c r="J194" s="13"/>
      <c r="K194" s="13"/>
    </row>
    <row r="195" spans="1:11">
      <c r="A195" s="13"/>
      <c r="B195" s="13"/>
      <c r="C195" s="13"/>
      <c r="D195" s="13"/>
      <c r="E195" s="13"/>
      <c r="F195" s="13"/>
      <c r="G195" s="13"/>
      <c r="H195" s="13"/>
      <c r="I195" s="13"/>
      <c r="J195" s="13"/>
      <c r="K195" s="13"/>
    </row>
    <row r="196" spans="1:11">
      <c r="A196" s="13"/>
      <c r="B196" s="13"/>
      <c r="C196" s="13"/>
      <c r="D196" s="13"/>
      <c r="E196" s="13"/>
      <c r="F196" s="13"/>
      <c r="G196" s="13"/>
      <c r="H196" s="13"/>
      <c r="I196" s="13"/>
      <c r="J196" s="13"/>
      <c r="K196" s="13"/>
    </row>
    <row r="197" spans="1:11">
      <c r="A197" s="13"/>
      <c r="B197" s="13"/>
      <c r="C197" s="13"/>
      <c r="D197" s="13"/>
      <c r="E197" s="13"/>
      <c r="F197" s="13"/>
      <c r="G197" s="13"/>
      <c r="H197" s="13"/>
      <c r="I197" s="13"/>
      <c r="J197" s="13"/>
      <c r="K197" s="13"/>
    </row>
    <row r="198" spans="1:11">
      <c r="A198" s="13"/>
      <c r="B198" s="13"/>
      <c r="C198" s="13"/>
      <c r="D198" s="13"/>
      <c r="E198" s="13"/>
      <c r="F198" s="13"/>
      <c r="G198" s="13"/>
      <c r="H198" s="13"/>
      <c r="I198" s="13"/>
      <c r="J198" s="13"/>
      <c r="K198" s="13"/>
    </row>
    <row r="199" spans="1:11">
      <c r="A199" s="13"/>
      <c r="B199" s="13"/>
      <c r="C199" s="13"/>
      <c r="D199" s="13"/>
      <c r="E199" s="13"/>
      <c r="F199" s="13"/>
      <c r="G199" s="13"/>
      <c r="H199" s="13"/>
      <c r="I199" s="13"/>
      <c r="J199" s="13"/>
      <c r="K199" s="13"/>
    </row>
    <row r="200" spans="1:11">
      <c r="A200" s="13"/>
      <c r="B200" s="13"/>
      <c r="C200" s="13"/>
      <c r="D200" s="13"/>
      <c r="E200" s="13"/>
      <c r="F200" s="13"/>
      <c r="G200" s="13"/>
      <c r="H200" s="13"/>
      <c r="I200" s="13"/>
      <c r="J200" s="13"/>
      <c r="K200" s="13"/>
    </row>
    <row r="201" spans="1:11">
      <c r="A201" s="13"/>
      <c r="B201" s="13"/>
      <c r="C201" s="13"/>
      <c r="D201" s="13"/>
      <c r="E201" s="13"/>
      <c r="F201" s="13"/>
      <c r="G201" s="13"/>
      <c r="H201" s="13"/>
      <c r="I201" s="13"/>
      <c r="J201" s="13"/>
      <c r="K201" s="13"/>
    </row>
    <row r="202" spans="1:11">
      <c r="A202" s="13"/>
      <c r="B202" s="13"/>
      <c r="C202" s="13"/>
      <c r="D202" s="13"/>
      <c r="E202" s="13"/>
      <c r="F202" s="13"/>
      <c r="G202" s="13"/>
      <c r="H202" s="13"/>
      <c r="I202" s="13"/>
      <c r="J202" s="13"/>
      <c r="K202" s="13"/>
    </row>
    <row r="203" spans="1:11">
      <c r="A203" s="13"/>
      <c r="B203" s="13"/>
      <c r="C203" s="13"/>
      <c r="D203" s="13"/>
      <c r="E203" s="13"/>
      <c r="F203" s="13"/>
      <c r="G203" s="13"/>
      <c r="H203" s="13"/>
      <c r="I203" s="13"/>
      <c r="J203" s="13"/>
      <c r="K203" s="13"/>
    </row>
    <row r="204" spans="1:11">
      <c r="A204" s="13"/>
      <c r="B204" s="13"/>
      <c r="C204" s="13"/>
      <c r="D204" s="13"/>
      <c r="E204" s="13"/>
      <c r="F204" s="13"/>
      <c r="G204" s="13"/>
      <c r="H204" s="13"/>
      <c r="I204" s="13"/>
      <c r="J204" s="13"/>
      <c r="K204" s="13"/>
    </row>
    <row r="205" spans="1:11">
      <c r="A205" s="13"/>
      <c r="B205" s="13"/>
      <c r="C205" s="13"/>
      <c r="D205" s="13"/>
      <c r="E205" s="13"/>
      <c r="F205" s="13"/>
      <c r="G205" s="13"/>
      <c r="H205" s="13"/>
      <c r="I205" s="13"/>
      <c r="J205" s="13"/>
      <c r="K205" s="13"/>
    </row>
    <row r="206" spans="1:11">
      <c r="A206" s="13"/>
      <c r="B206" s="13"/>
      <c r="C206" s="13"/>
      <c r="D206" s="13"/>
      <c r="E206" s="13"/>
      <c r="F206" s="13"/>
      <c r="G206" s="13"/>
      <c r="H206" s="13"/>
      <c r="I206" s="13"/>
      <c r="J206" s="13"/>
      <c r="K206" s="13"/>
    </row>
    <row r="207" spans="1:11">
      <c r="A207" s="13"/>
      <c r="B207" s="13"/>
      <c r="C207" s="13"/>
      <c r="D207" s="13"/>
      <c r="E207" s="13"/>
      <c r="F207" s="13"/>
      <c r="G207" s="13"/>
      <c r="H207" s="13"/>
      <c r="I207" s="13"/>
      <c r="J207" s="13"/>
      <c r="K207" s="13"/>
    </row>
    <row r="208" spans="1:11">
      <c r="A208" s="13"/>
      <c r="B208" s="13"/>
      <c r="C208" s="13"/>
      <c r="D208" s="13"/>
      <c r="E208" s="13"/>
      <c r="F208" s="13"/>
      <c r="G208" s="13"/>
      <c r="H208" s="13"/>
      <c r="I208" s="13"/>
      <c r="J208" s="13"/>
      <c r="K208" s="13"/>
    </row>
    <row r="209" spans="1:11">
      <c r="A209" s="13"/>
      <c r="B209" s="13"/>
      <c r="C209" s="13"/>
      <c r="D209" s="13"/>
      <c r="E209" s="13"/>
      <c r="F209" s="13"/>
      <c r="G209" s="13"/>
      <c r="H209" s="13"/>
      <c r="I209" s="13"/>
      <c r="J209" s="13"/>
      <c r="K209" s="13"/>
    </row>
    <row r="210" spans="1:11">
      <c r="A210" s="13"/>
      <c r="B210" s="13"/>
      <c r="C210" s="13"/>
      <c r="D210" s="13"/>
      <c r="E210" s="13"/>
      <c r="F210" s="13"/>
      <c r="G210" s="13"/>
      <c r="H210" s="13"/>
      <c r="I210" s="13"/>
      <c r="J210" s="13"/>
      <c r="K210" s="13"/>
    </row>
    <row r="211" spans="1:11">
      <c r="A211" s="13"/>
      <c r="B211" s="13"/>
      <c r="C211" s="13"/>
      <c r="D211" s="13"/>
      <c r="E211" s="13"/>
      <c r="F211" s="13"/>
      <c r="G211" s="13"/>
      <c r="H211" s="13"/>
      <c r="I211" s="13"/>
      <c r="J211" s="13"/>
      <c r="K211" s="13"/>
    </row>
    <row r="212" spans="1:11">
      <c r="A212" s="13"/>
      <c r="B212" s="13"/>
      <c r="C212" s="13"/>
      <c r="D212" s="13"/>
      <c r="E212" s="13"/>
      <c r="F212" s="13"/>
      <c r="G212" s="13"/>
      <c r="H212" s="13"/>
      <c r="I212" s="13"/>
      <c r="J212" s="13"/>
      <c r="K212" s="13"/>
    </row>
    <row r="213" spans="1:11">
      <c r="A213" s="13"/>
      <c r="B213" s="13"/>
      <c r="C213" s="13"/>
      <c r="D213" s="13"/>
      <c r="E213" s="13"/>
      <c r="F213" s="13"/>
      <c r="G213" s="13"/>
      <c r="H213" s="13"/>
      <c r="I213" s="13"/>
      <c r="J213" s="13"/>
      <c r="K213" s="13"/>
    </row>
    <row r="214" spans="1:11">
      <c r="A214" s="13"/>
      <c r="B214" s="13"/>
      <c r="C214" s="13"/>
      <c r="D214" s="13"/>
      <c r="E214" s="13"/>
      <c r="F214" s="13"/>
      <c r="G214" s="13"/>
      <c r="H214" s="13"/>
      <c r="I214" s="13"/>
      <c r="J214" s="13"/>
      <c r="K214" s="13"/>
    </row>
    <row r="215" spans="1:11">
      <c r="A215" s="13"/>
      <c r="B215" s="13"/>
      <c r="C215" s="13"/>
      <c r="D215" s="13"/>
      <c r="E215" s="13"/>
      <c r="F215" s="13"/>
      <c r="G215" s="13"/>
      <c r="H215" s="13"/>
      <c r="I215" s="13"/>
      <c r="J215" s="13"/>
      <c r="K215" s="13"/>
    </row>
    <row r="216" spans="1:11">
      <c r="A216" s="13"/>
      <c r="B216" s="13"/>
      <c r="C216" s="13"/>
      <c r="D216" s="13"/>
      <c r="E216" s="13"/>
      <c r="F216" s="13"/>
      <c r="G216" s="13"/>
      <c r="H216" s="13"/>
      <c r="I216" s="13"/>
      <c r="J216" s="13"/>
      <c r="K216" s="13"/>
    </row>
    <row r="217" spans="1:11">
      <c r="A217" s="13"/>
      <c r="B217" s="13"/>
      <c r="C217" s="13"/>
      <c r="D217" s="13"/>
      <c r="E217" s="13"/>
      <c r="F217" s="13"/>
      <c r="G217" s="13"/>
      <c r="H217" s="13"/>
      <c r="I217" s="13"/>
      <c r="J217" s="13"/>
      <c r="K217" s="13"/>
    </row>
    <row r="218" spans="1:11">
      <c r="A218" s="13"/>
      <c r="B218" s="13"/>
      <c r="C218" s="13"/>
      <c r="D218" s="13"/>
      <c r="E218" s="13"/>
      <c r="F218" s="13"/>
      <c r="G218" s="13"/>
      <c r="H218" s="13"/>
      <c r="I218" s="13"/>
      <c r="J218" s="13"/>
      <c r="K218" s="13"/>
    </row>
    <row r="219" spans="1:11">
      <c r="A219" s="13"/>
      <c r="B219" s="13"/>
      <c r="C219" s="13"/>
      <c r="D219" s="13"/>
      <c r="E219" s="13"/>
      <c r="F219" s="13"/>
      <c r="G219" s="13"/>
      <c r="H219" s="13"/>
      <c r="I219" s="13"/>
      <c r="J219" s="13"/>
      <c r="K219" s="13"/>
    </row>
    <row r="220" spans="1:11">
      <c r="A220" s="13"/>
      <c r="B220" s="13"/>
      <c r="C220" s="13"/>
      <c r="D220" s="13"/>
      <c r="E220" s="13"/>
      <c r="F220" s="13"/>
      <c r="G220" s="13"/>
      <c r="H220" s="13"/>
      <c r="I220" s="13"/>
      <c r="J220" s="13"/>
      <c r="K220" s="13"/>
    </row>
    <row r="221" spans="1:11">
      <c r="A221" s="13"/>
      <c r="B221" s="13"/>
      <c r="C221" s="13"/>
      <c r="D221" s="13"/>
      <c r="E221" s="13"/>
      <c r="F221" s="13"/>
      <c r="G221" s="13"/>
      <c r="H221" s="13"/>
      <c r="I221" s="13"/>
      <c r="J221" s="13"/>
      <c r="K221" s="13"/>
    </row>
    <row r="222" spans="1:11">
      <c r="A222" s="13"/>
      <c r="B222" s="13"/>
      <c r="C222" s="13"/>
      <c r="D222" s="13"/>
      <c r="E222" s="13"/>
      <c r="F222" s="13"/>
      <c r="G222" s="13"/>
      <c r="H222" s="13"/>
      <c r="I222" s="13"/>
      <c r="J222" s="13"/>
      <c r="K222" s="13"/>
    </row>
    <row r="223" spans="1:11">
      <c r="A223" s="13"/>
      <c r="B223" s="13"/>
      <c r="C223" s="13"/>
      <c r="D223" s="13"/>
      <c r="E223" s="13"/>
      <c r="F223" s="13"/>
      <c r="G223" s="13"/>
      <c r="H223" s="13"/>
      <c r="I223" s="13"/>
      <c r="J223" s="13"/>
      <c r="K223" s="13"/>
    </row>
    <row r="224" spans="1:11">
      <c r="A224" s="13"/>
      <c r="B224" s="13"/>
      <c r="C224" s="13"/>
      <c r="D224" s="13"/>
      <c r="E224" s="13"/>
      <c r="F224" s="13"/>
      <c r="G224" s="13"/>
      <c r="H224" s="13"/>
      <c r="I224" s="13"/>
      <c r="J224" s="13"/>
      <c r="K224" s="13"/>
    </row>
    <row r="225" spans="1:11">
      <c r="A225" s="13"/>
      <c r="B225" s="13"/>
      <c r="C225" s="13"/>
      <c r="D225" s="13"/>
      <c r="E225" s="13"/>
      <c r="F225" s="13"/>
      <c r="G225" s="13"/>
      <c r="H225" s="13"/>
      <c r="I225" s="13"/>
      <c r="J225" s="13"/>
      <c r="K225" s="13"/>
    </row>
    <row r="226" spans="1:11">
      <c r="A226" s="13"/>
      <c r="B226" s="13"/>
      <c r="C226" s="13"/>
      <c r="D226" s="13"/>
      <c r="E226" s="13"/>
      <c r="F226" s="13"/>
      <c r="G226" s="13"/>
      <c r="H226" s="13"/>
      <c r="I226" s="13"/>
      <c r="J226" s="13"/>
      <c r="K226" s="13"/>
    </row>
    <row r="227" spans="1:11">
      <c r="A227" s="13"/>
      <c r="B227" s="13"/>
      <c r="C227" s="13"/>
      <c r="D227" s="13"/>
      <c r="E227" s="13"/>
      <c r="F227" s="13"/>
      <c r="G227" s="13"/>
      <c r="H227" s="13"/>
      <c r="I227" s="13"/>
      <c r="J227" s="13"/>
      <c r="K227" s="13"/>
    </row>
    <row r="228" spans="1:11">
      <c r="A228" s="13"/>
      <c r="B228" s="13"/>
      <c r="C228" s="13"/>
      <c r="D228" s="13"/>
      <c r="E228" s="13"/>
      <c r="F228" s="13"/>
      <c r="G228" s="13"/>
      <c r="H228" s="13"/>
      <c r="I228" s="13"/>
      <c r="J228" s="13"/>
      <c r="K228" s="13"/>
    </row>
    <row r="229" spans="1:11">
      <c r="A229" s="13"/>
      <c r="B229" s="13"/>
      <c r="C229" s="13"/>
      <c r="D229" s="13"/>
      <c r="E229" s="13"/>
      <c r="F229" s="13"/>
      <c r="G229" s="13"/>
      <c r="H229" s="13"/>
      <c r="I229" s="13"/>
      <c r="J229" s="13"/>
      <c r="K229" s="13"/>
    </row>
    <row r="230" spans="1:11">
      <c r="A230" s="13"/>
      <c r="B230" s="13"/>
      <c r="C230" s="13"/>
      <c r="D230" s="13"/>
      <c r="E230" s="13"/>
      <c r="F230" s="13"/>
      <c r="G230" s="13"/>
      <c r="H230" s="13"/>
      <c r="I230" s="13"/>
      <c r="J230" s="13"/>
      <c r="K230" s="13"/>
    </row>
    <row r="231" spans="1:11">
      <c r="A231" s="13"/>
      <c r="B231" s="13"/>
      <c r="C231" s="13"/>
      <c r="D231" s="13"/>
      <c r="E231" s="13"/>
      <c r="F231" s="13"/>
      <c r="G231" s="13"/>
      <c r="H231" s="13"/>
      <c r="I231" s="13"/>
      <c r="J231" s="13"/>
      <c r="K231" s="13"/>
    </row>
    <row r="232" spans="1:11">
      <c r="A232" s="13"/>
      <c r="B232" s="13"/>
      <c r="C232" s="13"/>
      <c r="D232" s="13"/>
      <c r="E232" s="13"/>
      <c r="F232" s="13"/>
      <c r="G232" s="13"/>
      <c r="H232" s="13"/>
      <c r="I232" s="13"/>
      <c r="J232" s="13"/>
      <c r="K232" s="13"/>
    </row>
    <row r="233" spans="1:11">
      <c r="A233" s="13"/>
      <c r="B233" s="13"/>
      <c r="C233" s="13"/>
      <c r="D233" s="13"/>
      <c r="E233" s="13"/>
      <c r="F233" s="13"/>
      <c r="G233" s="13"/>
      <c r="H233" s="13"/>
      <c r="I233" s="13"/>
      <c r="J233" s="13"/>
      <c r="K233" s="13"/>
    </row>
    <row r="234" spans="1:11">
      <c r="A234" s="13"/>
      <c r="B234" s="13"/>
      <c r="C234" s="13"/>
      <c r="D234" s="13"/>
      <c r="E234" s="13"/>
      <c r="F234" s="13"/>
      <c r="G234" s="13"/>
      <c r="H234" s="13"/>
      <c r="I234" s="13"/>
      <c r="J234" s="13"/>
      <c r="K234" s="13"/>
    </row>
    <row r="235" spans="1:11">
      <c r="A235" s="13"/>
      <c r="B235" s="13"/>
      <c r="C235" s="13"/>
      <c r="D235" s="13"/>
      <c r="E235" s="13"/>
      <c r="F235" s="13"/>
      <c r="G235" s="13"/>
      <c r="H235" s="13"/>
      <c r="I235" s="13"/>
      <c r="J235" s="13"/>
      <c r="K235" s="13"/>
    </row>
    <row r="236" spans="1:11">
      <c r="A236" s="13"/>
      <c r="B236" s="13"/>
      <c r="C236" s="13"/>
      <c r="D236" s="13"/>
      <c r="E236" s="13"/>
      <c r="F236" s="13"/>
      <c r="G236" s="13"/>
      <c r="H236" s="13"/>
      <c r="I236" s="13"/>
      <c r="J236" s="13"/>
      <c r="K236" s="13"/>
    </row>
    <row r="237" spans="1:11">
      <c r="A237" s="13"/>
      <c r="B237" s="13"/>
      <c r="C237" s="13"/>
      <c r="D237" s="13"/>
      <c r="E237" s="13"/>
      <c r="F237" s="13"/>
      <c r="G237" s="13"/>
      <c r="H237" s="13"/>
      <c r="I237" s="13"/>
      <c r="J237" s="13"/>
      <c r="K237" s="13"/>
    </row>
    <row r="238" spans="1:11">
      <c r="A238" s="13"/>
      <c r="B238" s="13"/>
      <c r="C238" s="13"/>
      <c r="D238" s="13"/>
      <c r="E238" s="13"/>
      <c r="F238" s="13"/>
      <c r="G238" s="13"/>
      <c r="H238" s="13"/>
      <c r="I238" s="13"/>
      <c r="J238" s="13"/>
      <c r="K238" s="13"/>
    </row>
    <row r="239" spans="1:11">
      <c r="A239" s="13"/>
      <c r="B239" s="13"/>
      <c r="C239" s="13"/>
      <c r="D239" s="13"/>
      <c r="E239" s="13"/>
      <c r="F239" s="13"/>
      <c r="G239" s="13"/>
      <c r="H239" s="13"/>
      <c r="I239" s="13"/>
      <c r="J239" s="13"/>
      <c r="K239" s="13"/>
    </row>
    <row r="240" spans="1:11">
      <c r="A240" s="13"/>
      <c r="B240" s="13"/>
      <c r="C240" s="13"/>
      <c r="D240" s="13"/>
      <c r="E240" s="13"/>
      <c r="F240" s="13"/>
      <c r="G240" s="13"/>
      <c r="H240" s="13"/>
      <c r="I240" s="13"/>
      <c r="J240" s="13"/>
      <c r="K240" s="13"/>
    </row>
    <row r="241" spans="1:11">
      <c r="A241" s="13"/>
      <c r="B241" s="13"/>
      <c r="C241" s="13"/>
      <c r="D241" s="13"/>
      <c r="E241" s="13"/>
      <c r="F241" s="13"/>
      <c r="G241" s="13"/>
      <c r="H241" s="13"/>
      <c r="I241" s="13"/>
      <c r="J241" s="13"/>
      <c r="K241" s="13"/>
    </row>
    <row r="242" spans="1:11">
      <c r="A242" s="13"/>
      <c r="B242" s="13"/>
      <c r="C242" s="13"/>
      <c r="D242" s="13"/>
      <c r="E242" s="13"/>
      <c r="F242" s="13"/>
      <c r="G242" s="13"/>
      <c r="H242" s="13"/>
      <c r="I242" s="13"/>
      <c r="J242" s="13"/>
      <c r="K242" s="13"/>
    </row>
    <row r="243" spans="1:11">
      <c r="A243" s="13"/>
      <c r="B243" s="13"/>
      <c r="C243" s="13"/>
      <c r="D243" s="13"/>
      <c r="E243" s="13"/>
      <c r="F243" s="13"/>
      <c r="G243" s="13"/>
      <c r="H243" s="13"/>
      <c r="I243" s="13"/>
      <c r="J243" s="13"/>
      <c r="K243" s="13"/>
    </row>
    <row r="244" spans="1:11">
      <c r="A244" s="13"/>
      <c r="B244" s="13"/>
      <c r="C244" s="13"/>
      <c r="D244" s="13"/>
      <c r="E244" s="13"/>
      <c r="F244" s="13"/>
      <c r="G244" s="13"/>
      <c r="H244" s="13"/>
      <c r="I244" s="13"/>
      <c r="J244" s="13"/>
      <c r="K244" s="13"/>
    </row>
    <row r="245" spans="1:11">
      <c r="A245" s="13"/>
      <c r="B245" s="13"/>
      <c r="C245" s="13"/>
      <c r="D245" s="13"/>
      <c r="E245" s="13"/>
      <c r="F245" s="13"/>
      <c r="G245" s="13"/>
      <c r="H245" s="13"/>
      <c r="I245" s="13"/>
      <c r="J245" s="13"/>
      <c r="K245" s="13"/>
    </row>
    <row r="246" spans="1:11">
      <c r="A246" s="13"/>
      <c r="B246" s="13"/>
      <c r="C246" s="13"/>
      <c r="D246" s="13"/>
      <c r="E246" s="13"/>
      <c r="F246" s="13"/>
      <c r="G246" s="13"/>
      <c r="H246" s="13"/>
      <c r="I246" s="13"/>
      <c r="J246" s="13"/>
      <c r="K246" s="13"/>
    </row>
    <row r="247" spans="1:11">
      <c r="A247" s="13"/>
      <c r="B247" s="13"/>
      <c r="C247" s="13"/>
      <c r="D247" s="13"/>
      <c r="E247" s="13"/>
      <c r="F247" s="13"/>
      <c r="G247" s="13"/>
      <c r="H247" s="13"/>
      <c r="I247" s="13"/>
      <c r="J247" s="13"/>
      <c r="K247" s="13"/>
    </row>
    <row r="248" spans="1:11">
      <c r="A248" s="13"/>
      <c r="B248" s="13"/>
      <c r="C248" s="13"/>
      <c r="D248" s="13"/>
      <c r="E248" s="13"/>
      <c r="F248" s="13"/>
      <c r="G248" s="13"/>
      <c r="H248" s="13"/>
      <c r="I248" s="13"/>
      <c r="J248" s="13"/>
      <c r="K248" s="13"/>
    </row>
    <row r="249" spans="1:11">
      <c r="A249" s="13"/>
      <c r="B249" s="13"/>
      <c r="C249" s="13"/>
      <c r="D249" s="13"/>
      <c r="E249" s="13"/>
      <c r="F249" s="13"/>
      <c r="G249" s="13"/>
      <c r="H249" s="13"/>
      <c r="I249" s="13"/>
      <c r="J249" s="13"/>
      <c r="K249" s="13"/>
    </row>
    <row r="250" spans="1:11">
      <c r="A250" s="13"/>
      <c r="B250" s="13"/>
      <c r="C250" s="13"/>
      <c r="D250" s="13"/>
      <c r="E250" s="13"/>
      <c r="F250" s="13"/>
      <c r="G250" s="13"/>
      <c r="H250" s="13"/>
      <c r="I250" s="13"/>
      <c r="J250" s="13"/>
      <c r="K250" s="13"/>
    </row>
    <row r="251" spans="1:11">
      <c r="A251" s="13"/>
      <c r="B251" s="13"/>
      <c r="C251" s="13"/>
      <c r="D251" s="13"/>
      <c r="E251" s="13"/>
      <c r="F251" s="13"/>
      <c r="G251" s="13"/>
      <c r="H251" s="13"/>
      <c r="I251" s="13"/>
      <c r="J251" s="13"/>
      <c r="K251" s="13"/>
    </row>
    <row r="252" spans="1:11">
      <c r="A252" s="13"/>
      <c r="B252" s="13"/>
      <c r="C252" s="13"/>
      <c r="D252" s="13"/>
      <c r="E252" s="13"/>
      <c r="F252" s="13"/>
      <c r="G252" s="13"/>
      <c r="H252" s="13"/>
      <c r="I252" s="13"/>
      <c r="J252" s="13"/>
      <c r="K252" s="13"/>
    </row>
    <row r="253" spans="1:11">
      <c r="A253" s="13"/>
      <c r="B253" s="13"/>
      <c r="C253" s="13"/>
      <c r="D253" s="13"/>
      <c r="E253" s="13"/>
      <c r="F253" s="13"/>
      <c r="G253" s="13"/>
      <c r="H253" s="13"/>
      <c r="I253" s="13"/>
      <c r="J253" s="13"/>
      <c r="K253" s="13"/>
    </row>
    <row r="254" spans="1:11">
      <c r="A254" s="13"/>
      <c r="B254" s="13"/>
      <c r="C254" s="13"/>
      <c r="D254" s="13"/>
      <c r="E254" s="13"/>
      <c r="F254" s="13"/>
      <c r="G254" s="13"/>
      <c r="H254" s="13"/>
      <c r="I254" s="13"/>
      <c r="J254" s="13"/>
      <c r="K254" s="13"/>
    </row>
    <row r="255" spans="1:11">
      <c r="A255" s="13"/>
      <c r="B255" s="13"/>
      <c r="C255" s="13"/>
      <c r="D255" s="13"/>
      <c r="E255" s="13"/>
      <c r="F255" s="13"/>
      <c r="G255" s="13"/>
      <c r="H255" s="13"/>
      <c r="I255" s="13"/>
      <c r="J255" s="13"/>
      <c r="K255" s="13"/>
    </row>
    <row r="256" spans="1:11">
      <c r="A256" s="13"/>
      <c r="B256" s="13"/>
      <c r="C256" s="13"/>
      <c r="D256" s="13"/>
      <c r="E256" s="13"/>
      <c r="F256" s="13"/>
      <c r="G256" s="13"/>
      <c r="H256" s="13"/>
      <c r="I256" s="13"/>
      <c r="J256" s="13"/>
      <c r="K256" s="13"/>
    </row>
    <row r="257" spans="1:11">
      <c r="A257" s="13"/>
      <c r="B257" s="13"/>
      <c r="C257" s="13"/>
      <c r="D257" s="13"/>
      <c r="E257" s="13"/>
      <c r="F257" s="13"/>
      <c r="G257" s="13"/>
      <c r="H257" s="13"/>
      <c r="I257" s="13"/>
      <c r="J257" s="13"/>
      <c r="K257" s="13"/>
    </row>
    <row r="258" spans="1:11">
      <c r="A258" s="13"/>
      <c r="B258" s="13"/>
      <c r="C258" s="13"/>
      <c r="D258" s="13"/>
      <c r="E258" s="13"/>
      <c r="F258" s="13"/>
      <c r="G258" s="13"/>
      <c r="H258" s="13"/>
      <c r="I258" s="13"/>
      <c r="J258" s="13"/>
      <c r="K258" s="13"/>
    </row>
    <row r="259" spans="1:11">
      <c r="A259" s="13"/>
      <c r="B259" s="13"/>
      <c r="C259" s="13"/>
      <c r="D259" s="13"/>
      <c r="E259" s="13"/>
      <c r="F259" s="13"/>
      <c r="G259" s="13"/>
      <c r="H259" s="13"/>
      <c r="I259" s="13"/>
      <c r="J259" s="13"/>
      <c r="K259" s="13"/>
    </row>
    <row r="260" spans="1:11">
      <c r="A260" s="13"/>
      <c r="B260" s="13"/>
      <c r="C260" s="13"/>
      <c r="D260" s="13"/>
      <c r="E260" s="13"/>
      <c r="F260" s="13"/>
      <c r="G260" s="13"/>
      <c r="H260" s="13"/>
      <c r="I260" s="13"/>
      <c r="J260" s="13"/>
      <c r="K260" s="13"/>
    </row>
    <row r="261" spans="1:11">
      <c r="A261" s="13"/>
      <c r="B261" s="13"/>
      <c r="C261" s="13"/>
      <c r="D261" s="13"/>
      <c r="E261" s="13"/>
      <c r="F261" s="13"/>
      <c r="G261" s="13"/>
      <c r="H261" s="13"/>
      <c r="I261" s="13"/>
      <c r="J261" s="13"/>
      <c r="K261" s="13"/>
    </row>
    <row r="262" spans="1:11">
      <c r="A262" s="13"/>
      <c r="B262" s="13"/>
      <c r="C262" s="13"/>
      <c r="D262" s="13"/>
      <c r="E262" s="13"/>
      <c r="F262" s="13"/>
      <c r="G262" s="13"/>
      <c r="H262" s="13"/>
      <c r="I262" s="13"/>
      <c r="J262" s="13"/>
      <c r="K262" s="13"/>
    </row>
    <row r="263" spans="1:11">
      <c r="A263" s="13"/>
      <c r="B263" s="13"/>
      <c r="C263" s="13"/>
      <c r="D263" s="13"/>
      <c r="E263" s="13"/>
      <c r="F263" s="13"/>
      <c r="G263" s="13"/>
      <c r="H263" s="13"/>
      <c r="I263" s="13"/>
      <c r="J263" s="13"/>
      <c r="K263" s="13"/>
    </row>
    <row r="264" spans="1:11">
      <c r="A264" s="13"/>
      <c r="B264" s="13"/>
      <c r="C264" s="13"/>
      <c r="D264" s="13"/>
      <c r="E264" s="13"/>
      <c r="F264" s="13"/>
      <c r="G264" s="13"/>
      <c r="H264" s="13"/>
      <c r="I264" s="13"/>
      <c r="J264" s="13"/>
      <c r="K264" s="13"/>
    </row>
    <row r="265" spans="1:11">
      <c r="A265" s="13"/>
      <c r="B265" s="13"/>
      <c r="C265" s="13"/>
      <c r="D265" s="13"/>
      <c r="E265" s="13"/>
      <c r="F265" s="13"/>
      <c r="G265" s="13"/>
      <c r="H265" s="13"/>
      <c r="I265" s="13"/>
      <c r="J265" s="13"/>
      <c r="K265" s="13"/>
    </row>
    <row r="266" spans="1:11">
      <c r="A266" s="13"/>
      <c r="B266" s="13"/>
      <c r="C266" s="13"/>
      <c r="D266" s="13"/>
      <c r="E266" s="13"/>
      <c r="F266" s="13"/>
      <c r="G266" s="13"/>
      <c r="H266" s="13"/>
      <c r="I266" s="13"/>
      <c r="J266" s="13"/>
      <c r="K266" s="13"/>
    </row>
    <row r="267" spans="1:11">
      <c r="A267" s="13"/>
      <c r="B267" s="13"/>
      <c r="C267" s="13"/>
      <c r="D267" s="13"/>
      <c r="E267" s="13"/>
      <c r="F267" s="13"/>
      <c r="G267" s="13"/>
      <c r="H267" s="13"/>
      <c r="I267" s="13"/>
      <c r="J267" s="13"/>
      <c r="K267" s="13"/>
    </row>
    <row r="268" spans="1:11">
      <c r="A268" s="13"/>
      <c r="B268" s="13"/>
      <c r="C268" s="13"/>
      <c r="D268" s="13"/>
      <c r="E268" s="13"/>
      <c r="F268" s="13"/>
      <c r="G268" s="13"/>
      <c r="H268" s="13"/>
      <c r="I268" s="13"/>
      <c r="J268" s="13"/>
      <c r="K268" s="13"/>
    </row>
    <row r="269" spans="1:11">
      <c r="A269" s="13"/>
      <c r="B269" s="13"/>
      <c r="C269" s="13"/>
      <c r="D269" s="13"/>
      <c r="E269" s="13"/>
      <c r="F269" s="13"/>
      <c r="G269" s="13"/>
      <c r="H269" s="13"/>
      <c r="I269" s="13"/>
      <c r="J269" s="13"/>
      <c r="K269" s="13"/>
    </row>
    <row r="270" spans="1:11">
      <c r="A270" s="13"/>
      <c r="B270" s="13"/>
      <c r="C270" s="13"/>
      <c r="D270" s="13"/>
      <c r="E270" s="13"/>
      <c r="F270" s="13"/>
      <c r="G270" s="13"/>
      <c r="H270" s="13"/>
      <c r="I270" s="13"/>
      <c r="J270" s="13"/>
      <c r="K270" s="13"/>
    </row>
    <row r="271" spans="1:11">
      <c r="A271" s="13"/>
      <c r="B271" s="13"/>
      <c r="C271" s="13"/>
      <c r="D271" s="13"/>
      <c r="E271" s="13"/>
      <c r="F271" s="13"/>
      <c r="G271" s="13"/>
      <c r="H271" s="13"/>
      <c r="I271" s="13"/>
      <c r="J271" s="13"/>
      <c r="K271" s="13"/>
    </row>
    <row r="272" spans="1:11">
      <c r="A272" s="13"/>
      <c r="B272" s="13"/>
      <c r="C272" s="13"/>
      <c r="D272" s="13"/>
      <c r="E272" s="13"/>
      <c r="F272" s="13"/>
      <c r="G272" s="13"/>
      <c r="H272" s="13"/>
      <c r="I272" s="13"/>
      <c r="J272" s="13"/>
      <c r="K272" s="13"/>
    </row>
    <row r="273" spans="1:11">
      <c r="A273" s="13"/>
      <c r="B273" s="13"/>
      <c r="C273" s="13"/>
      <c r="D273" s="13"/>
      <c r="E273" s="13"/>
      <c r="F273" s="13"/>
      <c r="G273" s="13"/>
      <c r="H273" s="13"/>
      <c r="I273" s="13"/>
      <c r="J273" s="13"/>
      <c r="K273" s="13"/>
    </row>
    <row r="274" spans="1:11">
      <c r="A274" s="13"/>
      <c r="B274" s="13"/>
      <c r="C274" s="13"/>
      <c r="D274" s="13"/>
      <c r="E274" s="13"/>
      <c r="F274" s="13"/>
      <c r="G274" s="13"/>
      <c r="H274" s="13"/>
      <c r="I274" s="13"/>
      <c r="J274" s="13"/>
      <c r="K274" s="13"/>
    </row>
    <row r="275" spans="1:11">
      <c r="A275" s="13"/>
      <c r="B275" s="13"/>
      <c r="C275" s="13"/>
      <c r="D275" s="13"/>
      <c r="E275" s="13"/>
      <c r="F275" s="13"/>
      <c r="G275" s="13"/>
      <c r="H275" s="13"/>
      <c r="I275" s="13"/>
      <c r="J275" s="13"/>
      <c r="K275" s="13"/>
    </row>
    <row r="276" spans="1:11">
      <c r="A276" s="13"/>
      <c r="B276" s="13"/>
      <c r="C276" s="13"/>
      <c r="D276" s="13"/>
      <c r="E276" s="13"/>
      <c r="F276" s="13"/>
      <c r="G276" s="13"/>
      <c r="H276" s="13"/>
      <c r="I276" s="13"/>
      <c r="J276" s="13"/>
      <c r="K276" s="13"/>
    </row>
    <row r="277" spans="1:11">
      <c r="A277" s="13"/>
      <c r="B277" s="13"/>
      <c r="C277" s="13"/>
      <c r="D277" s="13"/>
      <c r="E277" s="13"/>
      <c r="F277" s="13"/>
      <c r="G277" s="13"/>
      <c r="H277" s="13"/>
      <c r="I277" s="13"/>
      <c r="J277" s="13"/>
      <c r="K277" s="13"/>
    </row>
    <row r="278" spans="1:11">
      <c r="A278" s="13"/>
      <c r="B278" s="13"/>
      <c r="C278" s="13"/>
      <c r="D278" s="13"/>
      <c r="E278" s="13"/>
      <c r="F278" s="13"/>
      <c r="G278" s="13"/>
      <c r="H278" s="13"/>
      <c r="I278" s="13"/>
      <c r="J278" s="13"/>
      <c r="K278" s="13"/>
    </row>
    <row r="279" spans="1:11">
      <c r="A279" s="13"/>
      <c r="B279" s="13"/>
      <c r="C279" s="13"/>
      <c r="D279" s="13"/>
      <c r="E279" s="13"/>
      <c r="F279" s="13"/>
      <c r="G279" s="13"/>
      <c r="H279" s="13"/>
      <c r="I279" s="13"/>
      <c r="J279" s="13"/>
      <c r="K279" s="13"/>
    </row>
    <row r="280" spans="1:11">
      <c r="A280" s="13"/>
      <c r="B280" s="13"/>
      <c r="C280" s="13"/>
      <c r="D280" s="13"/>
      <c r="E280" s="13"/>
      <c r="F280" s="13"/>
      <c r="G280" s="13"/>
      <c r="H280" s="13"/>
      <c r="I280" s="13"/>
      <c r="J280" s="13"/>
      <c r="K280" s="13"/>
    </row>
    <row r="281" spans="1:11">
      <c r="A281" s="13"/>
      <c r="B281" s="13"/>
      <c r="C281" s="13"/>
      <c r="D281" s="13"/>
      <c r="E281" s="13"/>
      <c r="F281" s="13"/>
      <c r="G281" s="13"/>
      <c r="H281" s="13"/>
      <c r="I281" s="13"/>
      <c r="J281" s="13"/>
      <c r="K281" s="13"/>
    </row>
    <row r="282" spans="1:11">
      <c r="A282" s="13"/>
      <c r="B282" s="13"/>
      <c r="C282" s="13"/>
      <c r="D282" s="13"/>
      <c r="E282" s="13"/>
      <c r="F282" s="13"/>
      <c r="G282" s="13"/>
      <c r="H282" s="13"/>
      <c r="I282" s="13"/>
      <c r="J282" s="13"/>
      <c r="K282" s="13"/>
    </row>
    <row r="283" spans="1:11">
      <c r="A283" s="13"/>
      <c r="B283" s="13"/>
      <c r="C283" s="13"/>
      <c r="D283" s="13"/>
      <c r="E283" s="13"/>
      <c r="F283" s="13"/>
      <c r="G283" s="13"/>
      <c r="H283" s="13"/>
      <c r="I283" s="13"/>
      <c r="J283" s="13"/>
      <c r="K283" s="13"/>
    </row>
    <row r="284" spans="1:11">
      <c r="A284" s="13"/>
      <c r="B284" s="13"/>
      <c r="C284" s="13"/>
      <c r="D284" s="13"/>
      <c r="E284" s="13"/>
      <c r="F284" s="13"/>
      <c r="G284" s="13"/>
      <c r="H284" s="13"/>
      <c r="I284" s="13"/>
      <c r="J284" s="13"/>
      <c r="K284" s="13"/>
    </row>
    <row r="285" spans="1:11">
      <c r="A285" s="13"/>
      <c r="B285" s="13"/>
      <c r="C285" s="13"/>
      <c r="D285" s="13"/>
      <c r="E285" s="13"/>
      <c r="F285" s="13"/>
      <c r="G285" s="13"/>
      <c r="H285" s="13"/>
      <c r="I285" s="13"/>
      <c r="J285" s="13"/>
      <c r="K285" s="13"/>
    </row>
    <row r="286" spans="1:11">
      <c r="A286" s="13"/>
      <c r="B286" s="13"/>
      <c r="C286" s="13"/>
      <c r="D286" s="13"/>
      <c r="E286" s="13"/>
      <c r="F286" s="13"/>
      <c r="G286" s="13"/>
      <c r="H286" s="13"/>
      <c r="I286" s="13"/>
      <c r="J286" s="13"/>
      <c r="K286" s="13"/>
    </row>
    <row r="287" spans="1:11">
      <c r="A287" s="13"/>
      <c r="B287" s="13"/>
      <c r="C287" s="13"/>
      <c r="D287" s="13"/>
      <c r="E287" s="13"/>
      <c r="F287" s="13"/>
      <c r="G287" s="13"/>
      <c r="H287" s="13"/>
      <c r="I287" s="13"/>
      <c r="J287" s="13"/>
      <c r="K287" s="13"/>
    </row>
    <row r="288" spans="1:11">
      <c r="A288" s="13"/>
      <c r="B288" s="13"/>
      <c r="C288" s="13"/>
      <c r="D288" s="13"/>
      <c r="E288" s="13"/>
      <c r="F288" s="13"/>
      <c r="G288" s="13"/>
      <c r="H288" s="13"/>
      <c r="I288" s="13"/>
      <c r="J288" s="13"/>
      <c r="K288" s="13"/>
    </row>
    <row r="289" spans="1:11">
      <c r="A289" s="13"/>
      <c r="B289" s="13"/>
      <c r="C289" s="13"/>
      <c r="D289" s="13"/>
      <c r="E289" s="13"/>
      <c r="F289" s="13"/>
      <c r="G289" s="13"/>
      <c r="H289" s="13"/>
      <c r="I289" s="13"/>
      <c r="J289" s="13"/>
      <c r="K289" s="13"/>
    </row>
    <row r="290" spans="1:11">
      <c r="A290" s="13"/>
      <c r="B290" s="13"/>
      <c r="C290" s="13"/>
      <c r="D290" s="13"/>
      <c r="E290" s="13"/>
      <c r="F290" s="13"/>
      <c r="G290" s="13"/>
      <c r="H290" s="13"/>
      <c r="I290" s="13"/>
      <c r="J290" s="13"/>
      <c r="K290" s="13"/>
    </row>
    <row r="291" spans="1:11">
      <c r="A291" s="13"/>
      <c r="B291" s="13"/>
      <c r="C291" s="13"/>
      <c r="D291" s="13"/>
      <c r="E291" s="13"/>
      <c r="F291" s="13"/>
      <c r="G291" s="13"/>
      <c r="H291" s="13"/>
      <c r="I291" s="13"/>
      <c r="J291" s="13"/>
      <c r="K291" s="13"/>
    </row>
    <row r="292" spans="1:11">
      <c r="A292" s="13"/>
      <c r="B292" s="13"/>
      <c r="C292" s="13"/>
      <c r="D292" s="13"/>
      <c r="E292" s="13"/>
      <c r="F292" s="13"/>
      <c r="G292" s="13"/>
      <c r="H292" s="13"/>
      <c r="I292" s="13"/>
      <c r="J292" s="13"/>
      <c r="K292" s="13"/>
    </row>
    <row r="293" spans="1:11">
      <c r="A293" s="13"/>
      <c r="B293" s="13"/>
      <c r="C293" s="13"/>
      <c r="D293" s="13"/>
      <c r="E293" s="13"/>
      <c r="F293" s="13"/>
      <c r="G293" s="13"/>
      <c r="H293" s="13"/>
      <c r="I293" s="13"/>
      <c r="J293" s="13"/>
      <c r="K293" s="13"/>
    </row>
    <row r="294" spans="1:11">
      <c r="A294" s="13"/>
      <c r="B294" s="13"/>
      <c r="C294" s="13"/>
      <c r="D294" s="13"/>
      <c r="E294" s="13"/>
      <c r="F294" s="13"/>
      <c r="G294" s="13"/>
      <c r="H294" s="13"/>
      <c r="I294" s="13"/>
      <c r="J294" s="13"/>
      <c r="K294" s="13"/>
    </row>
    <row r="295" spans="1:11">
      <c r="A295" s="13"/>
      <c r="B295" s="13"/>
      <c r="C295" s="13"/>
      <c r="D295" s="13"/>
      <c r="E295" s="13"/>
      <c r="F295" s="13"/>
      <c r="G295" s="13"/>
      <c r="H295" s="13"/>
      <c r="I295" s="13"/>
      <c r="J295" s="13"/>
      <c r="K295" s="13"/>
    </row>
    <row r="296" spans="1:11">
      <c r="A296" s="13"/>
      <c r="B296" s="13"/>
      <c r="C296" s="13"/>
      <c r="D296" s="13"/>
      <c r="E296" s="13"/>
      <c r="F296" s="13"/>
      <c r="G296" s="13"/>
      <c r="H296" s="13"/>
      <c r="I296" s="13"/>
      <c r="J296" s="13"/>
      <c r="K296" s="13"/>
    </row>
    <row r="297" spans="1:11">
      <c r="A297" s="13"/>
      <c r="B297" s="13"/>
      <c r="C297" s="13"/>
      <c r="D297" s="13"/>
      <c r="E297" s="13"/>
      <c r="F297" s="13"/>
      <c r="G297" s="13"/>
      <c r="H297" s="13"/>
      <c r="I297" s="13"/>
      <c r="J297" s="13"/>
      <c r="K297" s="13"/>
    </row>
    <row r="298" spans="1:11">
      <c r="A298" s="13"/>
      <c r="B298" s="13"/>
      <c r="C298" s="13"/>
      <c r="D298" s="13"/>
      <c r="E298" s="13"/>
      <c r="F298" s="13"/>
      <c r="G298" s="13"/>
      <c r="H298" s="13"/>
      <c r="I298" s="13"/>
      <c r="J298" s="13"/>
      <c r="K298" s="13"/>
    </row>
    <row r="299" spans="1:11">
      <c r="A299" s="13"/>
      <c r="B299" s="13"/>
      <c r="C299" s="13"/>
      <c r="D299" s="13"/>
      <c r="E299" s="13"/>
      <c r="F299" s="13"/>
      <c r="G299" s="13"/>
      <c r="H299" s="13"/>
      <c r="I299" s="13"/>
      <c r="J299" s="13"/>
      <c r="K299" s="13"/>
    </row>
    <row r="300" spans="1:11">
      <c r="A300" s="13"/>
      <c r="B300" s="13"/>
      <c r="C300" s="13"/>
      <c r="D300" s="13"/>
      <c r="E300" s="13"/>
      <c r="F300" s="13"/>
      <c r="G300" s="13"/>
      <c r="H300" s="13"/>
      <c r="I300" s="13"/>
      <c r="J300" s="13"/>
      <c r="K300" s="13"/>
    </row>
    <row r="301" spans="1:11">
      <c r="A301" s="13"/>
      <c r="B301" s="13"/>
      <c r="C301" s="13"/>
      <c r="D301" s="13"/>
      <c r="E301" s="13"/>
      <c r="F301" s="13"/>
      <c r="G301" s="13"/>
      <c r="H301" s="13"/>
      <c r="I301" s="13"/>
      <c r="J301" s="13"/>
      <c r="K301" s="13"/>
    </row>
    <row r="302" spans="1:11">
      <c r="A302" s="13"/>
      <c r="B302" s="13"/>
      <c r="C302" s="13"/>
      <c r="D302" s="13"/>
      <c r="E302" s="13"/>
      <c r="F302" s="13"/>
      <c r="G302" s="13"/>
      <c r="H302" s="13"/>
      <c r="I302" s="13"/>
      <c r="J302" s="13"/>
      <c r="K302" s="13"/>
    </row>
    <row r="303" spans="1:11">
      <c r="A303" s="13"/>
      <c r="B303" s="13"/>
      <c r="C303" s="13"/>
      <c r="D303" s="13"/>
      <c r="E303" s="13"/>
      <c r="F303" s="13"/>
      <c r="G303" s="13"/>
      <c r="H303" s="13"/>
      <c r="I303" s="13"/>
      <c r="J303" s="13"/>
      <c r="K303" s="13"/>
    </row>
    <row r="304" spans="1:11">
      <c r="A304" s="13"/>
      <c r="B304" s="13"/>
      <c r="C304" s="13"/>
      <c r="D304" s="13"/>
      <c r="E304" s="13"/>
      <c r="F304" s="13"/>
      <c r="G304" s="13"/>
      <c r="H304" s="13"/>
      <c r="I304" s="13"/>
      <c r="J304" s="13"/>
      <c r="K304" s="13"/>
    </row>
    <row r="305" spans="1:11">
      <c r="A305" s="13"/>
      <c r="B305" s="13"/>
      <c r="C305" s="13"/>
      <c r="D305" s="13"/>
      <c r="E305" s="13"/>
      <c r="F305" s="13"/>
      <c r="G305" s="13"/>
      <c r="H305" s="13"/>
      <c r="I305" s="13"/>
      <c r="J305" s="13"/>
      <c r="K305" s="13"/>
    </row>
    <row r="306" spans="1:11">
      <c r="A306" s="13"/>
      <c r="B306" s="13"/>
      <c r="C306" s="13"/>
      <c r="D306" s="13"/>
      <c r="E306" s="13"/>
      <c r="F306" s="13"/>
      <c r="G306" s="13"/>
      <c r="H306" s="13"/>
      <c r="I306" s="13"/>
      <c r="J306" s="13"/>
      <c r="K306" s="13"/>
    </row>
    <row r="307" spans="1:11">
      <c r="A307" s="13"/>
      <c r="B307" s="13"/>
      <c r="C307" s="13"/>
      <c r="D307" s="13"/>
      <c r="E307" s="13"/>
      <c r="F307" s="13"/>
      <c r="G307" s="13"/>
      <c r="H307" s="13"/>
      <c r="I307" s="13"/>
      <c r="J307" s="13"/>
      <c r="K307" s="13"/>
    </row>
    <row r="308" spans="1:11">
      <c r="A308" s="13"/>
      <c r="B308" s="13"/>
      <c r="C308" s="13"/>
      <c r="D308" s="13"/>
      <c r="E308" s="13"/>
      <c r="F308" s="13"/>
      <c r="G308" s="13"/>
      <c r="H308" s="13"/>
      <c r="I308" s="13"/>
      <c r="J308" s="13"/>
      <c r="K308" s="13"/>
    </row>
    <row r="309" spans="1:11">
      <c r="A309" s="13"/>
      <c r="B309" s="13"/>
      <c r="C309" s="13"/>
      <c r="D309" s="13"/>
      <c r="E309" s="13"/>
      <c r="F309" s="13"/>
      <c r="G309" s="13"/>
      <c r="H309" s="13"/>
      <c r="I309" s="13"/>
      <c r="J309" s="13"/>
      <c r="K309" s="13"/>
    </row>
    <row r="310" spans="1:11">
      <c r="A310" s="13"/>
      <c r="B310" s="13"/>
      <c r="C310" s="13"/>
      <c r="D310" s="13"/>
      <c r="E310" s="13"/>
      <c r="F310" s="13"/>
      <c r="G310" s="13"/>
      <c r="H310" s="13"/>
      <c r="I310" s="13"/>
      <c r="J310" s="13"/>
      <c r="K310" s="13"/>
    </row>
    <row r="311" spans="1:11">
      <c r="A311" s="13"/>
      <c r="B311" s="13"/>
      <c r="C311" s="13"/>
      <c r="D311" s="13"/>
      <c r="E311" s="13"/>
      <c r="F311" s="13"/>
      <c r="G311" s="13"/>
      <c r="H311" s="13"/>
      <c r="I311" s="13"/>
      <c r="J311" s="13"/>
      <c r="K311" s="13"/>
    </row>
    <row r="312" spans="1:11">
      <c r="A312" s="13"/>
      <c r="B312" s="13"/>
      <c r="C312" s="13"/>
      <c r="D312" s="13"/>
      <c r="E312" s="13"/>
      <c r="F312" s="13"/>
      <c r="G312" s="13"/>
      <c r="H312" s="13"/>
      <c r="I312" s="13"/>
      <c r="J312" s="13"/>
      <c r="K312" s="13"/>
    </row>
    <row r="313" spans="1:11">
      <c r="A313" s="13"/>
      <c r="B313" s="13"/>
      <c r="C313" s="13"/>
      <c r="D313" s="13"/>
      <c r="E313" s="13"/>
      <c r="F313" s="13"/>
      <c r="G313" s="13"/>
      <c r="H313" s="13"/>
      <c r="I313" s="13"/>
      <c r="J313" s="13"/>
      <c r="K313" s="13"/>
    </row>
    <row r="314" spans="1:11">
      <c r="A314" s="13"/>
      <c r="B314" s="13"/>
      <c r="C314" s="13"/>
      <c r="D314" s="13"/>
      <c r="E314" s="13"/>
      <c r="F314" s="13"/>
      <c r="G314" s="13"/>
      <c r="H314" s="13"/>
      <c r="I314" s="13"/>
      <c r="J314" s="13"/>
      <c r="K314" s="13"/>
    </row>
    <row r="315" spans="1:11">
      <c r="A315" s="13"/>
      <c r="B315" s="13"/>
      <c r="C315" s="13"/>
      <c r="D315" s="13"/>
      <c r="E315" s="13"/>
      <c r="F315" s="13"/>
      <c r="G315" s="13"/>
      <c r="H315" s="13"/>
      <c r="I315" s="13"/>
      <c r="J315" s="13"/>
      <c r="K315" s="13"/>
    </row>
    <row r="316" spans="1:11">
      <c r="A316" s="13"/>
      <c r="B316" s="13"/>
      <c r="C316" s="13"/>
      <c r="D316" s="13"/>
      <c r="E316" s="13"/>
      <c r="F316" s="13"/>
      <c r="G316" s="13"/>
      <c r="H316" s="13"/>
      <c r="I316" s="13"/>
      <c r="J316" s="13"/>
      <c r="K316" s="13"/>
    </row>
    <row r="317" spans="1:11">
      <c r="A317" s="13"/>
      <c r="B317" s="13"/>
      <c r="C317" s="13"/>
      <c r="D317" s="13"/>
      <c r="E317" s="13"/>
      <c r="F317" s="13"/>
      <c r="G317" s="13"/>
      <c r="H317" s="13"/>
      <c r="I317" s="13"/>
      <c r="J317" s="13"/>
      <c r="K317" s="13"/>
    </row>
    <row r="318" spans="1:11">
      <c r="A318" s="13"/>
      <c r="B318" s="13"/>
      <c r="C318" s="13"/>
      <c r="D318" s="13"/>
      <c r="E318" s="13"/>
      <c r="F318" s="13"/>
      <c r="G318" s="13"/>
      <c r="H318" s="13"/>
      <c r="I318" s="13"/>
      <c r="J318" s="13"/>
      <c r="K318" s="13"/>
    </row>
    <row r="319" spans="1:11">
      <c r="A319" s="13"/>
      <c r="B319" s="13"/>
      <c r="C319" s="13"/>
      <c r="D319" s="13"/>
      <c r="E319" s="13"/>
      <c r="F319" s="13"/>
      <c r="G319" s="13"/>
      <c r="H319" s="13"/>
      <c r="I319" s="13"/>
      <c r="J319" s="13"/>
      <c r="K319" s="13"/>
    </row>
    <row r="320" spans="1:11">
      <c r="A320" s="13"/>
      <c r="B320" s="13"/>
      <c r="C320" s="13"/>
      <c r="D320" s="13"/>
      <c r="E320" s="13"/>
      <c r="F320" s="13"/>
      <c r="G320" s="13"/>
      <c r="H320" s="13"/>
      <c r="I320" s="13"/>
      <c r="J320" s="13"/>
      <c r="K320" s="13"/>
    </row>
    <row r="321" spans="1:11">
      <c r="A321" s="13"/>
      <c r="B321" s="13"/>
      <c r="C321" s="13"/>
      <c r="D321" s="13"/>
      <c r="E321" s="13"/>
      <c r="F321" s="13"/>
      <c r="G321" s="13"/>
      <c r="H321" s="13"/>
      <c r="I321" s="13"/>
      <c r="J321" s="13"/>
      <c r="K321" s="13"/>
    </row>
    <row r="322" spans="1:11">
      <c r="A322" s="13"/>
      <c r="B322" s="13"/>
      <c r="C322" s="13"/>
      <c r="D322" s="13"/>
      <c r="E322" s="13"/>
      <c r="F322" s="13"/>
      <c r="G322" s="13"/>
      <c r="H322" s="13"/>
      <c r="I322" s="13"/>
      <c r="J322" s="13"/>
      <c r="K322" s="13"/>
    </row>
    <row r="323" spans="1:11">
      <c r="A323" s="13"/>
      <c r="B323" s="13"/>
      <c r="C323" s="13"/>
      <c r="D323" s="13"/>
      <c r="E323" s="13"/>
      <c r="F323" s="13"/>
      <c r="G323" s="13"/>
      <c r="H323" s="13"/>
      <c r="I323" s="13"/>
      <c r="J323" s="13"/>
      <c r="K323" s="13"/>
    </row>
    <row r="324" spans="1:11">
      <c r="A324" s="13"/>
      <c r="B324" s="13"/>
      <c r="C324" s="13"/>
      <c r="D324" s="13"/>
      <c r="E324" s="13"/>
      <c r="F324" s="13"/>
      <c r="G324" s="13"/>
      <c r="H324" s="13"/>
      <c r="I324" s="13"/>
      <c r="J324" s="13"/>
      <c r="K324" s="13"/>
    </row>
    <row r="325" spans="1:11">
      <c r="A325" s="13"/>
      <c r="B325" s="13"/>
      <c r="C325" s="13"/>
      <c r="D325" s="13"/>
      <c r="E325" s="13"/>
      <c r="F325" s="13"/>
      <c r="G325" s="13"/>
      <c r="H325" s="13"/>
      <c r="I325" s="13"/>
      <c r="J325" s="13"/>
      <c r="K325" s="13"/>
    </row>
    <row r="326" spans="1:11">
      <c r="A326" s="13"/>
      <c r="B326" s="13"/>
      <c r="C326" s="13"/>
      <c r="D326" s="13"/>
      <c r="E326" s="13"/>
      <c r="F326" s="13"/>
      <c r="G326" s="13"/>
      <c r="H326" s="13"/>
      <c r="I326" s="13"/>
      <c r="J326" s="13"/>
      <c r="K326" s="13"/>
    </row>
    <row r="327" spans="1:11">
      <c r="A327" s="13"/>
      <c r="B327" s="13"/>
      <c r="C327" s="13"/>
      <c r="D327" s="13"/>
      <c r="E327" s="13"/>
      <c r="F327" s="13"/>
      <c r="G327" s="13"/>
      <c r="H327" s="13"/>
      <c r="I327" s="13"/>
      <c r="J327" s="13"/>
      <c r="K327" s="13"/>
    </row>
    <row r="328" spans="1:11">
      <c r="A328" s="13"/>
      <c r="B328" s="13"/>
      <c r="C328" s="13"/>
      <c r="D328" s="13"/>
      <c r="E328" s="13"/>
      <c r="F328" s="13"/>
      <c r="G328" s="13"/>
      <c r="H328" s="13"/>
      <c r="I328" s="13"/>
      <c r="J328" s="13"/>
      <c r="K328" s="13"/>
    </row>
    <row r="329" spans="1:11">
      <c r="A329" s="13"/>
      <c r="B329" s="13"/>
      <c r="C329" s="13"/>
      <c r="D329" s="13"/>
      <c r="E329" s="13"/>
      <c r="F329" s="13"/>
      <c r="G329" s="13"/>
      <c r="H329" s="13"/>
      <c r="I329" s="13"/>
      <c r="J329" s="13"/>
      <c r="K329" s="13"/>
    </row>
    <row r="330" spans="1:11">
      <c r="A330" s="13"/>
      <c r="B330" s="13"/>
      <c r="C330" s="13"/>
      <c r="D330" s="13"/>
      <c r="E330" s="13"/>
      <c r="F330" s="13"/>
      <c r="G330" s="13"/>
      <c r="H330" s="13"/>
      <c r="I330" s="13"/>
      <c r="J330" s="13"/>
      <c r="K330" s="13"/>
    </row>
    <row r="331" spans="1:11">
      <c r="A331" s="13"/>
      <c r="B331" s="13"/>
      <c r="C331" s="13"/>
      <c r="D331" s="13"/>
      <c r="E331" s="13"/>
      <c r="F331" s="13"/>
      <c r="G331" s="13"/>
      <c r="H331" s="13"/>
      <c r="I331" s="13"/>
      <c r="J331" s="13"/>
      <c r="K331" s="13"/>
    </row>
    <row r="332" spans="1:11">
      <c r="A332" s="13"/>
      <c r="B332" s="13"/>
      <c r="C332" s="13"/>
      <c r="D332" s="13"/>
      <c r="E332" s="13"/>
      <c r="F332" s="13"/>
      <c r="G332" s="13"/>
      <c r="H332" s="13"/>
      <c r="I332" s="13"/>
      <c r="J332" s="13"/>
      <c r="K332" s="13"/>
    </row>
    <row r="333" spans="1:11">
      <c r="A333" s="13"/>
      <c r="B333" s="13"/>
      <c r="C333" s="13"/>
      <c r="D333" s="13"/>
      <c r="E333" s="13"/>
      <c r="F333" s="13"/>
      <c r="G333" s="13"/>
      <c r="H333" s="13"/>
      <c r="I333" s="13"/>
      <c r="J333" s="13"/>
      <c r="K333" s="13"/>
    </row>
    <row r="334" spans="1:11">
      <c r="A334" s="13"/>
      <c r="B334" s="13"/>
      <c r="C334" s="13"/>
      <c r="D334" s="13"/>
      <c r="E334" s="13"/>
      <c r="F334" s="13"/>
      <c r="G334" s="13"/>
      <c r="H334" s="13"/>
      <c r="I334" s="13"/>
      <c r="J334" s="13"/>
      <c r="K334" s="13"/>
    </row>
    <row r="335" spans="1:11">
      <c r="A335" s="13"/>
      <c r="B335" s="13"/>
      <c r="C335" s="13"/>
      <c r="D335" s="13"/>
      <c r="E335" s="13"/>
      <c r="F335" s="13"/>
      <c r="G335" s="13"/>
      <c r="H335" s="13"/>
      <c r="I335" s="13"/>
      <c r="J335" s="13"/>
      <c r="K335" s="13"/>
    </row>
    <row r="336" spans="1:11">
      <c r="A336" s="13"/>
      <c r="B336" s="13"/>
      <c r="C336" s="13"/>
      <c r="D336" s="13"/>
      <c r="E336" s="13"/>
      <c r="F336" s="13"/>
      <c r="G336" s="13"/>
      <c r="H336" s="13"/>
      <c r="I336" s="13"/>
      <c r="J336" s="13"/>
      <c r="K336" s="13"/>
    </row>
    <row r="337" spans="1:11">
      <c r="A337" s="13"/>
      <c r="B337" s="13"/>
      <c r="C337" s="13"/>
      <c r="D337" s="13"/>
      <c r="E337" s="13"/>
      <c r="F337" s="13"/>
      <c r="G337" s="13"/>
      <c r="H337" s="13"/>
      <c r="I337" s="13"/>
      <c r="J337" s="13"/>
      <c r="K337" s="13"/>
    </row>
    <row r="338" spans="1:11">
      <c r="A338" s="13"/>
      <c r="B338" s="13"/>
      <c r="C338" s="13"/>
      <c r="D338" s="13"/>
      <c r="E338" s="13"/>
      <c r="F338" s="13"/>
      <c r="G338" s="13"/>
      <c r="H338" s="13"/>
      <c r="I338" s="13"/>
      <c r="J338" s="13"/>
      <c r="K338" s="13"/>
    </row>
    <row r="339" spans="1:11">
      <c r="A339" s="13"/>
      <c r="B339" s="13"/>
      <c r="C339" s="13"/>
      <c r="D339" s="13"/>
      <c r="E339" s="13"/>
      <c r="F339" s="13"/>
      <c r="G339" s="13"/>
      <c r="H339" s="13"/>
      <c r="I339" s="13"/>
      <c r="J339" s="13"/>
      <c r="K339" s="13"/>
    </row>
    <row r="340" spans="1:11">
      <c r="A340" s="13"/>
      <c r="B340" s="13"/>
      <c r="C340" s="13"/>
      <c r="D340" s="13"/>
      <c r="E340" s="13"/>
      <c r="F340" s="13"/>
      <c r="G340" s="13"/>
      <c r="H340" s="13"/>
      <c r="I340" s="13"/>
      <c r="J340" s="13"/>
      <c r="K340" s="13"/>
    </row>
    <row r="341" spans="1:11">
      <c r="A341" s="13"/>
      <c r="B341" s="13"/>
      <c r="C341" s="13"/>
      <c r="D341" s="13"/>
      <c r="E341" s="13"/>
      <c r="F341" s="13"/>
      <c r="G341" s="13"/>
      <c r="H341" s="13"/>
      <c r="I341" s="13"/>
      <c r="J341" s="13"/>
      <c r="K341" s="13"/>
    </row>
    <row r="342" spans="1:11">
      <c r="A342" s="13"/>
      <c r="B342" s="13"/>
      <c r="C342" s="13"/>
      <c r="D342" s="13"/>
      <c r="E342" s="13"/>
      <c r="F342" s="13"/>
      <c r="G342" s="13"/>
      <c r="H342" s="13"/>
      <c r="I342" s="13"/>
      <c r="J342" s="13"/>
      <c r="K342" s="13"/>
    </row>
    <row r="343" spans="1:11">
      <c r="A343" s="13"/>
      <c r="B343" s="13"/>
      <c r="C343" s="13"/>
      <c r="D343" s="13"/>
      <c r="E343" s="13"/>
      <c r="F343" s="13"/>
      <c r="G343" s="13"/>
      <c r="H343" s="13"/>
      <c r="I343" s="13"/>
      <c r="J343" s="13"/>
      <c r="K343" s="13"/>
    </row>
    <row r="344" spans="1:11">
      <c r="A344" s="13"/>
      <c r="B344" s="13"/>
      <c r="C344" s="13"/>
      <c r="D344" s="13"/>
      <c r="E344" s="13"/>
      <c r="F344" s="13"/>
      <c r="G344" s="13"/>
      <c r="H344" s="13"/>
      <c r="I344" s="13"/>
      <c r="J344" s="13"/>
      <c r="K344" s="13"/>
    </row>
    <row r="345" spans="1:11">
      <c r="A345" s="13"/>
      <c r="B345" s="13"/>
      <c r="C345" s="13"/>
      <c r="D345" s="13"/>
      <c r="E345" s="13"/>
      <c r="F345" s="13"/>
      <c r="G345" s="13"/>
      <c r="H345" s="13"/>
      <c r="I345" s="13"/>
      <c r="J345" s="13"/>
      <c r="K345" s="13"/>
    </row>
    <row r="346" spans="1:11">
      <c r="A346" s="13"/>
      <c r="B346" s="13"/>
      <c r="C346" s="13"/>
      <c r="D346" s="13"/>
      <c r="E346" s="13"/>
      <c r="F346" s="13"/>
      <c r="G346" s="13"/>
      <c r="H346" s="13"/>
      <c r="I346" s="13"/>
      <c r="J346" s="13"/>
      <c r="K346" s="13"/>
    </row>
    <row r="347" spans="1:11">
      <c r="A347" s="13"/>
      <c r="B347" s="13"/>
      <c r="C347" s="13"/>
      <c r="D347" s="13"/>
      <c r="E347" s="13"/>
      <c r="F347" s="13"/>
      <c r="G347" s="13"/>
      <c r="H347" s="13"/>
      <c r="I347" s="13"/>
      <c r="J347" s="13"/>
      <c r="K347" s="13"/>
    </row>
    <row r="348" spans="1:11">
      <c r="A348" s="13"/>
      <c r="B348" s="13"/>
      <c r="C348" s="13"/>
      <c r="D348" s="13"/>
      <c r="E348" s="13"/>
      <c r="F348" s="13"/>
      <c r="G348" s="13"/>
      <c r="H348" s="13"/>
      <c r="I348" s="13"/>
      <c r="J348" s="13"/>
      <c r="K348" s="13"/>
    </row>
    <row r="349" spans="1:11">
      <c r="A349" s="13"/>
      <c r="B349" s="13"/>
      <c r="C349" s="13"/>
      <c r="D349" s="13"/>
      <c r="E349" s="13"/>
      <c r="F349" s="13"/>
      <c r="G349" s="13"/>
      <c r="H349" s="13"/>
      <c r="I349" s="13"/>
      <c r="J349" s="13"/>
      <c r="K349" s="13"/>
    </row>
    <row r="350" spans="1:11">
      <c r="A350" s="13"/>
      <c r="B350" s="13"/>
      <c r="C350" s="13"/>
      <c r="D350" s="13"/>
      <c r="E350" s="13"/>
      <c r="F350" s="13"/>
      <c r="G350" s="13"/>
      <c r="H350" s="13"/>
      <c r="I350" s="13"/>
      <c r="J350" s="13"/>
      <c r="K350" s="13"/>
    </row>
    <row r="351" spans="1:11">
      <c r="A351" s="13"/>
      <c r="B351" s="13"/>
      <c r="C351" s="13"/>
      <c r="D351" s="13"/>
      <c r="E351" s="13"/>
      <c r="F351" s="13"/>
      <c r="G351" s="13"/>
      <c r="H351" s="13"/>
      <c r="I351" s="13"/>
      <c r="J351" s="13"/>
      <c r="K351" s="13"/>
    </row>
    <row r="352" spans="1:11">
      <c r="A352" s="13"/>
      <c r="B352" s="13"/>
      <c r="C352" s="13"/>
      <c r="D352" s="13"/>
      <c r="E352" s="13"/>
      <c r="F352" s="13"/>
      <c r="G352" s="13"/>
      <c r="H352" s="13"/>
      <c r="I352" s="13"/>
      <c r="J352" s="13"/>
      <c r="K352" s="13"/>
    </row>
    <row r="353" spans="1:11">
      <c r="A353" s="13"/>
      <c r="B353" s="13"/>
      <c r="C353" s="13"/>
      <c r="D353" s="13"/>
      <c r="E353" s="13"/>
      <c r="F353" s="13"/>
      <c r="G353" s="13"/>
      <c r="H353" s="13"/>
      <c r="I353" s="13"/>
      <c r="J353" s="13"/>
      <c r="K353" s="13"/>
    </row>
    <row r="354" spans="1:11">
      <c r="A354" s="13"/>
      <c r="B354" s="13"/>
      <c r="C354" s="13"/>
      <c r="D354" s="13"/>
      <c r="E354" s="13"/>
      <c r="F354" s="13"/>
      <c r="G354" s="13"/>
      <c r="H354" s="13"/>
      <c r="I354" s="13"/>
      <c r="J354" s="13"/>
      <c r="K354" s="13"/>
    </row>
    <row r="355" spans="1:11">
      <c r="A355" s="13"/>
      <c r="B355" s="13"/>
      <c r="C355" s="13"/>
      <c r="D355" s="13"/>
      <c r="E355" s="13"/>
      <c r="F355" s="13"/>
      <c r="G355" s="13"/>
      <c r="H355" s="13"/>
      <c r="I355" s="13"/>
      <c r="J355" s="13"/>
      <c r="K355" s="13"/>
    </row>
    <row r="356" spans="1:11">
      <c r="A356" s="13"/>
      <c r="B356" s="13"/>
      <c r="C356" s="13"/>
      <c r="D356" s="13"/>
      <c r="E356" s="13"/>
      <c r="F356" s="13"/>
      <c r="G356" s="13"/>
      <c r="H356" s="13"/>
      <c r="I356" s="13"/>
      <c r="J356" s="13"/>
      <c r="K356" s="13"/>
    </row>
    <row r="357" spans="1:11">
      <c r="A357" s="13"/>
      <c r="B357" s="13"/>
      <c r="C357" s="13"/>
      <c r="D357" s="13"/>
      <c r="E357" s="13"/>
      <c r="F357" s="13"/>
      <c r="G357" s="13"/>
      <c r="H357" s="13"/>
      <c r="I357" s="13"/>
      <c r="J357" s="13"/>
      <c r="K357" s="13"/>
    </row>
    <row r="358" spans="1:11">
      <c r="A358" s="13"/>
      <c r="B358" s="13"/>
      <c r="C358" s="13"/>
      <c r="D358" s="13"/>
      <c r="E358" s="13"/>
      <c r="F358" s="13"/>
      <c r="G358" s="13"/>
      <c r="H358" s="13"/>
      <c r="I358" s="13"/>
      <c r="J358" s="13"/>
      <c r="K358" s="13"/>
    </row>
    <row r="359" spans="1:11">
      <c r="A359" s="13"/>
      <c r="B359" s="13"/>
      <c r="C359" s="13"/>
      <c r="D359" s="13"/>
      <c r="E359" s="13"/>
      <c r="F359" s="13"/>
      <c r="G359" s="13"/>
      <c r="H359" s="13"/>
      <c r="I359" s="13"/>
      <c r="J359" s="13"/>
      <c r="K359" s="13"/>
    </row>
    <row r="360" spans="1:11">
      <c r="A360" s="13"/>
      <c r="B360" s="13"/>
      <c r="C360" s="13"/>
      <c r="D360" s="13"/>
      <c r="E360" s="13"/>
      <c r="F360" s="13"/>
      <c r="G360" s="13"/>
      <c r="H360" s="13"/>
      <c r="I360" s="13"/>
      <c r="J360" s="13"/>
      <c r="K360" s="13"/>
    </row>
    <row r="361" spans="1:11">
      <c r="A361" s="13"/>
      <c r="B361" s="13"/>
      <c r="C361" s="13"/>
      <c r="D361" s="13"/>
      <c r="E361" s="13"/>
      <c r="F361" s="13"/>
      <c r="G361" s="13"/>
      <c r="H361" s="13"/>
      <c r="I361" s="13"/>
      <c r="J361" s="13"/>
      <c r="K361" s="13"/>
    </row>
    <row r="362" spans="1:11">
      <c r="A362" s="13"/>
      <c r="B362" s="13"/>
      <c r="C362" s="13"/>
      <c r="D362" s="13"/>
      <c r="E362" s="13"/>
      <c r="F362" s="13"/>
      <c r="G362" s="13"/>
      <c r="H362" s="13"/>
      <c r="I362" s="13"/>
      <c r="J362" s="13"/>
      <c r="K362" s="13"/>
    </row>
    <row r="363" spans="1:11">
      <c r="A363" s="13"/>
      <c r="B363" s="13"/>
      <c r="C363" s="13"/>
      <c r="D363" s="13"/>
      <c r="E363" s="13"/>
      <c r="F363" s="13"/>
      <c r="G363" s="13"/>
      <c r="H363" s="13"/>
      <c r="I363" s="13"/>
      <c r="J363" s="13"/>
      <c r="K363" s="13"/>
    </row>
    <row r="364" spans="1:11">
      <c r="A364" s="13"/>
      <c r="B364" s="13"/>
      <c r="C364" s="13"/>
      <c r="D364" s="13"/>
      <c r="E364" s="13"/>
      <c r="F364" s="13"/>
      <c r="G364" s="13"/>
      <c r="H364" s="13"/>
      <c r="I364" s="13"/>
      <c r="J364" s="13"/>
      <c r="K364" s="13"/>
    </row>
    <row r="365" spans="1:11">
      <c r="A365" s="13"/>
      <c r="B365" s="13"/>
      <c r="C365" s="13"/>
      <c r="D365" s="13"/>
      <c r="E365" s="13"/>
      <c r="F365" s="13"/>
      <c r="G365" s="13"/>
      <c r="H365" s="13"/>
      <c r="I365" s="13"/>
      <c r="J365" s="13"/>
      <c r="K365" s="13"/>
    </row>
    <row r="366" spans="1:11">
      <c r="A366" s="13"/>
      <c r="B366" s="13"/>
      <c r="C366" s="13"/>
      <c r="D366" s="13"/>
      <c r="E366" s="13"/>
      <c r="F366" s="13"/>
      <c r="G366" s="13"/>
      <c r="H366" s="13"/>
      <c r="I366" s="13"/>
      <c r="J366" s="13"/>
      <c r="K366" s="13"/>
    </row>
    <row r="367" spans="1:11">
      <c r="A367" s="13"/>
      <c r="B367" s="13"/>
      <c r="C367" s="13"/>
      <c r="D367" s="13"/>
      <c r="E367" s="13"/>
      <c r="F367" s="13"/>
      <c r="G367" s="13"/>
      <c r="H367" s="13"/>
      <c r="I367" s="13"/>
      <c r="J367" s="13"/>
      <c r="K367" s="13"/>
    </row>
    <row r="368" spans="1:11">
      <c r="A368" s="13"/>
      <c r="B368" s="13"/>
      <c r="C368" s="13"/>
      <c r="D368" s="13"/>
      <c r="E368" s="13"/>
      <c r="F368" s="13"/>
      <c r="G368" s="13"/>
      <c r="H368" s="13"/>
      <c r="I368" s="13"/>
      <c r="J368" s="13"/>
      <c r="K368" s="13"/>
    </row>
    <row r="369" spans="1:11">
      <c r="A369" s="13"/>
      <c r="B369" s="13"/>
      <c r="C369" s="13"/>
      <c r="D369" s="13"/>
      <c r="E369" s="13"/>
      <c r="F369" s="13"/>
      <c r="G369" s="13"/>
      <c r="H369" s="13"/>
      <c r="I369" s="13"/>
      <c r="J369" s="13"/>
      <c r="K369" s="13"/>
    </row>
    <row r="370" spans="1:11">
      <c r="A370" s="13"/>
      <c r="B370" s="13"/>
      <c r="C370" s="13"/>
      <c r="D370" s="13"/>
      <c r="E370" s="13"/>
      <c r="F370" s="13"/>
      <c r="G370" s="13"/>
      <c r="H370" s="13"/>
      <c r="I370" s="13"/>
      <c r="J370" s="13"/>
      <c r="K370" s="13"/>
    </row>
    <row r="371" spans="1:11">
      <c r="A371" s="13"/>
      <c r="B371" s="13"/>
      <c r="C371" s="13"/>
      <c r="D371" s="13"/>
      <c r="E371" s="13"/>
      <c r="F371" s="13"/>
      <c r="G371" s="13"/>
      <c r="H371" s="13"/>
      <c r="I371" s="13"/>
      <c r="J371" s="13"/>
      <c r="K371" s="13"/>
    </row>
    <row r="372" spans="1:11">
      <c r="A372" s="13"/>
      <c r="B372" s="13"/>
      <c r="C372" s="13"/>
      <c r="D372" s="13"/>
      <c r="E372" s="13"/>
      <c r="F372" s="13"/>
      <c r="G372" s="13"/>
      <c r="H372" s="13"/>
      <c r="I372" s="13"/>
      <c r="J372" s="13"/>
      <c r="K372" s="13"/>
    </row>
    <row r="373" spans="1:11">
      <c r="A373" s="13"/>
      <c r="B373" s="13"/>
      <c r="C373" s="13"/>
      <c r="D373" s="13"/>
      <c r="E373" s="13"/>
      <c r="F373" s="13"/>
      <c r="G373" s="13"/>
      <c r="H373" s="13"/>
      <c r="I373" s="13"/>
      <c r="J373" s="13"/>
      <c r="K373" s="13"/>
    </row>
    <row r="374" spans="1:11">
      <c r="A374" s="13"/>
      <c r="B374" s="13"/>
      <c r="C374" s="13"/>
      <c r="D374" s="13"/>
      <c r="E374" s="13"/>
      <c r="F374" s="13"/>
      <c r="G374" s="13"/>
      <c r="H374" s="13"/>
      <c r="I374" s="13"/>
      <c r="J374" s="13"/>
      <c r="K374" s="13"/>
    </row>
    <row r="375" spans="1:11">
      <c r="A375" s="13"/>
      <c r="B375" s="13"/>
      <c r="C375" s="13"/>
      <c r="D375" s="13"/>
      <c r="E375" s="13"/>
      <c r="F375" s="13"/>
      <c r="G375" s="13"/>
      <c r="H375" s="13"/>
      <c r="I375" s="13"/>
      <c r="J375" s="13"/>
      <c r="K375" s="13"/>
    </row>
    <row r="376" spans="1:11">
      <c r="A376" s="13"/>
      <c r="B376" s="13"/>
      <c r="C376" s="13"/>
      <c r="D376" s="13"/>
      <c r="E376" s="13"/>
      <c r="F376" s="13"/>
      <c r="G376" s="13"/>
      <c r="H376" s="13"/>
      <c r="I376" s="13"/>
      <c r="J376" s="13"/>
      <c r="K376" s="13"/>
    </row>
    <row r="377" spans="1:11">
      <c r="A377" s="13"/>
      <c r="B377" s="13"/>
      <c r="C377" s="13"/>
      <c r="D377" s="13"/>
      <c r="E377" s="13"/>
      <c r="F377" s="13"/>
      <c r="G377" s="13"/>
      <c r="H377" s="13"/>
      <c r="I377" s="13"/>
      <c r="J377" s="13"/>
      <c r="K377" s="13"/>
    </row>
    <row r="378" spans="1:11">
      <c r="A378" s="13"/>
      <c r="B378" s="13"/>
      <c r="C378" s="13"/>
      <c r="D378" s="13"/>
      <c r="E378" s="13"/>
      <c r="F378" s="13"/>
      <c r="G378" s="13"/>
      <c r="H378" s="13"/>
      <c r="I378" s="13"/>
      <c r="J378" s="13"/>
      <c r="K378" s="13"/>
    </row>
    <row r="379" spans="1:11">
      <c r="A379" s="13"/>
      <c r="B379" s="13"/>
      <c r="C379" s="13"/>
      <c r="D379" s="13"/>
      <c r="E379" s="13"/>
      <c r="F379" s="13"/>
      <c r="G379" s="13"/>
      <c r="H379" s="13"/>
      <c r="I379" s="13"/>
      <c r="J379" s="13"/>
      <c r="K379" s="13"/>
    </row>
    <row r="380" spans="1:11">
      <c r="A380" s="13"/>
      <c r="B380" s="13"/>
      <c r="C380" s="13"/>
      <c r="D380" s="13"/>
      <c r="E380" s="13"/>
      <c r="F380" s="13"/>
      <c r="G380" s="13"/>
      <c r="H380" s="13"/>
      <c r="I380" s="13"/>
      <c r="J380" s="13"/>
      <c r="K380" s="13"/>
    </row>
    <row r="381" spans="1:11">
      <c r="A381" s="13"/>
      <c r="B381" s="13"/>
      <c r="C381" s="13"/>
      <c r="D381" s="13"/>
      <c r="E381" s="13"/>
      <c r="F381" s="13"/>
      <c r="G381" s="13"/>
      <c r="H381" s="13"/>
      <c r="I381" s="13"/>
      <c r="J381" s="13"/>
      <c r="K381" s="13"/>
    </row>
    <row r="382" spans="1:11">
      <c r="A382" s="13"/>
      <c r="B382" s="13"/>
      <c r="C382" s="13"/>
      <c r="D382" s="13"/>
      <c r="E382" s="13"/>
      <c r="F382" s="13"/>
      <c r="G382" s="13"/>
      <c r="H382" s="13"/>
      <c r="I382" s="13"/>
      <c r="J382" s="13"/>
      <c r="K382" s="13"/>
    </row>
    <row r="383" spans="1:11">
      <c r="A383" s="13"/>
      <c r="B383" s="13"/>
      <c r="C383" s="13"/>
      <c r="D383" s="13"/>
      <c r="E383" s="13"/>
      <c r="F383" s="13"/>
      <c r="G383" s="13"/>
      <c r="H383" s="13"/>
      <c r="I383" s="13"/>
      <c r="J383" s="13"/>
      <c r="K383" s="13"/>
    </row>
    <row r="384" spans="1:11">
      <c r="A384" s="13"/>
      <c r="B384" s="13"/>
      <c r="C384" s="13"/>
      <c r="D384" s="13"/>
      <c r="E384" s="13"/>
      <c r="F384" s="13"/>
      <c r="G384" s="13"/>
      <c r="H384" s="13"/>
      <c r="I384" s="13"/>
      <c r="J384" s="13"/>
      <c r="K384" s="13"/>
    </row>
    <row r="385" spans="1:11">
      <c r="A385" s="13"/>
      <c r="B385" s="13"/>
      <c r="C385" s="13"/>
      <c r="D385" s="13"/>
      <c r="E385" s="13"/>
      <c r="F385" s="13"/>
      <c r="G385" s="13"/>
      <c r="H385" s="13"/>
      <c r="I385" s="13"/>
      <c r="J385" s="13"/>
      <c r="K385" s="13"/>
    </row>
    <row r="386" spans="1:11">
      <c r="A386" s="13"/>
      <c r="B386" s="13"/>
      <c r="C386" s="13"/>
      <c r="D386" s="13"/>
      <c r="E386" s="13"/>
      <c r="F386" s="13"/>
      <c r="G386" s="13"/>
      <c r="H386" s="13"/>
      <c r="I386" s="13"/>
      <c r="J386" s="13"/>
      <c r="K386" s="13"/>
    </row>
    <row r="387" spans="1:11">
      <c r="A387" s="13"/>
      <c r="B387" s="13"/>
      <c r="C387" s="13"/>
      <c r="D387" s="13"/>
      <c r="E387" s="13"/>
      <c r="F387" s="13"/>
      <c r="G387" s="13"/>
      <c r="H387" s="13"/>
      <c r="I387" s="13"/>
      <c r="J387" s="13"/>
      <c r="K387" s="13"/>
    </row>
    <row r="388" spans="1:11">
      <c r="A388" s="13"/>
      <c r="B388" s="13"/>
      <c r="C388" s="13"/>
      <c r="D388" s="13"/>
      <c r="E388" s="13"/>
      <c r="F388" s="13"/>
      <c r="G388" s="13"/>
      <c r="H388" s="13"/>
      <c r="I388" s="13"/>
      <c r="J388" s="13"/>
      <c r="K388" s="13"/>
    </row>
    <row r="389" spans="1:11">
      <c r="A389" s="13"/>
      <c r="B389" s="13"/>
      <c r="C389" s="13"/>
      <c r="D389" s="13"/>
      <c r="E389" s="13"/>
      <c r="F389" s="13"/>
      <c r="G389" s="13"/>
      <c r="H389" s="13"/>
      <c r="I389" s="13"/>
      <c r="J389" s="13"/>
      <c r="K389" s="13"/>
    </row>
    <row r="390" spans="1:11">
      <c r="A390" s="13"/>
      <c r="B390" s="13"/>
      <c r="C390" s="13"/>
      <c r="D390" s="13"/>
      <c r="E390" s="13"/>
      <c r="F390" s="13"/>
      <c r="G390" s="13"/>
      <c r="H390" s="13"/>
      <c r="I390" s="13"/>
      <c r="J390" s="13"/>
      <c r="K390" s="13"/>
    </row>
    <row r="391" spans="1:11">
      <c r="A391" s="13"/>
      <c r="B391" s="13"/>
      <c r="C391" s="13"/>
      <c r="D391" s="13"/>
      <c r="E391" s="13"/>
      <c r="F391" s="13"/>
      <c r="G391" s="13"/>
      <c r="H391" s="13"/>
      <c r="I391" s="13"/>
      <c r="J391" s="13"/>
      <c r="K391" s="13"/>
    </row>
  </sheetData>
  <phoneticPr fontId="0" type="noConversion"/>
  <printOptions horizontalCentered="1" verticalCentered="1"/>
  <pageMargins left="0.39370078740157483" right="0.39370078740157483" top="0.62992125984251968" bottom="0.98425196850393704" header="0.51181102362204722" footer="0.51181102362204722"/>
  <pageSetup paperSize="9" scale="56" firstPageNumber="2" orientation="portrait" useFirstPageNumber="1" r:id="rId1"/>
  <headerFooter alignWithMargins="0">
    <oddFooter>&amp;C&amp;16page 9</oddFooter>
  </headerFooter>
  <rowBreaks count="1" manualBreakCount="1">
    <brk id="26"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2"/>
  <sheetViews>
    <sheetView view="pageBreakPreview" zoomScale="85" zoomScaleNormal="70" zoomScaleSheetLayoutView="85" zoomScalePageLayoutView="70" workbookViewId="0">
      <selection activeCell="B2" sqref="B2"/>
    </sheetView>
  </sheetViews>
  <sheetFormatPr baseColWidth="10" defaultColWidth="10.875" defaultRowHeight="12.75"/>
  <cols>
    <col min="1" max="1" width="18.125" style="5" customWidth="1"/>
    <col min="2" max="2" width="11.5" style="5" customWidth="1"/>
    <col min="3" max="3" width="9.875" style="5" customWidth="1"/>
    <col min="4" max="4" width="10.625" style="5" customWidth="1"/>
    <col min="5" max="5" width="10.875" style="5" customWidth="1"/>
    <col min="6" max="8" width="12.625" style="5" customWidth="1"/>
    <col min="9" max="9" width="10.625" style="5" customWidth="1"/>
    <col min="10" max="10" width="11.75" style="5" customWidth="1"/>
    <col min="11" max="11" width="12.25" style="5" customWidth="1"/>
    <col min="12" max="16384" width="10.875" style="5"/>
  </cols>
  <sheetData>
    <row r="1" spans="1:22" ht="20.25">
      <c r="A1" s="73" t="s">
        <v>60</v>
      </c>
      <c r="B1" s="112" t="s">
        <v>332</v>
      </c>
      <c r="C1" s="4"/>
      <c r="D1" s="4"/>
      <c r="E1" s="4"/>
      <c r="F1" s="4"/>
      <c r="G1" s="4"/>
      <c r="H1" s="4"/>
      <c r="I1" s="4"/>
      <c r="J1" s="4"/>
      <c r="K1" s="4"/>
      <c r="L1" s="4"/>
      <c r="M1" s="4"/>
      <c r="N1" s="4"/>
      <c r="O1" s="4"/>
      <c r="P1" s="4"/>
      <c r="Q1" s="4"/>
      <c r="R1" s="4"/>
      <c r="S1" s="4"/>
      <c r="T1" s="4"/>
      <c r="U1" s="4"/>
      <c r="V1" s="4"/>
    </row>
    <row r="2" spans="1:22" ht="20.25">
      <c r="A2" s="18"/>
      <c r="B2" s="351" t="s">
        <v>283</v>
      </c>
      <c r="C2" s="4"/>
      <c r="D2" s="4"/>
      <c r="E2" s="4"/>
      <c r="F2" s="4"/>
      <c r="G2" s="4"/>
      <c r="H2" s="4"/>
      <c r="I2" s="4"/>
      <c r="J2" s="4"/>
      <c r="K2" s="4"/>
      <c r="L2" s="4"/>
      <c r="M2" s="4"/>
      <c r="N2" s="4"/>
      <c r="O2" s="4"/>
      <c r="P2" s="4"/>
      <c r="Q2" s="4"/>
      <c r="R2" s="4"/>
      <c r="S2" s="4"/>
      <c r="T2" s="4"/>
      <c r="U2" s="4"/>
      <c r="V2" s="4"/>
    </row>
    <row r="3" spans="1:22" ht="15.75">
      <c r="A3" s="4"/>
      <c r="B3" s="439" t="s">
        <v>297</v>
      </c>
      <c r="C3" s="4"/>
      <c r="D3" s="4"/>
      <c r="E3" s="4"/>
      <c r="F3" s="4"/>
      <c r="G3" s="4"/>
      <c r="H3" s="4"/>
      <c r="I3" s="4"/>
      <c r="J3" s="4"/>
      <c r="K3" s="4"/>
      <c r="L3" s="4"/>
      <c r="M3" s="4"/>
      <c r="N3" s="4"/>
      <c r="O3" s="4"/>
      <c r="P3" s="4"/>
      <c r="Q3" s="4"/>
      <c r="R3" s="4"/>
      <c r="S3" s="4"/>
      <c r="T3" s="4"/>
      <c r="U3" s="4"/>
      <c r="V3" s="4"/>
    </row>
    <row r="4" spans="1:22" ht="67.5" customHeight="1">
      <c r="A4" s="8"/>
      <c r="B4" s="214" t="s">
        <v>45</v>
      </c>
      <c r="C4" s="214" t="s">
        <v>11</v>
      </c>
      <c r="D4" s="214" t="s">
        <v>12</v>
      </c>
      <c r="E4" s="214" t="s">
        <v>13</v>
      </c>
      <c r="F4" s="214" t="s">
        <v>14</v>
      </c>
      <c r="G4" s="214" t="s">
        <v>15</v>
      </c>
      <c r="H4" s="214" t="s">
        <v>16</v>
      </c>
      <c r="I4" s="214" t="s">
        <v>17</v>
      </c>
      <c r="J4" s="214" t="s">
        <v>18</v>
      </c>
      <c r="K4" s="213" t="s">
        <v>25</v>
      </c>
      <c r="L4" s="4"/>
      <c r="M4" s="4"/>
      <c r="N4" s="4"/>
      <c r="O4" s="4"/>
      <c r="P4" s="4"/>
      <c r="Q4" s="4"/>
      <c r="R4" s="4"/>
      <c r="S4" s="4"/>
      <c r="T4" s="4"/>
      <c r="U4" s="4"/>
      <c r="V4" s="4"/>
    </row>
    <row r="5" spans="1:22" ht="24.75" customHeight="1">
      <c r="A5" s="217">
        <v>42736</v>
      </c>
      <c r="B5" s="218">
        <v>7</v>
      </c>
      <c r="C5" s="218">
        <v>27</v>
      </c>
      <c r="D5" s="218">
        <v>142</v>
      </c>
      <c r="E5" s="218">
        <v>306</v>
      </c>
      <c r="F5" s="218">
        <v>494</v>
      </c>
      <c r="G5" s="218">
        <v>788</v>
      </c>
      <c r="H5" s="218">
        <v>601</v>
      </c>
      <c r="I5" s="218">
        <v>335</v>
      </c>
      <c r="J5" s="218">
        <v>125</v>
      </c>
      <c r="K5" s="219">
        <f>SUM(B5:J5)</f>
        <v>2825</v>
      </c>
      <c r="L5" s="4"/>
      <c r="M5" s="4"/>
      <c r="N5" s="4"/>
      <c r="O5" s="4"/>
      <c r="P5" s="4"/>
      <c r="Q5" s="4"/>
      <c r="R5" s="4"/>
      <c r="S5" s="4"/>
      <c r="T5" s="4"/>
      <c r="U5" s="4"/>
      <c r="V5" s="4"/>
    </row>
    <row r="6" spans="1:22" ht="24.75" customHeight="1">
      <c r="A6" s="220" t="s">
        <v>108</v>
      </c>
      <c r="B6" s="220">
        <f>(B5/$K5)*100</f>
        <v>0.24778761061946902</v>
      </c>
      <c r="C6" s="220">
        <f t="shared" ref="C6:K6" si="0">(C5/$K5)*100</f>
        <v>0.95575221238938057</v>
      </c>
      <c r="D6" s="220">
        <f t="shared" si="0"/>
        <v>5.0265486725663715</v>
      </c>
      <c r="E6" s="220">
        <f t="shared" si="0"/>
        <v>10.831858407079647</v>
      </c>
      <c r="F6" s="220">
        <f t="shared" si="0"/>
        <v>17.486725663716815</v>
      </c>
      <c r="G6" s="220">
        <f t="shared" si="0"/>
        <v>27.893805309734514</v>
      </c>
      <c r="H6" s="220">
        <f t="shared" si="0"/>
        <v>21.274336283185839</v>
      </c>
      <c r="I6" s="220">
        <f t="shared" si="0"/>
        <v>11.858407079646017</v>
      </c>
      <c r="J6" s="220">
        <f t="shared" si="0"/>
        <v>4.4247787610619467</v>
      </c>
      <c r="K6" s="220">
        <f t="shared" si="0"/>
        <v>100</v>
      </c>
      <c r="L6" s="4"/>
      <c r="M6" s="4"/>
      <c r="N6" s="4"/>
      <c r="O6" s="4"/>
      <c r="P6" s="4"/>
      <c r="Q6" s="4"/>
      <c r="R6" s="4"/>
      <c r="S6" s="4"/>
      <c r="T6" s="4"/>
      <c r="U6" s="4"/>
      <c r="V6" s="4"/>
    </row>
    <row r="7" spans="1:22" ht="24.95" customHeight="1">
      <c r="A7" s="221">
        <v>42644</v>
      </c>
      <c r="B7" s="222">
        <v>3</v>
      </c>
      <c r="C7" s="222">
        <v>27</v>
      </c>
      <c r="D7" s="222">
        <v>143</v>
      </c>
      <c r="E7" s="222">
        <v>332</v>
      </c>
      <c r="F7" s="222">
        <v>482</v>
      </c>
      <c r="G7" s="222">
        <v>786</v>
      </c>
      <c r="H7" s="222">
        <v>611</v>
      </c>
      <c r="I7" s="222">
        <v>324</v>
      </c>
      <c r="J7" s="222">
        <v>115</v>
      </c>
      <c r="K7" s="223">
        <f>SUM(B7:J7)</f>
        <v>2823</v>
      </c>
      <c r="L7" s="4"/>
      <c r="M7" s="4"/>
      <c r="N7" s="4"/>
      <c r="O7" s="4"/>
      <c r="P7" s="4"/>
      <c r="Q7" s="4"/>
      <c r="R7" s="4"/>
      <c r="S7" s="4"/>
      <c r="T7" s="4"/>
      <c r="U7" s="4"/>
      <c r="V7" s="4"/>
    </row>
    <row r="8" spans="1:22" ht="24.95" customHeight="1">
      <c r="A8" s="224" t="s">
        <v>108</v>
      </c>
      <c r="B8" s="225">
        <f>(B7/$K7)*100</f>
        <v>0.10626992561105207</v>
      </c>
      <c r="C8" s="225">
        <f t="shared" ref="C8:K8" si="1">(C7/$K7)*100</f>
        <v>0.95642933049946877</v>
      </c>
      <c r="D8" s="225">
        <f t="shared" si="1"/>
        <v>5.0655331207934822</v>
      </c>
      <c r="E8" s="225">
        <f t="shared" si="1"/>
        <v>11.760538434289762</v>
      </c>
      <c r="F8" s="225">
        <f t="shared" si="1"/>
        <v>17.074034714842366</v>
      </c>
      <c r="G8" s="225">
        <f t="shared" si="1"/>
        <v>27.842720510095642</v>
      </c>
      <c r="H8" s="225">
        <f t="shared" si="1"/>
        <v>21.643641516117608</v>
      </c>
      <c r="I8" s="225">
        <f t="shared" si="1"/>
        <v>11.477151965993624</v>
      </c>
      <c r="J8" s="225">
        <f t="shared" si="1"/>
        <v>4.0736804817569956</v>
      </c>
      <c r="K8" s="225">
        <f t="shared" si="1"/>
        <v>100</v>
      </c>
      <c r="L8" s="4"/>
      <c r="M8" s="4"/>
      <c r="N8" s="4"/>
      <c r="O8" s="4"/>
      <c r="P8" s="4"/>
      <c r="Q8" s="4"/>
      <c r="R8" s="4"/>
      <c r="S8" s="4"/>
      <c r="T8" s="4"/>
      <c r="U8" s="4"/>
      <c r="V8" s="4"/>
    </row>
    <row r="9" spans="1:22" ht="24.95" customHeight="1">
      <c r="A9" s="221">
        <v>42552</v>
      </c>
      <c r="B9" s="222">
        <v>8</v>
      </c>
      <c r="C9" s="222">
        <v>30</v>
      </c>
      <c r="D9" s="222">
        <v>145</v>
      </c>
      <c r="E9" s="222">
        <v>317</v>
      </c>
      <c r="F9" s="222">
        <v>503</v>
      </c>
      <c r="G9" s="222">
        <v>812</v>
      </c>
      <c r="H9" s="222">
        <v>650</v>
      </c>
      <c r="I9" s="222">
        <v>352</v>
      </c>
      <c r="J9" s="222">
        <v>110</v>
      </c>
      <c r="K9" s="223">
        <f>SUM(B9:J9)</f>
        <v>2927</v>
      </c>
      <c r="L9" s="4"/>
      <c r="M9" s="4"/>
      <c r="N9" s="4"/>
      <c r="O9" s="4"/>
      <c r="P9" s="4"/>
      <c r="Q9" s="4"/>
      <c r="R9" s="4"/>
      <c r="S9" s="4"/>
      <c r="T9" s="4"/>
      <c r="U9" s="4"/>
      <c r="V9" s="4"/>
    </row>
    <row r="10" spans="1:22" ht="24.95" customHeight="1">
      <c r="A10" s="224" t="s">
        <v>108</v>
      </c>
      <c r="B10" s="225">
        <f>(B9/$K9)*100</f>
        <v>0.27331738981892723</v>
      </c>
      <c r="C10" s="225">
        <f t="shared" ref="C10:K10" si="2">(C9/$K9)*100</f>
        <v>1.0249402118209772</v>
      </c>
      <c r="D10" s="225">
        <f t="shared" si="2"/>
        <v>4.9538776904680564</v>
      </c>
      <c r="E10" s="225">
        <f t="shared" si="2"/>
        <v>10.830201571574992</v>
      </c>
      <c r="F10" s="225">
        <f t="shared" si="2"/>
        <v>17.18483088486505</v>
      </c>
      <c r="G10" s="225">
        <f t="shared" si="2"/>
        <v>27.741715066621115</v>
      </c>
      <c r="H10" s="225">
        <f t="shared" si="2"/>
        <v>22.207037922787837</v>
      </c>
      <c r="I10" s="225">
        <f t="shared" si="2"/>
        <v>12.025965152032798</v>
      </c>
      <c r="J10" s="225">
        <f t="shared" si="2"/>
        <v>3.7581141100102493</v>
      </c>
      <c r="K10" s="225">
        <f t="shared" si="2"/>
        <v>100</v>
      </c>
      <c r="L10" s="4"/>
      <c r="M10" s="4"/>
      <c r="N10" s="4"/>
      <c r="O10" s="4"/>
      <c r="P10" s="4"/>
      <c r="Q10" s="4"/>
      <c r="R10" s="4"/>
      <c r="S10" s="4"/>
      <c r="T10" s="4"/>
      <c r="U10" s="4"/>
      <c r="V10" s="4"/>
    </row>
    <row r="11" spans="1:22" ht="24.95" customHeight="1">
      <c r="A11" s="221">
        <v>42461</v>
      </c>
      <c r="B11" s="226">
        <v>67</v>
      </c>
      <c r="C11" s="226">
        <v>736</v>
      </c>
      <c r="D11" s="226">
        <v>5418</v>
      </c>
      <c r="E11" s="226">
        <v>13271</v>
      </c>
      <c r="F11" s="226">
        <v>16027</v>
      </c>
      <c r="G11" s="226">
        <v>22397</v>
      </c>
      <c r="H11" s="226">
        <v>12593</v>
      </c>
      <c r="I11" s="226">
        <v>6070</v>
      </c>
      <c r="J11" s="226">
        <v>2843</v>
      </c>
      <c r="K11" s="227">
        <f>SUM(B11:J11)</f>
        <v>79422</v>
      </c>
      <c r="L11" s="4"/>
      <c r="M11" s="4"/>
      <c r="N11" s="4"/>
      <c r="O11" s="4"/>
      <c r="P11" s="4"/>
      <c r="Q11" s="4"/>
      <c r="R11" s="4"/>
      <c r="S11" s="4"/>
      <c r="T11" s="4"/>
      <c r="U11" s="4"/>
      <c r="V11" s="4"/>
    </row>
    <row r="12" spans="1:22" ht="24.95" customHeight="1">
      <c r="A12" s="224" t="s">
        <v>108</v>
      </c>
      <c r="B12" s="225">
        <f>(B11/$K11)*100</f>
        <v>8.4359497368487316E-2</v>
      </c>
      <c r="C12" s="225">
        <f t="shared" ref="C12:K12" si="3">(C11/$K11)*100</f>
        <v>0.92669537407771152</v>
      </c>
      <c r="D12" s="225">
        <f t="shared" si="3"/>
        <v>6.8217874140666312</v>
      </c>
      <c r="E12" s="225">
        <f t="shared" si="3"/>
        <v>16.709475963838734</v>
      </c>
      <c r="F12" s="225">
        <f t="shared" si="3"/>
        <v>20.179547228727557</v>
      </c>
      <c r="G12" s="225">
        <f t="shared" si="3"/>
        <v>28.199994963612095</v>
      </c>
      <c r="H12" s="225">
        <f t="shared" si="3"/>
        <v>15.855808214348668</v>
      </c>
      <c r="I12" s="225">
        <f t="shared" si="3"/>
        <v>7.6427186421898217</v>
      </c>
      <c r="J12" s="225">
        <f t="shared" si="3"/>
        <v>3.5796127017702908</v>
      </c>
      <c r="K12" s="225">
        <f t="shared" si="3"/>
        <v>100</v>
      </c>
      <c r="L12" s="4"/>
      <c r="M12" s="4"/>
      <c r="N12" s="4"/>
      <c r="O12" s="4"/>
      <c r="P12" s="4"/>
      <c r="Q12" s="4"/>
      <c r="R12" s="4"/>
      <c r="S12" s="4"/>
      <c r="T12" s="4"/>
      <c r="U12" s="4"/>
      <c r="V12" s="4"/>
    </row>
    <row r="13" spans="1:22" ht="24.95" customHeight="1">
      <c r="A13" s="228">
        <v>42370</v>
      </c>
      <c r="B13" s="229">
        <v>3</v>
      </c>
      <c r="C13" s="229">
        <v>26</v>
      </c>
      <c r="D13" s="229">
        <v>118</v>
      </c>
      <c r="E13" s="229">
        <v>300</v>
      </c>
      <c r="F13" s="229">
        <v>466</v>
      </c>
      <c r="G13" s="229">
        <v>727</v>
      </c>
      <c r="H13" s="229">
        <v>601</v>
      </c>
      <c r="I13" s="229">
        <v>303</v>
      </c>
      <c r="J13" s="229">
        <v>106</v>
      </c>
      <c r="K13" s="230">
        <f>SUM(B13:J13)</f>
        <v>2650</v>
      </c>
      <c r="L13" s="4"/>
      <c r="M13" s="4"/>
      <c r="N13" s="4"/>
      <c r="O13" s="4"/>
      <c r="P13" s="4"/>
      <c r="Q13" s="4"/>
      <c r="R13" s="4"/>
      <c r="S13" s="4"/>
      <c r="T13" s="4"/>
      <c r="U13" s="4"/>
      <c r="V13" s="4"/>
    </row>
    <row r="14" spans="1:22" ht="24.95" customHeight="1">
      <c r="A14" s="231" t="s">
        <v>108</v>
      </c>
      <c r="B14" s="232">
        <f>(B13/$K13)*100</f>
        <v>0.11320754716981132</v>
      </c>
      <c r="C14" s="232">
        <f t="shared" ref="C14:K14" si="4">(C13/$K13)*100</f>
        <v>0.98113207547169812</v>
      </c>
      <c r="D14" s="232">
        <f t="shared" si="4"/>
        <v>4.4528301886792452</v>
      </c>
      <c r="E14" s="232">
        <f t="shared" si="4"/>
        <v>11.320754716981133</v>
      </c>
      <c r="F14" s="232">
        <f t="shared" si="4"/>
        <v>17.584905660377359</v>
      </c>
      <c r="G14" s="232">
        <f t="shared" si="4"/>
        <v>27.433962264150942</v>
      </c>
      <c r="H14" s="232">
        <f t="shared" si="4"/>
        <v>22.679245283018869</v>
      </c>
      <c r="I14" s="232">
        <f t="shared" si="4"/>
        <v>11.433962264150942</v>
      </c>
      <c r="J14" s="232">
        <f t="shared" si="4"/>
        <v>4</v>
      </c>
      <c r="K14" s="232">
        <f t="shared" si="4"/>
        <v>100</v>
      </c>
      <c r="L14" s="4"/>
      <c r="M14" s="4"/>
      <c r="N14" s="4"/>
      <c r="O14" s="4"/>
      <c r="P14" s="4"/>
      <c r="Q14" s="4"/>
      <c r="R14" s="4"/>
      <c r="S14" s="4"/>
      <c r="T14" s="4"/>
      <c r="U14" s="4"/>
      <c r="V14" s="4"/>
    </row>
    <row r="15" spans="1:22" ht="24.95" customHeight="1">
      <c r="A15" s="221">
        <v>42278</v>
      </c>
      <c r="B15" s="233">
        <v>9</v>
      </c>
      <c r="C15" s="233">
        <v>29</v>
      </c>
      <c r="D15" s="233">
        <v>125</v>
      </c>
      <c r="E15" s="233">
        <v>279</v>
      </c>
      <c r="F15" s="233">
        <v>458</v>
      </c>
      <c r="G15" s="233">
        <v>729</v>
      </c>
      <c r="H15" s="233">
        <v>616</v>
      </c>
      <c r="I15" s="233">
        <v>288</v>
      </c>
      <c r="J15" s="233">
        <v>106</v>
      </c>
      <c r="K15" s="223">
        <f>SUM(B15:J15)</f>
        <v>2639</v>
      </c>
      <c r="L15" s="4"/>
      <c r="M15" s="4"/>
      <c r="N15" s="4"/>
      <c r="O15" s="4"/>
      <c r="P15" s="4"/>
      <c r="Q15" s="4"/>
      <c r="R15" s="4"/>
      <c r="S15" s="4"/>
      <c r="T15" s="4"/>
      <c r="U15" s="4"/>
      <c r="V15" s="4"/>
    </row>
    <row r="16" spans="1:22" ht="24.95" customHeight="1">
      <c r="A16" s="224" t="s">
        <v>108</v>
      </c>
      <c r="B16" s="225">
        <f>(B15/$K15)*100</f>
        <v>0.34103827207275483</v>
      </c>
      <c r="C16" s="225">
        <f t="shared" ref="C16:K16" si="5">(C15/$K15)*100</f>
        <v>1.098901098901099</v>
      </c>
      <c r="D16" s="225">
        <f t="shared" si="5"/>
        <v>4.7366426676771507</v>
      </c>
      <c r="E16" s="225">
        <f t="shared" si="5"/>
        <v>10.5721864342554</v>
      </c>
      <c r="F16" s="225">
        <f t="shared" si="5"/>
        <v>17.355058734369081</v>
      </c>
      <c r="G16" s="225">
        <f t="shared" si="5"/>
        <v>27.62410003789314</v>
      </c>
      <c r="H16" s="225">
        <f t="shared" si="5"/>
        <v>23.342175066312997</v>
      </c>
      <c r="I16" s="225">
        <f t="shared" si="5"/>
        <v>10.913224706328155</v>
      </c>
      <c r="J16" s="225">
        <f t="shared" si="5"/>
        <v>4.0166729821902241</v>
      </c>
      <c r="K16" s="225">
        <f t="shared" si="5"/>
        <v>100</v>
      </c>
      <c r="L16" s="4"/>
      <c r="M16" s="4"/>
      <c r="N16" s="4"/>
      <c r="O16" s="4"/>
      <c r="P16" s="4"/>
      <c r="Q16" s="4"/>
      <c r="R16" s="4"/>
      <c r="S16" s="4"/>
      <c r="T16" s="4"/>
      <c r="U16" s="4"/>
      <c r="V16" s="4"/>
    </row>
    <row r="17" spans="1:22" ht="24.95" customHeight="1">
      <c r="A17" s="221">
        <v>42186</v>
      </c>
      <c r="B17" s="222">
        <v>4</v>
      </c>
      <c r="C17" s="222">
        <v>23</v>
      </c>
      <c r="D17" s="222">
        <v>126</v>
      </c>
      <c r="E17" s="222">
        <v>307</v>
      </c>
      <c r="F17" s="222">
        <v>440</v>
      </c>
      <c r="G17" s="222">
        <v>780</v>
      </c>
      <c r="H17" s="222">
        <v>638</v>
      </c>
      <c r="I17" s="222">
        <v>319</v>
      </c>
      <c r="J17" s="222">
        <v>111</v>
      </c>
      <c r="K17" s="223">
        <f>SUM(B17:J17)</f>
        <v>2748</v>
      </c>
      <c r="L17" s="4"/>
      <c r="M17" s="4"/>
      <c r="N17" s="4"/>
      <c r="O17" s="4"/>
      <c r="P17" s="4"/>
      <c r="Q17" s="4"/>
      <c r="R17" s="4"/>
      <c r="S17" s="4"/>
      <c r="T17" s="4"/>
      <c r="U17" s="4"/>
      <c r="V17" s="4"/>
    </row>
    <row r="18" spans="1:22" ht="24.95" customHeight="1" thickBot="1">
      <c r="A18" s="338" t="s">
        <v>108</v>
      </c>
      <c r="B18" s="337">
        <f>(B17/$K17)*100</f>
        <v>0.14556040756914121</v>
      </c>
      <c r="C18" s="337">
        <f t="shared" ref="C18:K18" si="6">(C17/$K17)*100</f>
        <v>0.83697234352256189</v>
      </c>
      <c r="D18" s="337">
        <f t="shared" si="6"/>
        <v>4.5851528384279483</v>
      </c>
      <c r="E18" s="337">
        <f t="shared" si="6"/>
        <v>11.171761280931587</v>
      </c>
      <c r="F18" s="337">
        <f t="shared" si="6"/>
        <v>16.011644832605533</v>
      </c>
      <c r="G18" s="337">
        <f t="shared" si="6"/>
        <v>28.384279475982531</v>
      </c>
      <c r="H18" s="337">
        <f t="shared" si="6"/>
        <v>23.21688500727802</v>
      </c>
      <c r="I18" s="337">
        <f t="shared" si="6"/>
        <v>11.60844250363901</v>
      </c>
      <c r="J18" s="337">
        <f t="shared" si="6"/>
        <v>4.0393013100436681</v>
      </c>
      <c r="K18" s="337">
        <f t="shared" si="6"/>
        <v>100</v>
      </c>
      <c r="L18" s="4"/>
      <c r="M18" s="4"/>
      <c r="N18" s="4"/>
      <c r="O18" s="4"/>
      <c r="P18" s="4"/>
      <c r="Q18" s="4"/>
      <c r="R18" s="4"/>
      <c r="S18" s="4"/>
      <c r="T18" s="4"/>
      <c r="U18" s="4"/>
      <c r="V18" s="4"/>
    </row>
    <row r="19" spans="1:22" ht="24.95" customHeight="1" thickTop="1">
      <c r="A19" s="339">
        <v>42095</v>
      </c>
      <c r="B19" s="222">
        <v>8</v>
      </c>
      <c r="C19" s="222">
        <v>38</v>
      </c>
      <c r="D19" s="222">
        <v>134</v>
      </c>
      <c r="E19" s="222">
        <v>349</v>
      </c>
      <c r="F19" s="222">
        <v>530</v>
      </c>
      <c r="G19" s="222">
        <v>737</v>
      </c>
      <c r="H19" s="222">
        <v>580</v>
      </c>
      <c r="I19" s="222">
        <v>312</v>
      </c>
      <c r="J19" s="222">
        <v>83</v>
      </c>
      <c r="K19" s="227">
        <f>SUM(B19:J19)</f>
        <v>2771</v>
      </c>
      <c r="L19" s="4"/>
      <c r="M19" s="4"/>
      <c r="N19" s="4"/>
      <c r="O19" s="4"/>
      <c r="P19" s="4"/>
      <c r="Q19" s="4"/>
      <c r="R19" s="4"/>
      <c r="S19" s="4"/>
      <c r="T19" s="4"/>
      <c r="U19" s="4"/>
      <c r="V19" s="4"/>
    </row>
    <row r="20" spans="1:22" ht="24.95" customHeight="1">
      <c r="A20" s="224" t="s">
        <v>108</v>
      </c>
      <c r="B20" s="225">
        <f>(B19/$K19)*100</f>
        <v>0.28870443883074698</v>
      </c>
      <c r="C20" s="225">
        <f t="shared" ref="C20:K20" si="7">(C19/$K19)*100</f>
        <v>1.3713460844460483</v>
      </c>
      <c r="D20" s="225">
        <f t="shared" si="7"/>
        <v>4.8357993504150123</v>
      </c>
      <c r="E20" s="225">
        <f t="shared" si="7"/>
        <v>12.594731143991339</v>
      </c>
      <c r="F20" s="225">
        <f t="shared" si="7"/>
        <v>19.126669072536988</v>
      </c>
      <c r="G20" s="225">
        <f t="shared" si="7"/>
        <v>26.596896427282569</v>
      </c>
      <c r="H20" s="225">
        <f t="shared" si="7"/>
        <v>20.93107181522916</v>
      </c>
      <c r="I20" s="225">
        <f t="shared" si="7"/>
        <v>11.259473114399134</v>
      </c>
      <c r="J20" s="225">
        <f t="shared" si="7"/>
        <v>2.9953085528690004</v>
      </c>
      <c r="K20" s="225">
        <f t="shared" si="7"/>
        <v>100</v>
      </c>
      <c r="L20" s="4"/>
      <c r="M20" s="4"/>
      <c r="N20" s="4"/>
      <c r="O20" s="4"/>
      <c r="P20" s="4"/>
      <c r="Q20" s="4"/>
      <c r="R20" s="4"/>
      <c r="S20" s="4"/>
      <c r="T20" s="4"/>
      <c r="U20" s="4"/>
      <c r="V20" s="4"/>
    </row>
    <row r="21" spans="1:22" ht="24.95" customHeight="1">
      <c r="A21" s="320">
        <v>42005</v>
      </c>
      <c r="B21" s="234">
        <v>5</v>
      </c>
      <c r="C21" s="234">
        <v>30</v>
      </c>
      <c r="D21" s="234">
        <v>111</v>
      </c>
      <c r="E21" s="234">
        <v>321</v>
      </c>
      <c r="F21" s="234">
        <v>465</v>
      </c>
      <c r="G21" s="234">
        <v>699</v>
      </c>
      <c r="H21" s="234">
        <v>588</v>
      </c>
      <c r="I21" s="234">
        <v>318</v>
      </c>
      <c r="J21" s="234">
        <v>91</v>
      </c>
      <c r="K21" s="321">
        <f>SUM(B21:J21)</f>
        <v>2628</v>
      </c>
      <c r="L21" s="4"/>
      <c r="M21" s="4"/>
      <c r="N21" s="4"/>
      <c r="O21" s="4"/>
      <c r="P21" s="4"/>
      <c r="Q21" s="4"/>
      <c r="R21" s="4"/>
      <c r="S21" s="4"/>
      <c r="T21" s="4"/>
      <c r="U21" s="4"/>
      <c r="V21" s="4"/>
    </row>
    <row r="22" spans="1:22" ht="24.95" customHeight="1">
      <c r="A22" s="235" t="s">
        <v>108</v>
      </c>
      <c r="B22" s="236">
        <f>(B21/$K21)*100</f>
        <v>0.19025875190258751</v>
      </c>
      <c r="C22" s="236">
        <f t="shared" ref="C22:K22" si="8">(C21/$K21)*100</f>
        <v>1.1415525114155249</v>
      </c>
      <c r="D22" s="236">
        <f t="shared" si="8"/>
        <v>4.2237442922374431</v>
      </c>
      <c r="E22" s="236">
        <f t="shared" si="8"/>
        <v>12.214611872146119</v>
      </c>
      <c r="F22" s="236">
        <f t="shared" si="8"/>
        <v>17.69406392694064</v>
      </c>
      <c r="G22" s="236">
        <f t="shared" si="8"/>
        <v>26.598173515981738</v>
      </c>
      <c r="H22" s="236">
        <f t="shared" si="8"/>
        <v>22.37442922374429</v>
      </c>
      <c r="I22" s="236">
        <f t="shared" si="8"/>
        <v>12.100456621004566</v>
      </c>
      <c r="J22" s="236">
        <f t="shared" si="8"/>
        <v>3.4627092846270928</v>
      </c>
      <c r="K22" s="236">
        <f t="shared" si="8"/>
        <v>100</v>
      </c>
      <c r="L22" s="4"/>
      <c r="M22" s="4"/>
      <c r="N22" s="4"/>
      <c r="O22" s="4"/>
      <c r="P22" s="4"/>
      <c r="Q22" s="4"/>
      <c r="R22" s="4"/>
      <c r="S22" s="4"/>
      <c r="T22" s="4"/>
      <c r="U22" s="4"/>
      <c r="V22" s="4"/>
    </row>
    <row r="23" spans="1:22" customFormat="1" ht="18.75" customHeight="1"/>
    <row r="24" spans="1:22">
      <c r="A24" s="4"/>
      <c r="B24" s="4"/>
      <c r="C24" s="4"/>
      <c r="D24" s="4"/>
      <c r="E24" s="4"/>
      <c r="F24" s="4"/>
      <c r="G24" s="4"/>
      <c r="H24" s="4"/>
      <c r="I24" s="4"/>
      <c r="J24" s="4"/>
      <c r="K24" s="4"/>
      <c r="L24" s="4"/>
      <c r="M24" s="4"/>
      <c r="N24" s="4"/>
      <c r="O24" s="4"/>
      <c r="P24" s="4"/>
      <c r="Q24" s="4"/>
      <c r="R24" s="4"/>
      <c r="S24" s="4"/>
      <c r="T24" s="4"/>
      <c r="U24" s="4"/>
      <c r="V24" s="4"/>
    </row>
    <row r="25" spans="1:22">
      <c r="A25" s="4"/>
      <c r="B25" s="4"/>
      <c r="C25" s="4"/>
      <c r="D25" s="4"/>
      <c r="E25" s="4"/>
      <c r="F25" s="4"/>
      <c r="G25" s="4"/>
      <c r="H25" s="4"/>
      <c r="I25" s="4"/>
      <c r="J25" s="4"/>
      <c r="K25" s="4"/>
      <c r="L25" s="4"/>
      <c r="M25" s="4"/>
      <c r="N25" s="4"/>
      <c r="O25" s="4"/>
      <c r="P25" s="4"/>
      <c r="Q25" s="4"/>
      <c r="R25" s="4"/>
      <c r="S25" s="4"/>
      <c r="T25" s="4"/>
      <c r="U25" s="4"/>
      <c r="V25" s="4"/>
    </row>
    <row r="26" spans="1:22">
      <c r="A26" s="4"/>
      <c r="B26" s="4"/>
      <c r="C26" s="4"/>
      <c r="D26" s="4"/>
      <c r="E26" s="4"/>
      <c r="F26" s="4"/>
      <c r="G26" s="4"/>
      <c r="H26" s="4"/>
      <c r="I26" s="4"/>
      <c r="J26" s="4"/>
      <c r="K26" s="4"/>
      <c r="L26" s="4"/>
      <c r="M26" s="4"/>
      <c r="N26" s="4"/>
      <c r="O26" s="4"/>
      <c r="P26" s="4"/>
      <c r="Q26" s="4"/>
      <c r="R26" s="4"/>
      <c r="S26" s="4"/>
      <c r="T26" s="4"/>
      <c r="U26" s="4"/>
      <c r="V26" s="4"/>
    </row>
    <row r="27" spans="1:22">
      <c r="A27" s="4"/>
      <c r="B27" s="4"/>
      <c r="C27" s="4"/>
      <c r="D27" s="4"/>
      <c r="E27" s="4"/>
      <c r="F27" s="4"/>
      <c r="G27" s="4"/>
      <c r="H27" s="4"/>
      <c r="I27" s="4"/>
      <c r="J27" s="4"/>
      <c r="K27" s="4"/>
      <c r="L27" s="4"/>
      <c r="M27" s="4"/>
      <c r="N27" s="4"/>
      <c r="O27" s="4"/>
      <c r="P27" s="4"/>
      <c r="Q27" s="4"/>
      <c r="R27" s="4"/>
      <c r="S27" s="4"/>
      <c r="T27" s="4"/>
      <c r="U27" s="4"/>
      <c r="V27" s="4"/>
    </row>
    <row r="28" spans="1:22">
      <c r="A28" s="4"/>
      <c r="B28" s="4"/>
      <c r="C28" s="4"/>
      <c r="D28" s="4"/>
      <c r="E28" s="4"/>
      <c r="F28" s="4"/>
      <c r="G28" s="4"/>
      <c r="H28" s="4"/>
      <c r="I28" s="4"/>
      <c r="J28" s="4"/>
      <c r="K28" s="4"/>
      <c r="L28" s="4"/>
      <c r="M28" s="4"/>
      <c r="N28" s="4"/>
      <c r="O28" s="4"/>
      <c r="P28" s="4"/>
      <c r="Q28" s="4"/>
      <c r="R28" s="4"/>
      <c r="S28" s="4"/>
      <c r="T28" s="4"/>
      <c r="U28" s="4"/>
      <c r="V28" s="4"/>
    </row>
    <row r="29" spans="1:22">
      <c r="A29" s="4"/>
      <c r="B29" s="4"/>
      <c r="C29" s="4"/>
      <c r="D29" s="4"/>
      <c r="E29" s="4"/>
      <c r="F29" s="4"/>
      <c r="G29" s="4"/>
      <c r="H29" s="4"/>
      <c r="I29" s="4"/>
      <c r="J29" s="4"/>
      <c r="K29" s="4"/>
      <c r="L29" s="4"/>
      <c r="M29" s="4"/>
      <c r="N29" s="4"/>
      <c r="O29" s="4"/>
      <c r="P29" s="4"/>
      <c r="Q29" s="4"/>
      <c r="R29" s="4"/>
      <c r="S29" s="4"/>
      <c r="T29" s="4"/>
      <c r="U29" s="4"/>
      <c r="V29" s="4"/>
    </row>
    <row r="30" spans="1:22" ht="18" customHeight="1">
      <c r="A30" s="4"/>
      <c r="B30" s="4"/>
      <c r="C30" s="4"/>
      <c r="D30" s="4"/>
      <c r="E30" s="4"/>
      <c r="F30" s="4"/>
      <c r="G30" s="4"/>
      <c r="H30" s="4"/>
      <c r="I30" s="4"/>
      <c r="J30" s="4"/>
      <c r="K30" s="4"/>
      <c r="L30" s="4"/>
      <c r="M30" s="4"/>
      <c r="N30" s="4"/>
      <c r="O30" s="4"/>
      <c r="P30" s="4"/>
      <c r="Q30" s="4"/>
      <c r="R30" s="4"/>
      <c r="S30" s="4"/>
      <c r="T30" s="4"/>
      <c r="U30" s="4"/>
      <c r="V30" s="4"/>
    </row>
    <row r="31" spans="1:22" ht="18" customHeight="1">
      <c r="A31" s="4"/>
      <c r="B31" s="4"/>
      <c r="C31" s="4"/>
      <c r="D31" s="4"/>
      <c r="E31" s="4"/>
      <c r="F31" s="4"/>
      <c r="G31" s="4"/>
      <c r="H31" s="4"/>
      <c r="I31" s="4"/>
      <c r="J31" s="4"/>
      <c r="K31" s="4"/>
      <c r="L31" s="4"/>
      <c r="M31" s="4"/>
      <c r="N31" s="4"/>
      <c r="O31" s="4"/>
      <c r="P31" s="4"/>
      <c r="Q31" s="4"/>
      <c r="R31" s="4"/>
      <c r="S31" s="4"/>
      <c r="T31" s="4"/>
      <c r="U31" s="4"/>
      <c r="V31" s="4"/>
    </row>
    <row r="32" spans="1:22" ht="18" customHeight="1">
      <c r="A32" s="4"/>
      <c r="B32" s="4"/>
      <c r="C32" s="4"/>
      <c r="D32" s="4"/>
      <c r="E32" s="4"/>
      <c r="F32" s="4"/>
      <c r="G32" s="4"/>
      <c r="H32" s="4"/>
      <c r="I32" s="4"/>
      <c r="J32" s="4"/>
      <c r="K32" s="4"/>
      <c r="L32" s="4"/>
      <c r="M32" s="4"/>
      <c r="N32" s="4"/>
      <c r="O32" s="4"/>
      <c r="P32" s="4"/>
      <c r="Q32" s="4"/>
      <c r="R32" s="4"/>
      <c r="S32" s="4"/>
      <c r="T32" s="4"/>
      <c r="U32" s="4"/>
      <c r="V32" s="4"/>
    </row>
    <row r="33" spans="1:22" ht="18" customHeight="1">
      <c r="A33" s="4"/>
      <c r="B33" s="4"/>
      <c r="C33" s="4"/>
      <c r="D33" s="4"/>
      <c r="E33" s="4"/>
      <c r="F33" s="4"/>
      <c r="G33" s="4"/>
      <c r="H33" s="4"/>
      <c r="I33" s="4"/>
      <c r="J33" s="4"/>
      <c r="K33" s="4"/>
      <c r="L33" s="4"/>
      <c r="M33" s="4"/>
      <c r="N33" s="4"/>
      <c r="O33" s="4"/>
      <c r="P33" s="4"/>
      <c r="Q33" s="4"/>
      <c r="R33" s="4"/>
      <c r="S33" s="4"/>
      <c r="T33" s="4"/>
      <c r="U33" s="4"/>
      <c r="V33" s="4"/>
    </row>
    <row r="34" spans="1:22" ht="18" customHeight="1">
      <c r="A34" s="4"/>
      <c r="B34" s="4"/>
      <c r="C34" s="4"/>
      <c r="D34" s="4"/>
      <c r="E34" s="4"/>
      <c r="F34" s="4"/>
      <c r="G34" s="4"/>
      <c r="H34" s="4"/>
      <c r="I34" s="4"/>
      <c r="J34" s="4"/>
      <c r="K34" s="4"/>
      <c r="L34" s="4"/>
      <c r="M34" s="4"/>
      <c r="N34" s="4"/>
      <c r="O34" s="4"/>
      <c r="P34" s="4"/>
      <c r="Q34" s="4"/>
      <c r="R34" s="4"/>
      <c r="S34" s="4"/>
      <c r="T34" s="4"/>
      <c r="U34" s="4"/>
      <c r="V34" s="4"/>
    </row>
    <row r="35" spans="1:22" ht="18" customHeight="1">
      <c r="A35" s="4"/>
      <c r="B35" s="4"/>
      <c r="C35" s="4"/>
      <c r="D35" s="4"/>
      <c r="E35" s="4"/>
      <c r="F35" s="4"/>
      <c r="G35" s="4"/>
      <c r="H35" s="4"/>
      <c r="I35" s="4"/>
      <c r="J35" s="4"/>
      <c r="K35" s="4"/>
      <c r="L35" s="4"/>
      <c r="M35" s="4"/>
      <c r="N35" s="4"/>
      <c r="O35" s="4"/>
      <c r="P35" s="4"/>
      <c r="Q35" s="4"/>
      <c r="R35" s="4"/>
      <c r="S35" s="4"/>
      <c r="T35" s="4"/>
      <c r="U35" s="4"/>
      <c r="V35" s="4"/>
    </row>
    <row r="36" spans="1:22" ht="18" customHeight="1">
      <c r="A36" s="4"/>
      <c r="B36" s="4"/>
      <c r="C36" s="4"/>
      <c r="D36" s="4"/>
      <c r="E36" s="4"/>
      <c r="F36" s="4"/>
      <c r="G36" s="4"/>
      <c r="H36" s="4"/>
      <c r="I36" s="4"/>
      <c r="J36" s="4"/>
      <c r="K36" s="4"/>
      <c r="L36" s="4"/>
      <c r="M36" s="4"/>
      <c r="N36" s="4"/>
      <c r="O36" s="4"/>
      <c r="P36" s="4"/>
      <c r="Q36" s="4"/>
      <c r="R36" s="4"/>
      <c r="S36" s="4"/>
      <c r="T36" s="4"/>
      <c r="U36" s="4"/>
      <c r="V36" s="4"/>
    </row>
    <row r="37" spans="1:22" ht="18" customHeight="1">
      <c r="A37" s="4"/>
      <c r="B37" s="4"/>
      <c r="C37" s="4"/>
      <c r="D37" s="4"/>
      <c r="E37" s="4"/>
      <c r="F37" s="4"/>
      <c r="G37" s="4"/>
      <c r="H37" s="4"/>
      <c r="I37" s="4"/>
      <c r="J37" s="4"/>
      <c r="K37" s="4"/>
      <c r="L37" s="4"/>
      <c r="M37" s="4"/>
      <c r="N37" s="4"/>
      <c r="O37" s="4"/>
      <c r="P37" s="4"/>
      <c r="Q37" s="4"/>
      <c r="R37" s="4"/>
      <c r="S37" s="4"/>
      <c r="T37" s="4"/>
      <c r="U37" s="4"/>
      <c r="V37" s="4"/>
    </row>
    <row r="38" spans="1:22" ht="18" customHeight="1">
      <c r="A38" s="4"/>
      <c r="B38" s="4"/>
      <c r="C38" s="4"/>
      <c r="D38" s="4"/>
      <c r="E38" s="4"/>
      <c r="F38" s="4"/>
      <c r="G38" s="4"/>
      <c r="H38" s="4"/>
      <c r="I38" s="4"/>
      <c r="J38" s="4"/>
      <c r="K38" s="4"/>
      <c r="L38" s="4"/>
      <c r="M38" s="4"/>
      <c r="N38" s="4"/>
      <c r="O38" s="4"/>
      <c r="P38" s="4"/>
      <c r="Q38" s="4"/>
      <c r="R38" s="4"/>
      <c r="S38" s="4"/>
      <c r="T38" s="4"/>
      <c r="U38" s="4"/>
      <c r="V38" s="4"/>
    </row>
    <row r="39" spans="1:22" ht="18" customHeight="1">
      <c r="A39" s="4"/>
      <c r="B39" s="4"/>
      <c r="C39" s="4"/>
      <c r="D39" s="4"/>
      <c r="E39" s="4"/>
      <c r="F39" s="4"/>
      <c r="G39" s="4"/>
      <c r="H39" s="4"/>
      <c r="I39" s="4"/>
      <c r="J39" s="4"/>
      <c r="K39" s="4"/>
      <c r="L39" s="4"/>
      <c r="M39" s="4"/>
      <c r="N39" s="4"/>
      <c r="O39" s="4"/>
      <c r="P39" s="4"/>
      <c r="Q39" s="4"/>
      <c r="R39" s="4"/>
      <c r="S39" s="4"/>
      <c r="T39" s="4"/>
      <c r="U39" s="4"/>
      <c r="V39" s="4"/>
    </row>
    <row r="40" spans="1:22" ht="18" customHeight="1">
      <c r="A40" s="4"/>
      <c r="B40" s="4"/>
      <c r="C40" s="4"/>
      <c r="D40" s="4"/>
      <c r="E40" s="4"/>
      <c r="F40" s="4"/>
      <c r="G40" s="4"/>
      <c r="H40" s="4"/>
      <c r="I40" s="4"/>
      <c r="J40" s="4"/>
      <c r="K40" s="4"/>
      <c r="L40" s="4"/>
      <c r="M40" s="4"/>
      <c r="N40" s="4"/>
      <c r="O40" s="4"/>
      <c r="P40" s="4"/>
      <c r="Q40" s="4"/>
      <c r="R40" s="4"/>
      <c r="S40" s="4"/>
      <c r="T40" s="4"/>
      <c r="U40" s="4"/>
      <c r="V40" s="4"/>
    </row>
    <row r="41" spans="1:22" ht="18" customHeight="1">
      <c r="A41" s="4"/>
      <c r="B41" s="4"/>
      <c r="C41" s="4"/>
      <c r="D41" s="4"/>
      <c r="E41" s="4"/>
      <c r="F41" s="4"/>
      <c r="G41" s="4"/>
      <c r="H41" s="4"/>
      <c r="I41" s="4"/>
      <c r="J41" s="4"/>
      <c r="K41" s="4"/>
      <c r="L41" s="4"/>
      <c r="M41" s="4"/>
      <c r="N41" s="4"/>
      <c r="O41" s="4"/>
      <c r="P41" s="4"/>
      <c r="Q41" s="4"/>
      <c r="R41" s="4"/>
      <c r="S41" s="4"/>
      <c r="T41" s="4"/>
      <c r="U41" s="4"/>
      <c r="V41" s="4"/>
    </row>
    <row r="42" spans="1:22" ht="18" customHeight="1">
      <c r="A42" s="4"/>
      <c r="B42" s="4"/>
      <c r="C42" s="4"/>
      <c r="D42" s="4"/>
      <c r="E42" s="4"/>
      <c r="F42" s="4"/>
      <c r="G42" s="4"/>
      <c r="H42" s="4"/>
      <c r="I42" s="4"/>
      <c r="J42" s="4"/>
      <c r="K42" s="4"/>
      <c r="L42" s="4"/>
      <c r="M42" s="4"/>
      <c r="N42" s="4"/>
      <c r="O42" s="4"/>
      <c r="P42" s="4"/>
      <c r="Q42" s="4"/>
      <c r="R42" s="4"/>
      <c r="S42" s="4"/>
      <c r="T42" s="4"/>
      <c r="U42" s="4"/>
      <c r="V42" s="4"/>
    </row>
    <row r="43" spans="1:22" ht="18" customHeight="1">
      <c r="A43" s="4"/>
      <c r="B43" s="4"/>
      <c r="C43" s="4"/>
      <c r="D43" s="4"/>
      <c r="E43" s="4"/>
      <c r="F43" s="4"/>
      <c r="G43" s="4"/>
      <c r="H43" s="4"/>
      <c r="I43" s="4"/>
      <c r="J43" s="4"/>
      <c r="K43" s="4"/>
      <c r="L43" s="4"/>
      <c r="M43" s="4"/>
      <c r="N43" s="4"/>
      <c r="O43" s="4"/>
      <c r="P43" s="4"/>
      <c r="Q43" s="4"/>
      <c r="R43" s="4"/>
      <c r="S43" s="4"/>
      <c r="T43" s="4"/>
      <c r="U43" s="4"/>
      <c r="V43" s="4"/>
    </row>
    <row r="44" spans="1:22" ht="18" customHeight="1">
      <c r="A44" s="4"/>
      <c r="B44" s="4"/>
      <c r="C44" s="4"/>
      <c r="D44" s="4"/>
      <c r="E44" s="4"/>
      <c r="F44" s="4"/>
      <c r="G44" s="4"/>
      <c r="H44" s="4"/>
      <c r="I44" s="4"/>
      <c r="J44" s="4"/>
      <c r="K44" s="4"/>
      <c r="L44" s="4"/>
      <c r="M44" s="4"/>
      <c r="N44" s="4"/>
      <c r="O44" s="4"/>
      <c r="P44" s="4"/>
      <c r="Q44" s="4"/>
      <c r="R44" s="4"/>
      <c r="S44" s="4"/>
      <c r="T44" s="4"/>
      <c r="U44" s="4"/>
      <c r="V44" s="4"/>
    </row>
    <row r="45" spans="1:22" ht="18" customHeight="1">
      <c r="A45" s="4"/>
      <c r="B45" s="4"/>
      <c r="C45" s="4"/>
      <c r="D45" s="4"/>
      <c r="E45" s="4"/>
      <c r="F45" s="4"/>
      <c r="G45" s="4"/>
      <c r="H45" s="4"/>
      <c r="I45" s="4"/>
      <c r="J45" s="4"/>
      <c r="K45" s="4"/>
      <c r="L45" s="4"/>
      <c r="M45" s="4"/>
      <c r="N45" s="4"/>
      <c r="O45" s="4"/>
      <c r="P45" s="4"/>
      <c r="Q45" s="4"/>
      <c r="R45" s="4"/>
      <c r="S45" s="4"/>
      <c r="T45" s="4"/>
      <c r="U45" s="4"/>
      <c r="V45" s="4"/>
    </row>
    <row r="46" spans="1:22" ht="18" customHeight="1">
      <c r="A46" s="4"/>
      <c r="B46" s="4"/>
      <c r="C46" s="4"/>
      <c r="D46" s="4"/>
      <c r="E46" s="4"/>
      <c r="F46" s="4"/>
      <c r="G46" s="4"/>
      <c r="H46" s="4"/>
      <c r="I46" s="4"/>
      <c r="J46" s="4"/>
      <c r="K46" s="4"/>
      <c r="L46" s="4"/>
      <c r="M46" s="4"/>
      <c r="N46" s="4"/>
      <c r="O46" s="4"/>
      <c r="P46" s="4"/>
      <c r="Q46" s="4"/>
      <c r="R46" s="4"/>
      <c r="S46" s="4"/>
      <c r="T46" s="4"/>
      <c r="U46" s="4"/>
      <c r="V46" s="4"/>
    </row>
    <row r="47" spans="1:22">
      <c r="A47" s="4"/>
      <c r="B47" s="4"/>
      <c r="C47" s="4"/>
      <c r="D47" s="4"/>
      <c r="E47" s="4"/>
      <c r="F47" s="4"/>
      <c r="G47" s="4"/>
      <c r="H47" s="4"/>
      <c r="I47" s="4"/>
      <c r="J47" s="4"/>
      <c r="K47" s="4"/>
      <c r="L47" s="4"/>
      <c r="M47" s="4"/>
      <c r="N47" s="4"/>
      <c r="O47" s="4"/>
      <c r="P47" s="4"/>
      <c r="Q47" s="4"/>
      <c r="R47" s="4"/>
      <c r="S47" s="4"/>
      <c r="T47" s="4"/>
      <c r="U47" s="4"/>
      <c r="V47" s="4"/>
    </row>
    <row r="48" spans="1:22">
      <c r="A48" s="4"/>
      <c r="B48" s="4"/>
      <c r="C48" s="4"/>
      <c r="D48" s="4"/>
      <c r="E48" s="4"/>
      <c r="F48" s="4"/>
      <c r="G48" s="4"/>
      <c r="H48" s="4"/>
      <c r="I48" s="4"/>
      <c r="J48" s="4"/>
      <c r="K48" s="4"/>
      <c r="L48" s="4"/>
      <c r="M48" s="4"/>
      <c r="N48" s="4"/>
      <c r="O48" s="4"/>
      <c r="P48" s="4"/>
      <c r="Q48" s="4"/>
      <c r="R48" s="4"/>
      <c r="S48" s="4"/>
      <c r="T48" s="4"/>
      <c r="U48" s="4"/>
      <c r="V48" s="4"/>
    </row>
    <row r="49" spans="1:22">
      <c r="A49" s="4"/>
      <c r="B49" s="4"/>
      <c r="C49" s="4"/>
      <c r="D49" s="4"/>
      <c r="E49" s="4"/>
      <c r="F49" s="4"/>
      <c r="G49" s="4"/>
      <c r="H49" s="4"/>
      <c r="I49" s="4"/>
      <c r="J49" s="4"/>
      <c r="K49" s="11"/>
      <c r="L49" s="4"/>
      <c r="M49" s="4"/>
      <c r="N49" s="4"/>
      <c r="O49" s="4"/>
      <c r="P49" s="4"/>
      <c r="Q49" s="4"/>
      <c r="R49" s="4"/>
      <c r="S49" s="4"/>
      <c r="T49" s="4"/>
      <c r="U49" s="4"/>
      <c r="V49" s="4"/>
    </row>
    <row r="50" spans="1:22">
      <c r="A50" s="4"/>
      <c r="B50" s="4"/>
      <c r="C50" s="4"/>
      <c r="D50" s="4"/>
      <c r="E50" s="4"/>
      <c r="F50" s="4"/>
      <c r="G50" s="4"/>
      <c r="H50" s="4"/>
      <c r="I50" s="4"/>
      <c r="J50" s="4"/>
      <c r="K50" s="4"/>
      <c r="L50" s="4"/>
      <c r="M50" s="4"/>
      <c r="N50" s="4"/>
      <c r="O50" s="4"/>
      <c r="P50" s="4"/>
      <c r="Q50" s="4"/>
      <c r="R50" s="4"/>
      <c r="S50" s="4"/>
      <c r="T50" s="4"/>
      <c r="U50" s="4"/>
      <c r="V50" s="4"/>
    </row>
    <row r="51" spans="1:22">
      <c r="A51" s="4"/>
      <c r="B51" s="4"/>
      <c r="C51" s="4"/>
      <c r="D51" s="4"/>
      <c r="E51" s="4"/>
      <c r="F51" s="4"/>
      <c r="G51" s="4"/>
      <c r="H51" s="4"/>
      <c r="I51" s="4"/>
      <c r="J51" s="4"/>
      <c r="K51" s="4"/>
      <c r="L51" s="4"/>
      <c r="M51" s="4"/>
      <c r="N51" s="4"/>
      <c r="O51" s="4"/>
      <c r="P51" s="4"/>
      <c r="Q51" s="4"/>
      <c r="R51" s="4"/>
      <c r="S51" s="4"/>
      <c r="T51" s="4"/>
      <c r="U51" s="4"/>
      <c r="V51" s="4"/>
    </row>
    <row r="52" spans="1:22">
      <c r="A52" s="4"/>
      <c r="B52" s="4"/>
      <c r="C52" s="4"/>
      <c r="D52" s="4"/>
      <c r="E52" s="4"/>
      <c r="F52" s="4"/>
      <c r="G52" s="4"/>
      <c r="H52" s="4"/>
      <c r="I52" s="4"/>
      <c r="J52" s="4"/>
      <c r="K52" s="4"/>
      <c r="L52" s="4"/>
      <c r="M52" s="4"/>
      <c r="N52" s="4"/>
      <c r="O52" s="4"/>
      <c r="P52" s="4"/>
      <c r="Q52" s="4"/>
      <c r="R52" s="4"/>
      <c r="S52" s="4"/>
      <c r="T52" s="4"/>
      <c r="U52" s="4"/>
      <c r="V52" s="4"/>
    </row>
  </sheetData>
  <phoneticPr fontId="0" type="noConversion"/>
  <printOptions horizontalCentered="1" verticalCentered="1"/>
  <pageMargins left="0.78740157480314965" right="0.78740157480314965" top="0.98425196850393704" bottom="0.98425196850393704" header="0.51181102362204722" footer="0.51181102362204722"/>
  <pageSetup paperSize="9" scale="56" firstPageNumber="2" orientation="portrait" useFirstPageNumber="1" r:id="rId1"/>
  <headerFooter alignWithMargins="0">
    <oddFooter>&amp;C&amp;16page 10</oddFooter>
  </headerFooter>
  <rowBreaks count="1" manualBreakCount="1">
    <brk id="2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4"/>
  <sheetViews>
    <sheetView view="pageBreakPreview" zoomScale="75" zoomScaleNormal="70" zoomScaleSheetLayoutView="75" zoomScalePageLayoutView="85" workbookViewId="0">
      <selection activeCell="C4" sqref="C4"/>
    </sheetView>
  </sheetViews>
  <sheetFormatPr baseColWidth="10" defaultRowHeight="12.75"/>
  <cols>
    <col min="1" max="1" width="15.625" style="13" customWidth="1"/>
    <col min="2" max="2" width="13" style="13" customWidth="1"/>
    <col min="3" max="3" width="13.125" style="13" customWidth="1"/>
    <col min="4" max="4" width="14.125" style="13" customWidth="1"/>
    <col min="5" max="5" width="12.25" style="13" customWidth="1"/>
    <col min="6" max="6" width="14.625" style="13" customWidth="1"/>
    <col min="7" max="7" width="13.125" style="30" customWidth="1"/>
    <col min="8" max="8" width="12.25" style="13" customWidth="1"/>
    <col min="9" max="9" width="13.375" style="31" customWidth="1"/>
    <col min="10" max="16384" width="11" style="5"/>
  </cols>
  <sheetData>
    <row r="1" spans="1:22" ht="20.25">
      <c r="A1" s="73" t="s">
        <v>31</v>
      </c>
      <c r="B1" s="112" t="s">
        <v>213</v>
      </c>
      <c r="J1" s="4"/>
      <c r="K1" s="4"/>
      <c r="L1" s="4"/>
      <c r="M1" s="4"/>
      <c r="N1" s="4"/>
      <c r="O1" s="4"/>
      <c r="P1" s="4"/>
      <c r="Q1" s="4"/>
      <c r="R1" s="4"/>
      <c r="S1" s="4"/>
      <c r="T1" s="4"/>
      <c r="U1" s="4"/>
      <c r="V1" s="4"/>
    </row>
    <row r="2" spans="1:22" ht="20.25">
      <c r="A2" s="24"/>
      <c r="B2" s="365" t="s">
        <v>283</v>
      </c>
      <c r="J2" s="4"/>
      <c r="K2" s="4"/>
      <c r="L2" s="4"/>
      <c r="M2" s="4"/>
      <c r="N2" s="4"/>
      <c r="O2" s="4"/>
      <c r="P2" s="4"/>
      <c r="Q2" s="4"/>
      <c r="R2" s="4"/>
      <c r="S2" s="4"/>
      <c r="T2" s="4"/>
      <c r="U2" s="4"/>
      <c r="V2" s="4"/>
    </row>
    <row r="3" spans="1:22" ht="15.75">
      <c r="B3" s="439" t="s">
        <v>297</v>
      </c>
      <c r="J3" s="4"/>
      <c r="K3" s="4"/>
      <c r="L3" s="4"/>
      <c r="M3" s="4"/>
      <c r="N3" s="4"/>
      <c r="O3" s="4"/>
      <c r="P3" s="4"/>
      <c r="Q3" s="4"/>
      <c r="R3" s="4"/>
      <c r="S3" s="4"/>
      <c r="T3" s="4"/>
      <c r="U3" s="4"/>
      <c r="V3" s="4"/>
    </row>
    <row r="4" spans="1:22" ht="77.25" customHeight="1">
      <c r="A4" s="216"/>
      <c r="B4" s="117" t="s">
        <v>194</v>
      </c>
      <c r="C4" s="118" t="s">
        <v>136</v>
      </c>
      <c r="D4" s="117" t="s">
        <v>183</v>
      </c>
      <c r="E4" s="118" t="s">
        <v>136</v>
      </c>
      <c r="F4" s="116" t="s">
        <v>48</v>
      </c>
      <c r="G4" s="127" t="s">
        <v>25</v>
      </c>
      <c r="H4" s="118" t="s">
        <v>136</v>
      </c>
      <c r="I4" s="116" t="s">
        <v>197</v>
      </c>
      <c r="J4" s="4"/>
      <c r="K4" s="4"/>
      <c r="L4" s="4"/>
      <c r="M4" s="4"/>
      <c r="N4" s="4"/>
      <c r="O4" s="4"/>
      <c r="P4" s="4"/>
      <c r="Q4" s="4"/>
      <c r="R4" s="4"/>
      <c r="S4" s="4"/>
      <c r="T4" s="4"/>
      <c r="U4" s="4"/>
      <c r="V4" s="4"/>
    </row>
    <row r="5" spans="1:22" ht="21" customHeight="1">
      <c r="A5" s="187">
        <v>42736</v>
      </c>
      <c r="B5" s="197">
        <v>62767</v>
      </c>
      <c r="C5" s="199">
        <f>((B5-B6)/$D6)</f>
        <v>-3.7291840802417542E-2</v>
      </c>
      <c r="D5" s="197">
        <v>15933</v>
      </c>
      <c r="E5" s="199">
        <f>((D5-D6)/$D6)</f>
        <v>2.4432585353308042E-2</v>
      </c>
      <c r="F5" s="238">
        <v>96</v>
      </c>
      <c r="G5" s="200">
        <f>B5+D5+F5</f>
        <v>78796</v>
      </c>
      <c r="H5" s="199">
        <f>((G5-G6)/$D6)</f>
        <v>-1.1959107567671831E-2</v>
      </c>
      <c r="I5" s="201">
        <f>(D5/G5)</f>
        <v>0.20220569572059496</v>
      </c>
      <c r="J5" s="4"/>
      <c r="K5" s="4"/>
      <c r="L5" s="4"/>
      <c r="M5" s="4"/>
      <c r="N5" s="4"/>
      <c r="O5" s="4"/>
      <c r="P5" s="4"/>
      <c r="Q5" s="4"/>
      <c r="R5" s="4"/>
      <c r="S5" s="4"/>
      <c r="T5" s="4"/>
      <c r="U5" s="4"/>
      <c r="V5" s="4"/>
    </row>
    <row r="6" spans="1:22" ht="21" customHeight="1">
      <c r="A6" s="194">
        <v>42644</v>
      </c>
      <c r="B6" s="198">
        <v>63347</v>
      </c>
      <c r="C6" s="192">
        <f t="shared" ref="C6:C12" si="0">((B6-B7)/$D7)</f>
        <v>-9.5673981191222571E-2</v>
      </c>
      <c r="D6" s="198">
        <v>15553</v>
      </c>
      <c r="E6" s="192">
        <f t="shared" ref="E6:E12" si="1">((D6-D7)/$D7)</f>
        <v>-2.4890282131661442E-2</v>
      </c>
      <c r="F6" s="239">
        <v>82</v>
      </c>
      <c r="G6" s="202">
        <f t="shared" ref="G6:G13" si="2">B6+D6+F6</f>
        <v>78982</v>
      </c>
      <c r="H6" s="192">
        <f>((G6-G7)/$D7)</f>
        <v>-0.12056426332288402</v>
      </c>
      <c r="I6" s="195">
        <f t="shared" ref="I6:I13" si="3">(D6/G6)</f>
        <v>0.19691828517890153</v>
      </c>
      <c r="J6" s="4"/>
      <c r="K6" s="4"/>
      <c r="L6" s="4"/>
      <c r="M6" s="4"/>
      <c r="N6" s="4"/>
      <c r="O6" s="4"/>
      <c r="P6" s="4"/>
      <c r="Q6" s="4"/>
      <c r="R6" s="4"/>
      <c r="S6" s="4"/>
      <c r="T6" s="4"/>
      <c r="U6" s="4"/>
      <c r="V6" s="4"/>
    </row>
    <row r="7" spans="1:22" ht="21" customHeight="1">
      <c r="A7" s="194">
        <v>42552</v>
      </c>
      <c r="B7" s="121">
        <v>64873</v>
      </c>
      <c r="C7" s="192">
        <f t="shared" si="0"/>
        <v>6.3050233039875711E-2</v>
      </c>
      <c r="D7" s="121">
        <v>15950</v>
      </c>
      <c r="E7" s="192">
        <f>((D7-D8)/$D8)</f>
        <v>3.2496116002071466E-2</v>
      </c>
      <c r="F7" s="240">
        <v>82</v>
      </c>
      <c r="G7" s="176">
        <f t="shared" si="2"/>
        <v>80905</v>
      </c>
      <c r="H7" s="192">
        <f t="shared" ref="H7:H12" si="4">((G7-G8)/$D8)</f>
        <v>9.5999482133609523E-2</v>
      </c>
      <c r="I7" s="195">
        <f t="shared" si="3"/>
        <v>0.19714479945615226</v>
      </c>
      <c r="J7" s="4"/>
      <c r="K7" s="4"/>
      <c r="L7" s="4"/>
      <c r="M7" s="4"/>
      <c r="N7" s="4"/>
      <c r="O7" s="4"/>
      <c r="P7" s="4"/>
      <c r="Q7" s="4"/>
      <c r="R7" s="4"/>
      <c r="S7" s="4"/>
      <c r="T7" s="4"/>
      <c r="U7" s="4"/>
      <c r="V7" s="4"/>
    </row>
    <row r="8" spans="1:22" ht="21" customHeight="1">
      <c r="A8" s="194">
        <v>42461</v>
      </c>
      <c r="B8" s="121">
        <v>63899</v>
      </c>
      <c r="C8" s="192">
        <f t="shared" si="0"/>
        <v>0.15092436974789916</v>
      </c>
      <c r="D8" s="121">
        <v>15448</v>
      </c>
      <c r="E8" s="192">
        <f t="shared" si="1"/>
        <v>3.8521008403361347E-2</v>
      </c>
      <c r="F8" s="240">
        <v>75</v>
      </c>
      <c r="G8" s="176">
        <f t="shared" si="2"/>
        <v>79422</v>
      </c>
      <c r="H8" s="192">
        <f t="shared" si="4"/>
        <v>0.18964705882352942</v>
      </c>
      <c r="I8" s="195">
        <f t="shared" si="3"/>
        <v>0.19450530079826747</v>
      </c>
      <c r="J8" s="4"/>
      <c r="K8" s="4"/>
      <c r="L8" s="4"/>
      <c r="M8" s="4"/>
      <c r="N8" s="4"/>
      <c r="O8" s="4"/>
      <c r="P8" s="4"/>
      <c r="Q8" s="4"/>
      <c r="R8" s="4"/>
      <c r="S8" s="4"/>
      <c r="T8" s="4"/>
      <c r="U8" s="4"/>
      <c r="V8" s="4"/>
    </row>
    <row r="9" spans="1:22" ht="21" customHeight="1">
      <c r="A9" s="189">
        <v>42370</v>
      </c>
      <c r="B9" s="123">
        <v>61654</v>
      </c>
      <c r="C9" s="193">
        <f t="shared" si="0"/>
        <v>2.3655767792808102E-2</v>
      </c>
      <c r="D9" s="123">
        <v>14875</v>
      </c>
      <c r="E9" s="193">
        <f t="shared" si="1"/>
        <v>1.114812045408198E-2</v>
      </c>
      <c r="F9" s="241">
        <v>72</v>
      </c>
      <c r="G9" s="177">
        <f t="shared" si="2"/>
        <v>76601</v>
      </c>
      <c r="H9" s="193">
        <f t="shared" si="4"/>
        <v>3.3308408673781521E-2</v>
      </c>
      <c r="I9" s="196">
        <f t="shared" si="3"/>
        <v>0.19418806542995523</v>
      </c>
      <c r="J9" s="4"/>
      <c r="K9" s="4"/>
      <c r="L9" s="4"/>
      <c r="M9" s="4"/>
      <c r="N9" s="4"/>
      <c r="O9" s="4"/>
      <c r="P9" s="4"/>
      <c r="Q9" s="4"/>
      <c r="R9" s="4"/>
      <c r="S9" s="4"/>
      <c r="T9" s="4"/>
      <c r="U9" s="4"/>
      <c r="V9" s="4"/>
    </row>
    <row r="10" spans="1:22" ht="21" customHeight="1">
      <c r="A10" s="194">
        <v>42278</v>
      </c>
      <c r="B10" s="121">
        <v>61306</v>
      </c>
      <c r="C10" s="192">
        <f t="shared" si="0"/>
        <v>-0.14070016034206306</v>
      </c>
      <c r="D10" s="121">
        <v>14711</v>
      </c>
      <c r="E10" s="192">
        <f t="shared" si="1"/>
        <v>-1.7169962586851949E-2</v>
      </c>
      <c r="F10" s="240">
        <v>94</v>
      </c>
      <c r="G10" s="176">
        <f t="shared" si="2"/>
        <v>76111</v>
      </c>
      <c r="H10" s="192">
        <f t="shared" si="4"/>
        <v>-0.15907268840192409</v>
      </c>
      <c r="I10" s="195">
        <f t="shared" si="3"/>
        <v>0.19328349384451657</v>
      </c>
      <c r="J10" s="4"/>
      <c r="K10" s="4"/>
      <c r="L10" s="4"/>
      <c r="M10" s="4"/>
      <c r="N10" s="4"/>
      <c r="O10" s="4"/>
      <c r="P10" s="4"/>
      <c r="Q10" s="4"/>
      <c r="R10" s="4"/>
      <c r="S10" s="4"/>
      <c r="T10" s="4"/>
      <c r="U10" s="4"/>
      <c r="V10" s="4"/>
    </row>
    <row r="11" spans="1:22" ht="21" customHeight="1" thickBot="1">
      <c r="A11" s="344">
        <v>42186</v>
      </c>
      <c r="B11" s="347">
        <v>63412</v>
      </c>
      <c r="C11" s="319">
        <f t="shared" si="0"/>
        <v>-1.0037300779925399E-2</v>
      </c>
      <c r="D11" s="347">
        <v>14968</v>
      </c>
      <c r="E11" s="319">
        <f t="shared" si="1"/>
        <v>1.5123770769752458E-2</v>
      </c>
      <c r="F11" s="323">
        <v>112</v>
      </c>
      <c r="G11" s="345">
        <f t="shared" si="2"/>
        <v>78492</v>
      </c>
      <c r="H11" s="319">
        <f t="shared" si="4"/>
        <v>2.4415055951169887E-3</v>
      </c>
      <c r="I11" s="346">
        <f t="shared" si="3"/>
        <v>0.1906945930795495</v>
      </c>
      <c r="J11" s="4"/>
      <c r="K11" s="4"/>
      <c r="L11" s="4"/>
      <c r="M11" s="4"/>
      <c r="N11" s="4"/>
      <c r="O11" s="4"/>
      <c r="P11" s="4"/>
      <c r="Q11" s="4"/>
      <c r="R11" s="4"/>
      <c r="S11" s="4"/>
      <c r="T11" s="4"/>
      <c r="U11" s="4"/>
      <c r="V11" s="4"/>
    </row>
    <row r="12" spans="1:22" ht="21" customHeight="1" thickTop="1">
      <c r="A12" s="322">
        <v>42095</v>
      </c>
      <c r="B12" s="348">
        <v>63560</v>
      </c>
      <c r="C12" s="349">
        <f t="shared" si="0"/>
        <v>6.6037735849056603E-2</v>
      </c>
      <c r="D12" s="348">
        <v>14745</v>
      </c>
      <c r="E12" s="349">
        <f t="shared" si="1"/>
        <v>1.5356011568654456E-2</v>
      </c>
      <c r="F12" s="318">
        <v>151</v>
      </c>
      <c r="G12" s="350">
        <f t="shared" si="2"/>
        <v>78456</v>
      </c>
      <c r="H12" s="349">
        <f t="shared" si="4"/>
        <v>8.0223109764495246E-2</v>
      </c>
      <c r="I12" s="343">
        <f t="shared" si="3"/>
        <v>0.18793973692260629</v>
      </c>
      <c r="J12" s="4"/>
      <c r="K12" s="4"/>
      <c r="L12" s="4"/>
      <c r="M12" s="4"/>
      <c r="N12" s="4"/>
      <c r="O12" s="4"/>
      <c r="P12" s="4"/>
      <c r="Q12" s="4"/>
      <c r="R12" s="4"/>
      <c r="S12" s="4"/>
      <c r="T12" s="4"/>
      <c r="U12" s="4"/>
      <c r="V12" s="4"/>
    </row>
    <row r="13" spans="1:22" ht="21" customHeight="1">
      <c r="A13" s="189">
        <v>42005</v>
      </c>
      <c r="B13" s="123">
        <v>62601</v>
      </c>
      <c r="C13" s="173"/>
      <c r="D13" s="123">
        <v>14522</v>
      </c>
      <c r="E13" s="173"/>
      <c r="F13" s="241">
        <v>168</v>
      </c>
      <c r="G13" s="177">
        <f t="shared" si="2"/>
        <v>77291</v>
      </c>
      <c r="H13" s="193"/>
      <c r="I13" s="196">
        <f t="shared" si="3"/>
        <v>0.18788733487728196</v>
      </c>
      <c r="J13" s="4"/>
      <c r="K13" s="4"/>
      <c r="L13" s="4"/>
      <c r="M13" s="4"/>
      <c r="N13" s="4"/>
      <c r="O13" s="4"/>
      <c r="P13" s="4"/>
      <c r="Q13" s="4"/>
      <c r="R13" s="4"/>
      <c r="S13" s="4"/>
      <c r="T13" s="4"/>
      <c r="U13" s="4"/>
      <c r="V13" s="4"/>
    </row>
    <row r="14" spans="1:22" ht="18.75">
      <c r="A14" s="215" t="s">
        <v>137</v>
      </c>
      <c r="B14" s="11"/>
      <c r="C14" s="11"/>
      <c r="D14" s="11"/>
      <c r="E14" s="11"/>
      <c r="F14" s="11"/>
      <c r="G14" s="11"/>
      <c r="H14" s="11"/>
      <c r="I14" s="237"/>
      <c r="J14" s="4"/>
      <c r="K14" s="4"/>
      <c r="L14" s="4"/>
      <c r="M14" s="4"/>
      <c r="N14" s="4"/>
      <c r="O14" s="4"/>
      <c r="P14" s="4"/>
      <c r="Q14" s="4"/>
      <c r="R14" s="4"/>
      <c r="S14" s="4"/>
      <c r="T14" s="4"/>
      <c r="U14" s="4"/>
      <c r="V14" s="4"/>
    </row>
    <row r="15" spans="1:22">
      <c r="J15" s="4"/>
      <c r="K15" s="4"/>
      <c r="L15" s="4"/>
      <c r="M15" s="4"/>
      <c r="N15" s="4"/>
      <c r="O15" s="4"/>
      <c r="P15" s="4"/>
      <c r="Q15" s="4"/>
      <c r="R15" s="4"/>
      <c r="S15" s="4"/>
      <c r="T15" s="4"/>
      <c r="U15" s="4"/>
      <c r="V15" s="4"/>
    </row>
    <row r="16" spans="1:22">
      <c r="J16" s="4"/>
      <c r="K16" s="4"/>
      <c r="L16" s="4"/>
      <c r="M16" s="4"/>
      <c r="N16" s="4"/>
      <c r="O16" s="4"/>
      <c r="P16" s="4"/>
      <c r="Q16" s="4"/>
      <c r="R16" s="4"/>
      <c r="S16" s="4"/>
      <c r="T16" s="4"/>
      <c r="U16" s="4"/>
      <c r="V16" s="4"/>
    </row>
    <row r="17" spans="1:22" ht="20.25">
      <c r="A17" s="73" t="s">
        <v>32</v>
      </c>
      <c r="B17" s="112" t="s">
        <v>214</v>
      </c>
      <c r="J17" s="4"/>
      <c r="K17" s="4"/>
      <c r="L17" s="4"/>
      <c r="M17" s="4"/>
      <c r="N17" s="4"/>
      <c r="O17" s="4"/>
      <c r="P17" s="4"/>
      <c r="Q17" s="4"/>
      <c r="R17" s="4"/>
      <c r="S17" s="4"/>
      <c r="T17" s="4"/>
      <c r="U17" s="4"/>
      <c r="V17" s="4"/>
    </row>
    <row r="18" spans="1:22" ht="20.25">
      <c r="A18" s="73"/>
      <c r="B18" s="365" t="s">
        <v>283</v>
      </c>
      <c r="J18" s="4"/>
      <c r="K18" s="4"/>
      <c r="L18" s="4"/>
      <c r="M18" s="4"/>
      <c r="N18" s="4"/>
      <c r="O18" s="4"/>
      <c r="P18" s="4"/>
      <c r="Q18" s="4"/>
      <c r="R18" s="4"/>
      <c r="S18" s="4"/>
      <c r="T18" s="4"/>
      <c r="U18" s="4"/>
      <c r="V18" s="4"/>
    </row>
    <row r="19" spans="1:22" ht="15.75">
      <c r="B19" s="439" t="s">
        <v>297</v>
      </c>
      <c r="J19" s="4"/>
      <c r="K19" s="4"/>
      <c r="L19" s="4"/>
      <c r="M19" s="4"/>
      <c r="N19" s="4"/>
      <c r="O19" s="4"/>
      <c r="P19" s="4"/>
      <c r="Q19" s="4"/>
      <c r="R19" s="4"/>
      <c r="S19" s="4"/>
      <c r="T19" s="4"/>
      <c r="U19" s="4"/>
      <c r="V19" s="4"/>
    </row>
    <row r="20" spans="1:22" ht="76.5" customHeight="1">
      <c r="A20" s="216"/>
      <c r="B20" s="117" t="s">
        <v>182</v>
      </c>
      <c r="C20" s="118" t="s">
        <v>136</v>
      </c>
      <c r="D20" s="117" t="s">
        <v>195</v>
      </c>
      <c r="E20" s="118" t="s">
        <v>136</v>
      </c>
      <c r="F20" s="116" t="s">
        <v>48</v>
      </c>
      <c r="G20" s="127" t="s">
        <v>25</v>
      </c>
      <c r="H20" s="118" t="s">
        <v>136</v>
      </c>
      <c r="I20" s="116" t="s">
        <v>196</v>
      </c>
      <c r="J20" s="4"/>
      <c r="K20" s="4"/>
      <c r="L20" s="4"/>
      <c r="M20" s="4"/>
      <c r="N20" s="4"/>
      <c r="O20" s="4"/>
      <c r="P20" s="4"/>
      <c r="Q20" s="4"/>
      <c r="R20" s="4"/>
      <c r="S20" s="4"/>
      <c r="T20" s="4"/>
      <c r="U20" s="4"/>
      <c r="V20" s="4"/>
    </row>
    <row r="21" spans="1:22" ht="21" customHeight="1">
      <c r="A21" s="187">
        <v>42736</v>
      </c>
      <c r="B21" s="197">
        <v>2104</v>
      </c>
      <c r="C21" s="199">
        <f>((B21-B22)/$D22)</f>
        <v>-4.9926578560939794E-2</v>
      </c>
      <c r="D21" s="197">
        <v>717</v>
      </c>
      <c r="E21" s="199">
        <f>((D21-D22)/$D22)</f>
        <v>5.2863436123348019E-2</v>
      </c>
      <c r="F21" s="238">
        <v>4</v>
      </c>
      <c r="G21" s="200">
        <f>B21+D21+F21</f>
        <v>2825</v>
      </c>
      <c r="H21" s="199">
        <f>((G21-G22)/$D22)</f>
        <v>2.936857562408223E-3</v>
      </c>
      <c r="I21" s="201">
        <f>(D21/G21)</f>
        <v>0.25380530973451326</v>
      </c>
      <c r="J21" s="4"/>
      <c r="K21" s="4"/>
      <c r="L21" s="4"/>
      <c r="M21" s="4"/>
      <c r="N21" s="4"/>
      <c r="O21" s="4"/>
      <c r="P21" s="4"/>
      <c r="Q21" s="4"/>
      <c r="R21" s="4"/>
      <c r="S21" s="4"/>
      <c r="T21" s="4"/>
      <c r="U21" s="4"/>
      <c r="V21" s="4"/>
    </row>
    <row r="22" spans="1:22" ht="21" customHeight="1">
      <c r="A22" s="194">
        <v>42644</v>
      </c>
      <c r="B22" s="198">
        <v>2138</v>
      </c>
      <c r="C22" s="192">
        <f t="shared" ref="C22:C28" si="5">((B22-B23)/$D23)</f>
        <v>-6.0810810810810814E-2</v>
      </c>
      <c r="D22" s="198">
        <v>681</v>
      </c>
      <c r="E22" s="192">
        <f t="shared" ref="E22:E28" si="6">((D22-D23)/$D23)</f>
        <v>-7.9729729729729734E-2</v>
      </c>
      <c r="F22" s="239">
        <v>4</v>
      </c>
      <c r="G22" s="202">
        <f t="shared" ref="G22:G29" si="7">B22+D22+F22</f>
        <v>2823</v>
      </c>
      <c r="H22" s="192">
        <f>((G22-G23)/$D23)</f>
        <v>-0.14054054054054055</v>
      </c>
      <c r="I22" s="195">
        <f t="shared" ref="I22:I29" si="8">(D22/G22)</f>
        <v>0.24123273113708821</v>
      </c>
      <c r="J22" s="4"/>
      <c r="K22" s="4"/>
      <c r="L22" s="4"/>
      <c r="M22" s="4"/>
      <c r="N22" s="4"/>
      <c r="O22" s="4"/>
      <c r="P22" s="4"/>
      <c r="Q22" s="4"/>
      <c r="R22" s="4"/>
      <c r="S22" s="4"/>
      <c r="T22" s="4"/>
      <c r="U22" s="4"/>
      <c r="V22" s="4"/>
    </row>
    <row r="23" spans="1:22" ht="21" customHeight="1">
      <c r="A23" s="194">
        <v>42552</v>
      </c>
      <c r="B23" s="121">
        <v>2183</v>
      </c>
      <c r="C23" s="192">
        <f t="shared" si="5"/>
        <v>9.2989985693848351E-2</v>
      </c>
      <c r="D23" s="121">
        <v>740</v>
      </c>
      <c r="E23" s="192">
        <f t="shared" si="6"/>
        <v>5.8655221745350504E-2</v>
      </c>
      <c r="F23" s="240">
        <v>4</v>
      </c>
      <c r="G23" s="176">
        <f t="shared" si="7"/>
        <v>2927</v>
      </c>
      <c r="H23" s="192">
        <f t="shared" ref="H23:H28" si="9">((G23-G24)/$D24)</f>
        <v>0.1530758226037196</v>
      </c>
      <c r="I23" s="195">
        <f t="shared" si="8"/>
        <v>0.25281858558250769</v>
      </c>
      <c r="J23" s="4"/>
      <c r="K23" s="4"/>
      <c r="L23" s="4"/>
      <c r="M23" s="4"/>
      <c r="N23" s="4"/>
      <c r="O23" s="4"/>
      <c r="P23" s="4"/>
      <c r="Q23" s="4"/>
      <c r="R23" s="4"/>
      <c r="S23" s="4"/>
      <c r="T23" s="4"/>
      <c r="U23" s="4"/>
      <c r="V23" s="4"/>
    </row>
    <row r="24" spans="1:22" ht="21" customHeight="1">
      <c r="A24" s="194">
        <v>42461</v>
      </c>
      <c r="B24" s="121">
        <v>2118</v>
      </c>
      <c r="C24" s="192">
        <f t="shared" si="5"/>
        <v>0.18364197530864199</v>
      </c>
      <c r="D24" s="121">
        <v>699</v>
      </c>
      <c r="E24" s="192">
        <f t="shared" si="6"/>
        <v>7.8703703703703706E-2</v>
      </c>
      <c r="F24" s="240">
        <v>3</v>
      </c>
      <c r="G24" s="176">
        <f t="shared" si="7"/>
        <v>2820</v>
      </c>
      <c r="H24" s="192">
        <f t="shared" si="9"/>
        <v>0.26234567901234568</v>
      </c>
      <c r="I24" s="195">
        <f t="shared" si="8"/>
        <v>0.24787234042553191</v>
      </c>
      <c r="J24" s="4"/>
      <c r="K24" s="4"/>
      <c r="L24" s="4"/>
      <c r="M24" s="4"/>
      <c r="N24" s="4"/>
      <c r="O24" s="4"/>
      <c r="P24" s="4"/>
      <c r="Q24" s="4"/>
      <c r="R24" s="4"/>
      <c r="S24" s="4"/>
      <c r="T24" s="4"/>
      <c r="U24" s="4"/>
      <c r="V24" s="4"/>
    </row>
    <row r="25" spans="1:22" ht="21" customHeight="1">
      <c r="A25" s="189">
        <v>42370</v>
      </c>
      <c r="B25" s="123">
        <v>1999</v>
      </c>
      <c r="C25" s="193">
        <f t="shared" si="5"/>
        <v>6.6469719350073855E-2</v>
      </c>
      <c r="D25" s="123">
        <v>648</v>
      </c>
      <c r="E25" s="193">
        <f t="shared" si="6"/>
        <v>-4.2836041358936483E-2</v>
      </c>
      <c r="F25" s="241">
        <v>3</v>
      </c>
      <c r="G25" s="177">
        <f t="shared" si="7"/>
        <v>2650</v>
      </c>
      <c r="H25" s="193">
        <f t="shared" si="9"/>
        <v>1.6248153618906941E-2</v>
      </c>
      <c r="I25" s="196">
        <f t="shared" si="8"/>
        <v>0.24452830188679245</v>
      </c>
      <c r="J25" s="4"/>
      <c r="K25" s="4"/>
      <c r="L25" s="4"/>
      <c r="M25" s="4"/>
      <c r="N25" s="4"/>
      <c r="O25" s="4"/>
      <c r="P25" s="4"/>
      <c r="Q25" s="4"/>
      <c r="R25" s="4"/>
      <c r="S25" s="4"/>
      <c r="T25" s="4"/>
      <c r="U25" s="4"/>
      <c r="V25" s="4"/>
    </row>
    <row r="26" spans="1:22" ht="21" customHeight="1">
      <c r="A26" s="194">
        <v>42278</v>
      </c>
      <c r="B26" s="121">
        <v>1954</v>
      </c>
      <c r="C26" s="192">
        <f t="shared" si="5"/>
        <v>-0.15851851851851853</v>
      </c>
      <c r="D26" s="121">
        <v>677</v>
      </c>
      <c r="E26" s="192">
        <f t="shared" si="6"/>
        <v>2.9629629629629628E-3</v>
      </c>
      <c r="F26" s="240">
        <v>8</v>
      </c>
      <c r="G26" s="176">
        <f t="shared" si="7"/>
        <v>2639</v>
      </c>
      <c r="H26" s="192">
        <f t="shared" si="9"/>
        <v>-0.16148148148148148</v>
      </c>
      <c r="I26" s="195">
        <f t="shared" si="8"/>
        <v>0.25653656688139448</v>
      </c>
      <c r="J26" s="4"/>
      <c r="K26" s="4"/>
      <c r="L26" s="4"/>
      <c r="M26" s="4"/>
      <c r="N26" s="4"/>
      <c r="O26" s="4"/>
      <c r="P26" s="4"/>
      <c r="Q26" s="4"/>
      <c r="R26" s="4"/>
      <c r="S26" s="4"/>
      <c r="T26" s="4"/>
      <c r="U26" s="4"/>
      <c r="V26" s="4"/>
    </row>
    <row r="27" spans="1:22" ht="21" customHeight="1" thickBot="1">
      <c r="A27" s="344">
        <v>42186</v>
      </c>
      <c r="B27" s="347">
        <v>2061</v>
      </c>
      <c r="C27" s="319">
        <f t="shared" si="5"/>
        <v>-0.13673805601317957</v>
      </c>
      <c r="D27" s="347">
        <v>675</v>
      </c>
      <c r="E27" s="319">
        <f t="shared" si="6"/>
        <v>0.11202635914332784</v>
      </c>
      <c r="F27" s="323">
        <v>12</v>
      </c>
      <c r="G27" s="345">
        <f t="shared" si="7"/>
        <v>2748</v>
      </c>
      <c r="H27" s="319">
        <f t="shared" si="9"/>
        <v>-3.789126853377265E-2</v>
      </c>
      <c r="I27" s="346">
        <f t="shared" si="8"/>
        <v>0.24563318777292575</v>
      </c>
      <c r="J27" s="4"/>
      <c r="K27" s="4"/>
      <c r="L27" s="4"/>
      <c r="M27" s="4"/>
      <c r="N27" s="4"/>
      <c r="O27" s="4"/>
      <c r="P27" s="4"/>
      <c r="Q27" s="4"/>
      <c r="R27" s="4"/>
      <c r="S27" s="4"/>
      <c r="T27" s="4"/>
      <c r="U27" s="4"/>
      <c r="V27" s="4"/>
    </row>
    <row r="28" spans="1:22" ht="21" customHeight="1" thickTop="1">
      <c r="A28" s="322">
        <v>42095</v>
      </c>
      <c r="B28" s="348">
        <v>2144</v>
      </c>
      <c r="C28" s="349">
        <f t="shared" si="5"/>
        <v>0.22553897180762852</v>
      </c>
      <c r="D28" s="348">
        <v>607</v>
      </c>
      <c r="E28" s="349">
        <f t="shared" si="6"/>
        <v>6.6334991708126038E-3</v>
      </c>
      <c r="F28" s="318">
        <v>20</v>
      </c>
      <c r="G28" s="350">
        <f t="shared" si="7"/>
        <v>2771</v>
      </c>
      <c r="H28" s="349">
        <f t="shared" si="9"/>
        <v>0.23714759535655058</v>
      </c>
      <c r="I28" s="343">
        <f t="shared" si="8"/>
        <v>0.21905449296282931</v>
      </c>
      <c r="J28" s="4"/>
      <c r="K28" s="4"/>
      <c r="L28" s="4"/>
      <c r="M28" s="4"/>
      <c r="N28" s="4"/>
      <c r="O28" s="4"/>
      <c r="P28" s="4"/>
      <c r="Q28" s="4"/>
      <c r="R28" s="4"/>
      <c r="S28" s="4"/>
      <c r="T28" s="4"/>
      <c r="U28" s="4"/>
      <c r="V28" s="4"/>
    </row>
    <row r="29" spans="1:22" ht="21" customHeight="1">
      <c r="A29" s="189">
        <v>42005</v>
      </c>
      <c r="B29" s="123">
        <v>2008</v>
      </c>
      <c r="C29" s="173"/>
      <c r="D29" s="123">
        <v>603</v>
      </c>
      <c r="E29" s="173"/>
      <c r="F29" s="241">
        <v>17</v>
      </c>
      <c r="G29" s="177">
        <f t="shared" si="7"/>
        <v>2628</v>
      </c>
      <c r="H29" s="193"/>
      <c r="I29" s="196">
        <f t="shared" si="8"/>
        <v>0.22945205479452055</v>
      </c>
      <c r="J29" s="4"/>
      <c r="K29" s="4"/>
      <c r="L29" s="4"/>
      <c r="M29" s="4"/>
      <c r="N29" s="4"/>
      <c r="O29" s="4"/>
      <c r="P29" s="4"/>
      <c r="Q29" s="4"/>
      <c r="R29" s="4"/>
      <c r="S29" s="4"/>
      <c r="T29" s="4"/>
      <c r="U29" s="4"/>
      <c r="V29" s="4"/>
    </row>
    <row r="30" spans="1:22" ht="18.75">
      <c r="A30" s="125" t="s">
        <v>137</v>
      </c>
      <c r="B30" s="126"/>
      <c r="C30" s="126"/>
      <c r="D30" s="126"/>
      <c r="E30" s="126"/>
      <c r="F30" s="126"/>
      <c r="G30" s="126"/>
      <c r="H30" s="126"/>
      <c r="I30" s="32"/>
      <c r="J30" s="4"/>
      <c r="K30" s="4"/>
      <c r="L30" s="4"/>
      <c r="M30" s="4"/>
      <c r="N30" s="4"/>
      <c r="O30" s="4"/>
      <c r="P30" s="4"/>
      <c r="Q30" s="4"/>
      <c r="R30" s="4"/>
      <c r="S30" s="4"/>
      <c r="T30" s="4"/>
      <c r="U30" s="4"/>
      <c r="V30" s="4"/>
    </row>
    <row r="31" spans="1:22">
      <c r="J31" s="4"/>
      <c r="K31" s="4"/>
      <c r="L31" s="4"/>
      <c r="M31" s="4"/>
      <c r="N31" s="4"/>
      <c r="O31" s="4"/>
      <c r="P31" s="4"/>
      <c r="Q31" s="4"/>
      <c r="R31" s="4"/>
      <c r="S31" s="4"/>
      <c r="T31" s="4"/>
      <c r="U31" s="4"/>
      <c r="V31" s="4"/>
    </row>
    <row r="32" spans="1:22">
      <c r="J32" s="4"/>
      <c r="K32" s="4"/>
      <c r="L32" s="4"/>
      <c r="M32" s="4"/>
      <c r="N32" s="4"/>
      <c r="O32" s="4"/>
      <c r="P32" s="4"/>
      <c r="Q32" s="4"/>
      <c r="R32" s="4"/>
      <c r="S32" s="4"/>
      <c r="T32" s="4"/>
      <c r="U32" s="4"/>
      <c r="V32" s="4"/>
    </row>
    <row r="33" spans="10:22">
      <c r="J33" s="4"/>
      <c r="K33" s="4"/>
      <c r="L33" s="4"/>
      <c r="M33" s="4"/>
      <c r="N33" s="4"/>
      <c r="O33" s="4"/>
      <c r="P33" s="4"/>
      <c r="Q33" s="4"/>
      <c r="R33" s="4"/>
      <c r="S33" s="4"/>
      <c r="T33" s="4"/>
      <c r="U33" s="4"/>
      <c r="V33" s="4"/>
    </row>
    <row r="34" spans="10:22">
      <c r="J34" s="4"/>
      <c r="K34" s="4"/>
      <c r="L34" s="4"/>
      <c r="M34" s="4"/>
      <c r="N34" s="4"/>
      <c r="O34" s="4"/>
      <c r="P34" s="4"/>
      <c r="Q34" s="4"/>
      <c r="R34" s="4"/>
      <c r="S34" s="4"/>
      <c r="T34" s="4"/>
      <c r="U34" s="4"/>
      <c r="V34" s="4"/>
    </row>
    <row r="35" spans="10:22">
      <c r="J35" s="4"/>
      <c r="K35" s="4"/>
      <c r="L35" s="4"/>
      <c r="M35" s="4"/>
      <c r="N35" s="4"/>
      <c r="O35" s="4"/>
      <c r="P35" s="4"/>
      <c r="Q35" s="4"/>
      <c r="R35" s="4"/>
      <c r="S35" s="4"/>
      <c r="T35" s="4"/>
      <c r="U35" s="4"/>
      <c r="V35" s="4"/>
    </row>
    <row r="36" spans="10:22">
      <c r="J36" s="4"/>
      <c r="K36" s="4"/>
      <c r="L36" s="4"/>
      <c r="M36" s="4"/>
      <c r="N36" s="4"/>
      <c r="O36" s="4"/>
      <c r="P36" s="4"/>
      <c r="Q36" s="4"/>
      <c r="R36" s="4"/>
      <c r="S36" s="4"/>
      <c r="T36" s="4"/>
      <c r="U36" s="4"/>
      <c r="V36" s="4"/>
    </row>
    <row r="37" spans="10:22">
      <c r="J37" s="4"/>
      <c r="K37" s="4"/>
      <c r="L37" s="4"/>
      <c r="M37" s="4"/>
      <c r="N37" s="4"/>
      <c r="O37" s="4"/>
      <c r="P37" s="4"/>
      <c r="Q37" s="4"/>
      <c r="R37" s="4"/>
      <c r="S37" s="4"/>
      <c r="T37" s="4"/>
      <c r="U37" s="4"/>
      <c r="V37" s="4"/>
    </row>
    <row r="38" spans="10:22">
      <c r="J38" s="4"/>
      <c r="K38" s="4"/>
      <c r="L38" s="4"/>
      <c r="M38" s="4"/>
      <c r="N38" s="4"/>
      <c r="O38" s="4"/>
      <c r="P38" s="4"/>
      <c r="Q38" s="4"/>
      <c r="R38" s="4"/>
      <c r="S38" s="4"/>
      <c r="T38" s="4"/>
      <c r="U38" s="4"/>
      <c r="V38" s="4"/>
    </row>
    <row r="39" spans="10:22">
      <c r="J39" s="4"/>
      <c r="K39" s="4"/>
      <c r="L39" s="4"/>
      <c r="M39" s="4"/>
      <c r="N39" s="4"/>
      <c r="O39" s="4"/>
      <c r="P39" s="4"/>
      <c r="Q39" s="4"/>
      <c r="R39" s="4"/>
      <c r="S39" s="4"/>
      <c r="T39" s="4"/>
      <c r="U39" s="4"/>
      <c r="V39" s="4"/>
    </row>
    <row r="40" spans="10:22">
      <c r="J40" s="4"/>
      <c r="K40" s="4"/>
      <c r="L40" s="4"/>
      <c r="M40" s="4"/>
      <c r="N40" s="4"/>
      <c r="O40" s="4"/>
      <c r="P40" s="4"/>
      <c r="Q40" s="4"/>
      <c r="R40" s="4"/>
      <c r="S40" s="4"/>
      <c r="T40" s="4"/>
      <c r="U40" s="4"/>
      <c r="V40" s="4"/>
    </row>
    <row r="41" spans="10:22">
      <c r="J41" s="4"/>
      <c r="K41" s="4"/>
      <c r="L41" s="4"/>
      <c r="M41" s="4"/>
      <c r="N41" s="4"/>
      <c r="O41" s="4"/>
      <c r="P41" s="4"/>
      <c r="Q41" s="4"/>
      <c r="R41" s="4"/>
      <c r="S41" s="4"/>
      <c r="T41" s="4"/>
      <c r="U41" s="4"/>
      <c r="V41" s="4"/>
    </row>
    <row r="42" spans="10:22">
      <c r="J42" s="4"/>
      <c r="K42" s="4"/>
      <c r="L42" s="4"/>
      <c r="M42" s="4"/>
      <c r="N42" s="4"/>
      <c r="O42" s="4"/>
      <c r="P42" s="4"/>
      <c r="Q42" s="4"/>
      <c r="R42" s="4"/>
      <c r="S42" s="4"/>
      <c r="T42" s="4"/>
      <c r="U42" s="4"/>
      <c r="V42" s="4"/>
    </row>
    <row r="43" spans="10:22">
      <c r="J43" s="4"/>
      <c r="K43" s="4"/>
      <c r="L43" s="4"/>
      <c r="M43" s="4"/>
      <c r="N43" s="4"/>
      <c r="O43" s="4"/>
      <c r="P43" s="4"/>
      <c r="Q43" s="4"/>
      <c r="R43" s="4"/>
      <c r="S43" s="4"/>
      <c r="T43" s="4"/>
      <c r="U43" s="4"/>
      <c r="V43" s="4"/>
    </row>
    <row r="44" spans="10:22">
      <c r="J44" s="4"/>
      <c r="K44" s="4"/>
      <c r="L44" s="4"/>
      <c r="M44" s="4"/>
      <c r="N44" s="4"/>
      <c r="O44" s="4"/>
      <c r="P44" s="4"/>
      <c r="Q44" s="4"/>
      <c r="R44" s="4"/>
      <c r="S44" s="4"/>
      <c r="T44" s="4"/>
      <c r="U44" s="4"/>
      <c r="V44" s="4"/>
    </row>
    <row r="45" spans="10:22">
      <c r="J45" s="4"/>
      <c r="K45" s="4"/>
      <c r="L45" s="4"/>
      <c r="M45" s="4"/>
      <c r="N45" s="4"/>
      <c r="O45" s="4"/>
      <c r="P45" s="4"/>
      <c r="Q45" s="4"/>
      <c r="R45" s="4"/>
      <c r="S45" s="4"/>
      <c r="T45" s="4"/>
      <c r="U45" s="4"/>
      <c r="V45" s="4"/>
    </row>
    <row r="46" spans="10:22">
      <c r="J46" s="4"/>
      <c r="K46" s="4"/>
      <c r="L46" s="4"/>
      <c r="M46" s="4"/>
      <c r="N46" s="4"/>
      <c r="O46" s="4"/>
      <c r="P46" s="4"/>
      <c r="Q46" s="4"/>
      <c r="R46" s="4"/>
      <c r="S46" s="4"/>
      <c r="T46" s="4"/>
      <c r="U46" s="4"/>
      <c r="V46" s="4"/>
    </row>
    <row r="47" spans="10:22">
      <c r="J47" s="4"/>
      <c r="K47" s="4"/>
      <c r="L47" s="4"/>
      <c r="M47" s="4"/>
      <c r="N47" s="4"/>
      <c r="O47" s="4"/>
      <c r="P47" s="4"/>
      <c r="Q47" s="4"/>
      <c r="R47" s="4"/>
      <c r="S47" s="4"/>
      <c r="T47" s="4"/>
      <c r="U47" s="4"/>
      <c r="V47" s="4"/>
    </row>
    <row r="48" spans="10:22">
      <c r="J48" s="4"/>
      <c r="K48" s="4"/>
      <c r="L48" s="4"/>
      <c r="M48" s="4"/>
      <c r="N48" s="4"/>
      <c r="O48" s="4"/>
      <c r="P48" s="4"/>
      <c r="Q48" s="4"/>
      <c r="R48" s="4"/>
      <c r="S48" s="4"/>
      <c r="T48" s="4"/>
      <c r="U48" s="4"/>
      <c r="V48" s="4"/>
    </row>
    <row r="49" spans="10:22">
      <c r="J49" s="4"/>
      <c r="K49" s="4"/>
      <c r="L49" s="4"/>
      <c r="M49" s="4"/>
      <c r="N49" s="4"/>
      <c r="O49" s="4"/>
      <c r="P49" s="4"/>
      <c r="Q49" s="4"/>
      <c r="R49" s="4"/>
      <c r="S49" s="4"/>
      <c r="T49" s="4"/>
      <c r="U49" s="4"/>
      <c r="V49" s="4"/>
    </row>
    <row r="50" spans="10:22">
      <c r="J50" s="4"/>
      <c r="K50" s="4"/>
      <c r="L50" s="4"/>
      <c r="M50" s="4"/>
      <c r="N50" s="4"/>
      <c r="O50" s="4"/>
      <c r="P50" s="4"/>
      <c r="Q50" s="4"/>
      <c r="R50" s="4"/>
      <c r="S50" s="4"/>
      <c r="T50" s="4"/>
      <c r="U50" s="4"/>
      <c r="V50" s="4"/>
    </row>
    <row r="51" spans="10:22">
      <c r="J51" s="4"/>
      <c r="K51" s="4"/>
      <c r="L51" s="4"/>
      <c r="M51" s="4"/>
      <c r="N51" s="4"/>
      <c r="O51" s="4"/>
      <c r="P51" s="4"/>
      <c r="Q51" s="4"/>
      <c r="R51" s="4"/>
      <c r="S51" s="4"/>
      <c r="T51" s="4"/>
      <c r="U51" s="4"/>
      <c r="V51" s="4"/>
    </row>
    <row r="52" spans="10:22">
      <c r="J52" s="4"/>
      <c r="K52" s="4"/>
      <c r="L52" s="4"/>
      <c r="M52" s="4"/>
      <c r="N52" s="4"/>
      <c r="O52" s="4"/>
      <c r="P52" s="4"/>
      <c r="Q52" s="4"/>
      <c r="R52" s="4"/>
      <c r="S52" s="4"/>
      <c r="T52" s="4"/>
      <c r="U52" s="4"/>
      <c r="V52" s="4"/>
    </row>
    <row r="53" spans="10:22">
      <c r="J53" s="4"/>
      <c r="K53" s="4"/>
      <c r="L53" s="4"/>
      <c r="M53" s="4"/>
      <c r="N53" s="4"/>
      <c r="O53" s="4"/>
      <c r="P53" s="4"/>
      <c r="Q53" s="4"/>
      <c r="R53" s="4"/>
      <c r="S53" s="4"/>
      <c r="T53" s="4"/>
      <c r="U53" s="4"/>
      <c r="V53" s="4"/>
    </row>
    <row r="54" spans="10:22">
      <c r="J54" s="4"/>
      <c r="K54" s="4"/>
      <c r="L54" s="4"/>
      <c r="M54" s="4"/>
      <c r="N54" s="4"/>
      <c r="O54" s="4"/>
      <c r="P54" s="4"/>
      <c r="Q54" s="4"/>
      <c r="R54" s="4"/>
      <c r="S54" s="4"/>
      <c r="T54" s="4"/>
      <c r="U54" s="4"/>
      <c r="V54" s="4"/>
    </row>
  </sheetData>
  <phoneticPr fontId="0" type="noConversion"/>
  <printOptions horizontalCentered="1" verticalCentered="1"/>
  <pageMargins left="0.42406250000000001" right="0.39531250000000001" top="0.62573529411764706" bottom="0.98425196850393704" header="0.51181102362204722" footer="0.51181102362204722"/>
  <pageSetup paperSize="9" scale="69" firstPageNumber="2" orientation="portrait" useFirstPageNumber="1" r:id="rId1"/>
  <headerFooter alignWithMargins="0">
    <oddFooter>&amp;C&amp;16page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8"/>
  <sheetViews>
    <sheetView view="pageBreakPreview" zoomScale="75" zoomScaleNormal="85" zoomScaleSheetLayoutView="75" zoomScalePageLayoutView="85" workbookViewId="0">
      <selection activeCell="D27" sqref="D27"/>
    </sheetView>
  </sheetViews>
  <sheetFormatPr baseColWidth="10" defaultRowHeight="12.75"/>
  <cols>
    <col min="1" max="1" width="18.625" style="13" customWidth="1"/>
    <col min="2" max="2" width="13.625" style="13" customWidth="1"/>
    <col min="3" max="3" width="13.5" style="13" customWidth="1"/>
    <col min="4" max="4" width="15.5" style="13" customWidth="1"/>
    <col min="5" max="5" width="13.75" style="13" customWidth="1"/>
    <col min="6" max="6" width="12.625" style="13" customWidth="1"/>
    <col min="7" max="7" width="13.125" style="13" customWidth="1"/>
    <col min="8" max="8" width="13.375" style="13" customWidth="1"/>
    <col min="9" max="16384" width="11" style="5"/>
  </cols>
  <sheetData>
    <row r="1" spans="1:22" ht="20.25">
      <c r="A1" s="73" t="s">
        <v>33</v>
      </c>
      <c r="B1" s="112" t="s">
        <v>215</v>
      </c>
      <c r="I1" s="4"/>
      <c r="J1" s="4"/>
      <c r="K1" s="4"/>
      <c r="L1" s="4"/>
      <c r="M1" s="4"/>
      <c r="N1" s="4"/>
      <c r="O1" s="4"/>
      <c r="P1" s="4"/>
      <c r="Q1" s="4"/>
      <c r="R1" s="4"/>
      <c r="S1" s="4"/>
      <c r="T1" s="4"/>
      <c r="U1" s="4"/>
      <c r="V1" s="4"/>
    </row>
    <row r="2" spans="1:22">
      <c r="I2" s="4"/>
      <c r="J2" s="4"/>
      <c r="K2" s="4"/>
      <c r="L2" s="4"/>
      <c r="M2" s="4"/>
      <c r="N2" s="4"/>
      <c r="O2" s="4"/>
      <c r="P2" s="4"/>
      <c r="Q2" s="4"/>
      <c r="R2" s="4"/>
      <c r="S2" s="4"/>
      <c r="T2" s="4"/>
      <c r="U2" s="4"/>
      <c r="V2" s="4"/>
    </row>
    <row r="3" spans="1:22" ht="40.5">
      <c r="A3" s="216"/>
      <c r="B3" s="117" t="s">
        <v>147</v>
      </c>
      <c r="C3" s="118" t="s">
        <v>136</v>
      </c>
      <c r="D3" s="117" t="s">
        <v>285</v>
      </c>
      <c r="E3" s="118" t="s">
        <v>136</v>
      </c>
      <c r="F3" s="127" t="s">
        <v>25</v>
      </c>
      <c r="G3" s="118" t="s">
        <v>136</v>
      </c>
      <c r="H3" s="116" t="s">
        <v>148</v>
      </c>
      <c r="I3" s="4"/>
      <c r="J3" s="4"/>
      <c r="K3" s="4"/>
      <c r="L3" s="4"/>
      <c r="M3" s="4"/>
      <c r="N3" s="4"/>
      <c r="O3" s="4"/>
      <c r="P3" s="4"/>
      <c r="Q3" s="4"/>
      <c r="R3" s="4"/>
      <c r="S3" s="4"/>
      <c r="T3" s="4"/>
      <c r="U3" s="4"/>
      <c r="V3" s="4"/>
    </row>
    <row r="4" spans="1:22" ht="21" customHeight="1">
      <c r="A4" s="187">
        <v>42736</v>
      </c>
      <c r="B4" s="197">
        <v>19498</v>
      </c>
      <c r="C4" s="203">
        <f>((B4-B5)/B5)*100</f>
        <v>-0.59648228396635228</v>
      </c>
      <c r="D4" s="197">
        <v>59298</v>
      </c>
      <c r="E4" s="203">
        <f>((D4-D5)/D5)*100</f>
        <v>-0.11622618626509677</v>
      </c>
      <c r="F4" s="200">
        <f>D4+B4</f>
        <v>78796</v>
      </c>
      <c r="G4" s="203">
        <f>((F4-F5)/F5)*100</f>
        <v>-0.23549669544959609</v>
      </c>
      <c r="H4" s="204">
        <f>(B4/F4)*100</f>
        <v>24.744910909183208</v>
      </c>
      <c r="I4" s="4"/>
      <c r="J4" s="4"/>
      <c r="K4" s="4"/>
      <c r="L4" s="4"/>
      <c r="M4" s="4"/>
      <c r="N4" s="4"/>
      <c r="O4" s="4"/>
      <c r="P4" s="4"/>
      <c r="Q4" s="4"/>
      <c r="R4" s="4"/>
      <c r="S4" s="4"/>
      <c r="T4" s="4"/>
      <c r="U4" s="4"/>
      <c r="V4" s="4"/>
    </row>
    <row r="5" spans="1:22" ht="21" customHeight="1">
      <c r="A5" s="194">
        <v>42644</v>
      </c>
      <c r="B5" s="198">
        <v>19615</v>
      </c>
      <c r="C5" s="205">
        <f t="shared" ref="C5:C11" si="0">((B5-B6)/B6)*100</f>
        <v>-2.0963314200149736</v>
      </c>
      <c r="D5" s="198">
        <v>59367</v>
      </c>
      <c r="E5" s="205">
        <f t="shared" ref="E5" si="1">((D5-D6)/D6)*100</f>
        <v>-2.4691966485953674</v>
      </c>
      <c r="F5" s="202">
        <f t="shared" ref="F5:F12" si="2">D5+B5</f>
        <v>78982</v>
      </c>
      <c r="G5" s="205">
        <f t="shared" ref="G5" si="3">((F5-F6)/F6)*100</f>
        <v>-2.3768617514368704</v>
      </c>
      <c r="H5" s="206">
        <f t="shared" ref="H5:H12" si="4">(B5/F5)*100</f>
        <v>24.834772479805526</v>
      </c>
      <c r="I5" s="4"/>
      <c r="J5" s="4"/>
      <c r="K5" s="4"/>
      <c r="L5" s="4"/>
      <c r="M5" s="4"/>
      <c r="N5" s="4"/>
      <c r="O5" s="4"/>
      <c r="P5" s="4"/>
      <c r="Q5" s="4"/>
      <c r="R5" s="4"/>
      <c r="S5" s="4"/>
      <c r="T5" s="4"/>
      <c r="U5" s="4"/>
      <c r="V5" s="4"/>
    </row>
    <row r="6" spans="1:22" ht="21" customHeight="1">
      <c r="A6" s="194">
        <v>42552</v>
      </c>
      <c r="B6" s="121">
        <v>20035</v>
      </c>
      <c r="C6" s="122">
        <f t="shared" si="0"/>
        <v>3.7760281777685694</v>
      </c>
      <c r="D6" s="121">
        <v>60870</v>
      </c>
      <c r="E6" s="122">
        <f t="shared" ref="E6" si="5">((D6-D7)/D7)*100</f>
        <v>1.2542417991882362</v>
      </c>
      <c r="F6" s="176">
        <f t="shared" si="2"/>
        <v>80905</v>
      </c>
      <c r="G6" s="122">
        <f t="shared" ref="G6" si="6">((F6-F7)/F7)*100</f>
        <v>1.8672408148875625</v>
      </c>
      <c r="H6" s="114">
        <f t="shared" si="4"/>
        <v>24.763611643285337</v>
      </c>
      <c r="I6" s="4"/>
      <c r="J6" s="4"/>
      <c r="K6" s="4"/>
      <c r="L6" s="4"/>
      <c r="M6" s="4"/>
      <c r="N6" s="4"/>
      <c r="O6" s="4"/>
      <c r="P6" s="4"/>
      <c r="Q6" s="4"/>
      <c r="R6" s="4"/>
      <c r="S6" s="4"/>
      <c r="T6" s="4"/>
      <c r="U6" s="4"/>
      <c r="V6" s="4"/>
    </row>
    <row r="7" spans="1:22" ht="21" customHeight="1">
      <c r="A7" s="194">
        <v>42461</v>
      </c>
      <c r="B7" s="121">
        <v>19306</v>
      </c>
      <c r="C7" s="122">
        <f t="shared" si="0"/>
        <v>6.3222821896684653</v>
      </c>
      <c r="D7" s="121">
        <v>60116</v>
      </c>
      <c r="E7" s="122">
        <f t="shared" ref="E7" si="7">((D7-D8)/D8)*100</f>
        <v>2.8626182776380404</v>
      </c>
      <c r="F7" s="176">
        <f t="shared" si="2"/>
        <v>79422</v>
      </c>
      <c r="G7" s="122">
        <f t="shared" ref="G7" si="8">((F7-F8)/F8)*100</f>
        <v>3.6827195467422094</v>
      </c>
      <c r="H7" s="114">
        <f t="shared" si="4"/>
        <v>24.30812621188084</v>
      </c>
      <c r="I7" s="4"/>
      <c r="J7" s="4"/>
      <c r="K7" s="4"/>
      <c r="L7" s="4"/>
      <c r="M7" s="4"/>
      <c r="N7" s="4"/>
      <c r="O7" s="4"/>
      <c r="P7" s="4"/>
      <c r="Q7" s="4"/>
      <c r="R7" s="4"/>
      <c r="S7" s="4"/>
      <c r="T7" s="4"/>
      <c r="U7" s="4"/>
      <c r="V7" s="4"/>
    </row>
    <row r="8" spans="1:22" ht="21" customHeight="1">
      <c r="A8" s="189">
        <v>42370</v>
      </c>
      <c r="B8" s="123">
        <v>18158</v>
      </c>
      <c r="C8" s="124">
        <f t="shared" si="0"/>
        <v>3.0884523674349946</v>
      </c>
      <c r="D8" s="123">
        <v>58443</v>
      </c>
      <c r="E8" s="124">
        <f t="shared" ref="E8" si="9">((D8-D9)/D9)*100</f>
        <v>-9.2312426278270687E-2</v>
      </c>
      <c r="F8" s="177">
        <f t="shared" si="2"/>
        <v>76601</v>
      </c>
      <c r="G8" s="124">
        <f>((F8-F9)/F9)*100</f>
        <v>0.64379656028694932</v>
      </c>
      <c r="H8" s="115">
        <f t="shared" si="4"/>
        <v>23.704651375308416</v>
      </c>
      <c r="I8" s="4"/>
      <c r="J8" s="4"/>
      <c r="K8" s="4"/>
      <c r="L8" s="4"/>
      <c r="M8" s="4"/>
      <c r="N8" s="4"/>
      <c r="O8" s="4"/>
      <c r="P8" s="4"/>
      <c r="Q8" s="4"/>
      <c r="R8" s="4"/>
      <c r="S8" s="4"/>
      <c r="T8" s="4"/>
      <c r="U8" s="4"/>
      <c r="V8" s="4"/>
    </row>
    <row r="9" spans="1:22" ht="21" customHeight="1">
      <c r="A9" s="194">
        <v>42278</v>
      </c>
      <c r="B9" s="121">
        <v>17614</v>
      </c>
      <c r="C9" s="122">
        <f t="shared" si="0"/>
        <v>6.8174071128280889E-2</v>
      </c>
      <c r="D9" s="121">
        <v>58497</v>
      </c>
      <c r="E9" s="122">
        <f t="shared" ref="E9" si="10">((D9-D10)/D10)*100</f>
        <v>-3.9300377730333387</v>
      </c>
      <c r="F9" s="176">
        <f t="shared" si="2"/>
        <v>76111</v>
      </c>
      <c r="G9" s="122">
        <f t="shared" ref="G9" si="11">((F9-F10)/F10)*100</f>
        <v>-3.0334301584874894</v>
      </c>
      <c r="H9" s="114">
        <f t="shared" si="4"/>
        <v>23.142515536519031</v>
      </c>
      <c r="I9" s="4"/>
      <c r="J9" s="4"/>
      <c r="K9" s="4"/>
      <c r="L9" s="4"/>
      <c r="M9" s="4"/>
      <c r="N9" s="4"/>
      <c r="O9" s="4"/>
      <c r="P9" s="4"/>
      <c r="Q9" s="4"/>
      <c r="R9" s="4"/>
      <c r="S9" s="4"/>
      <c r="T9" s="4"/>
      <c r="U9" s="4"/>
      <c r="V9" s="4"/>
    </row>
    <row r="10" spans="1:22" ht="21" customHeight="1">
      <c r="A10" s="194">
        <v>42186</v>
      </c>
      <c r="B10" s="121">
        <v>17602</v>
      </c>
      <c r="C10" s="122">
        <f t="shared" si="0"/>
        <v>2.935672514619883</v>
      </c>
      <c r="D10" s="121">
        <v>60890</v>
      </c>
      <c r="E10" s="122">
        <f t="shared" ref="E10" si="12">((D10-D11)/D11)*100</f>
        <v>-0.75950192320229482</v>
      </c>
      <c r="F10" s="176">
        <f t="shared" si="2"/>
        <v>78492</v>
      </c>
      <c r="G10" s="122">
        <f t="shared" ref="G10" si="13">((F10-F11)/F11)*100</f>
        <v>4.588559192413582E-2</v>
      </c>
      <c r="H10" s="114">
        <f t="shared" si="4"/>
        <v>22.425215308566479</v>
      </c>
      <c r="I10" s="4"/>
      <c r="J10" s="4"/>
      <c r="K10" s="4"/>
      <c r="L10" s="4"/>
      <c r="M10" s="4"/>
      <c r="N10" s="4"/>
      <c r="O10" s="4"/>
      <c r="P10" s="4"/>
      <c r="Q10" s="4"/>
      <c r="R10" s="4"/>
      <c r="S10" s="4"/>
      <c r="T10" s="4"/>
      <c r="U10" s="4"/>
      <c r="V10" s="4"/>
    </row>
    <row r="11" spans="1:22" ht="21" customHeight="1">
      <c r="A11" s="194">
        <v>42095</v>
      </c>
      <c r="B11" s="121">
        <v>17100</v>
      </c>
      <c r="C11" s="122">
        <f t="shared" si="0"/>
        <v>3.3295063145809412</v>
      </c>
      <c r="D11" s="121">
        <v>61356</v>
      </c>
      <c r="E11" s="122">
        <f t="shared" ref="E11" si="14">((D11-D12)/D12)*100</f>
        <v>1.0108327022488559</v>
      </c>
      <c r="F11" s="176">
        <f t="shared" si="2"/>
        <v>78456</v>
      </c>
      <c r="G11" s="122">
        <f t="shared" ref="G11" si="15">((F11-F12)/F12)*100</f>
        <v>1.5072906289218666</v>
      </c>
      <c r="H11" s="114">
        <f t="shared" si="4"/>
        <v>21.795656163964516</v>
      </c>
      <c r="I11" s="4"/>
      <c r="J11" s="4"/>
      <c r="K11" s="4"/>
      <c r="L11" s="4"/>
      <c r="M11" s="4"/>
      <c r="N11" s="4"/>
      <c r="O11" s="4"/>
      <c r="P11" s="4"/>
      <c r="Q11" s="4"/>
      <c r="R11" s="4"/>
      <c r="S11" s="4"/>
      <c r="T11" s="4"/>
      <c r="U11" s="4"/>
      <c r="V11" s="4"/>
    </row>
    <row r="12" spans="1:22" ht="21" customHeight="1">
      <c r="A12" s="189">
        <v>42005</v>
      </c>
      <c r="B12" s="123">
        <v>16549</v>
      </c>
      <c r="C12" s="124"/>
      <c r="D12" s="123">
        <v>60742</v>
      </c>
      <c r="E12" s="124"/>
      <c r="F12" s="177">
        <f t="shared" si="2"/>
        <v>77291</v>
      </c>
      <c r="G12" s="124"/>
      <c r="H12" s="115">
        <f t="shared" si="4"/>
        <v>21.411289800882379</v>
      </c>
      <c r="I12" s="4"/>
      <c r="J12" s="4"/>
      <c r="K12" s="4"/>
      <c r="L12" s="4"/>
      <c r="M12" s="4"/>
      <c r="N12" s="4"/>
      <c r="O12" s="4"/>
      <c r="P12" s="4"/>
      <c r="Q12" s="4"/>
      <c r="R12" s="4"/>
      <c r="S12" s="4"/>
      <c r="T12" s="4"/>
      <c r="U12" s="4"/>
      <c r="V12" s="4"/>
    </row>
    <row r="13" spans="1:22" ht="18.75">
      <c r="A13" s="125" t="s">
        <v>137</v>
      </c>
      <c r="I13" s="4"/>
      <c r="J13" s="4"/>
      <c r="K13" s="4"/>
      <c r="L13" s="4"/>
      <c r="M13" s="4"/>
      <c r="N13" s="4"/>
      <c r="O13" s="4"/>
      <c r="P13" s="4"/>
      <c r="Q13" s="4"/>
      <c r="R13" s="4"/>
      <c r="S13" s="4"/>
      <c r="T13" s="4"/>
      <c r="U13" s="4"/>
      <c r="V13" s="4"/>
    </row>
    <row r="14" spans="1:22">
      <c r="A14" s="6"/>
      <c r="I14" s="4"/>
      <c r="J14" s="4"/>
      <c r="K14" s="4"/>
      <c r="L14" s="4"/>
      <c r="M14" s="4"/>
      <c r="N14" s="4"/>
      <c r="O14" s="4"/>
      <c r="P14" s="4"/>
      <c r="Q14" s="4"/>
      <c r="R14" s="4"/>
      <c r="S14" s="4"/>
      <c r="T14" s="4"/>
      <c r="U14" s="4"/>
      <c r="V14" s="4"/>
    </row>
    <row r="15" spans="1:22">
      <c r="A15" s="6"/>
      <c r="I15" s="4"/>
      <c r="J15" s="4"/>
      <c r="K15" s="4"/>
      <c r="L15" s="4"/>
      <c r="M15" s="4"/>
      <c r="N15" s="4"/>
      <c r="O15" s="4"/>
      <c r="P15" s="4"/>
      <c r="Q15" s="4"/>
      <c r="R15" s="4"/>
      <c r="S15" s="4"/>
      <c r="T15" s="4"/>
      <c r="U15" s="4"/>
      <c r="V15" s="4"/>
    </row>
    <row r="16" spans="1:22">
      <c r="A16" s="6"/>
      <c r="I16" s="4"/>
      <c r="J16" s="4"/>
      <c r="K16" s="4"/>
      <c r="L16" s="4"/>
      <c r="M16" s="4"/>
      <c r="N16" s="4"/>
      <c r="O16" s="4"/>
      <c r="P16" s="4"/>
      <c r="Q16" s="4"/>
      <c r="R16" s="4"/>
      <c r="S16" s="4"/>
      <c r="T16" s="4"/>
      <c r="U16" s="4"/>
      <c r="V16" s="4"/>
    </row>
    <row r="17" spans="1:22">
      <c r="A17" s="6"/>
      <c r="I17" s="4"/>
      <c r="J17" s="4"/>
      <c r="K17" s="4"/>
      <c r="L17" s="4"/>
      <c r="M17" s="4"/>
      <c r="N17" s="4"/>
      <c r="O17" s="4"/>
      <c r="P17" s="4"/>
      <c r="Q17" s="4"/>
      <c r="R17" s="4"/>
      <c r="S17" s="4"/>
      <c r="T17" s="4"/>
      <c r="U17" s="4"/>
      <c r="V17" s="4"/>
    </row>
    <row r="18" spans="1:22">
      <c r="A18" s="6"/>
      <c r="I18" s="4"/>
      <c r="J18" s="4"/>
      <c r="K18" s="4"/>
      <c r="L18" s="4"/>
      <c r="M18" s="4"/>
      <c r="N18" s="4"/>
      <c r="O18" s="4"/>
      <c r="P18" s="4"/>
      <c r="Q18" s="4"/>
      <c r="R18" s="4"/>
      <c r="S18" s="4"/>
      <c r="T18" s="4"/>
      <c r="U18" s="4"/>
      <c r="V18" s="4"/>
    </row>
    <row r="19" spans="1:22">
      <c r="A19" s="6"/>
      <c r="I19" s="4"/>
      <c r="J19" s="4"/>
      <c r="K19" s="4"/>
      <c r="L19" s="4"/>
      <c r="M19" s="4"/>
      <c r="N19" s="4"/>
      <c r="O19" s="4"/>
      <c r="P19" s="4"/>
      <c r="Q19" s="4"/>
      <c r="R19" s="4"/>
      <c r="S19" s="4"/>
      <c r="T19" s="4"/>
      <c r="U19" s="4"/>
      <c r="V19" s="4"/>
    </row>
    <row r="20" spans="1:22">
      <c r="A20" s="6"/>
      <c r="I20" s="4"/>
      <c r="J20" s="4"/>
      <c r="K20" s="4"/>
      <c r="L20" s="4"/>
      <c r="M20" s="4"/>
      <c r="N20" s="4"/>
      <c r="O20" s="4"/>
      <c r="P20" s="4"/>
      <c r="Q20" s="4"/>
      <c r="R20" s="4"/>
      <c r="S20" s="4"/>
      <c r="T20" s="4"/>
      <c r="U20" s="4"/>
      <c r="V20" s="4"/>
    </row>
    <row r="21" spans="1:22">
      <c r="A21" s="6"/>
      <c r="I21" s="4"/>
      <c r="J21" s="4"/>
      <c r="K21" s="4"/>
      <c r="L21" s="4"/>
      <c r="M21" s="4"/>
      <c r="N21" s="4"/>
      <c r="O21" s="4"/>
      <c r="P21" s="4"/>
      <c r="Q21" s="4"/>
      <c r="R21" s="4"/>
      <c r="S21" s="4"/>
      <c r="T21" s="4"/>
      <c r="U21" s="4"/>
      <c r="V21" s="4"/>
    </row>
    <row r="22" spans="1:22">
      <c r="A22" s="6"/>
      <c r="I22" s="4"/>
      <c r="J22" s="4"/>
      <c r="K22" s="4"/>
      <c r="L22" s="4"/>
      <c r="M22" s="4"/>
      <c r="N22" s="4"/>
      <c r="O22" s="4"/>
      <c r="P22" s="4"/>
      <c r="Q22" s="4"/>
      <c r="R22" s="4"/>
      <c r="S22" s="4"/>
      <c r="T22" s="4"/>
      <c r="U22" s="4"/>
      <c r="V22" s="4"/>
    </row>
    <row r="23" spans="1:22">
      <c r="I23" s="4"/>
      <c r="J23" s="4"/>
      <c r="K23" s="4"/>
      <c r="L23" s="4"/>
      <c r="M23" s="4"/>
      <c r="N23" s="4"/>
      <c r="O23" s="4"/>
      <c r="P23" s="4"/>
      <c r="Q23" s="4"/>
      <c r="R23" s="4"/>
      <c r="S23" s="4"/>
      <c r="T23" s="4"/>
      <c r="U23" s="4"/>
      <c r="V23" s="4"/>
    </row>
    <row r="24" spans="1:22" ht="20.25">
      <c r="A24" s="73" t="s">
        <v>34</v>
      </c>
      <c r="B24" s="112" t="s">
        <v>216</v>
      </c>
      <c r="I24" s="4"/>
      <c r="J24" s="4"/>
      <c r="K24" s="4"/>
      <c r="L24" s="4"/>
      <c r="M24" s="4"/>
      <c r="N24" s="4"/>
      <c r="O24" s="4"/>
      <c r="P24" s="4"/>
      <c r="Q24" s="4"/>
      <c r="R24" s="4"/>
      <c r="S24" s="4"/>
      <c r="T24" s="4"/>
      <c r="U24" s="4"/>
      <c r="V24" s="4"/>
    </row>
    <row r="25" spans="1:22">
      <c r="I25" s="4"/>
      <c r="J25" s="4"/>
      <c r="K25" s="4"/>
      <c r="L25" s="4"/>
      <c r="M25" s="4"/>
      <c r="N25" s="4"/>
      <c r="O25" s="4"/>
      <c r="P25" s="4"/>
      <c r="Q25" s="4"/>
      <c r="R25" s="4"/>
      <c r="S25" s="4"/>
      <c r="T25" s="4"/>
      <c r="U25" s="4"/>
      <c r="V25" s="4"/>
    </row>
    <row r="26" spans="1:22" ht="40.5" customHeight="1">
      <c r="A26" s="216"/>
      <c r="B26" s="117" t="s">
        <v>43</v>
      </c>
      <c r="C26" s="118" t="s">
        <v>136</v>
      </c>
      <c r="D26" s="117" t="s">
        <v>298</v>
      </c>
      <c r="E26" s="118" t="s">
        <v>136</v>
      </c>
      <c r="F26" s="127" t="s">
        <v>25</v>
      </c>
      <c r="G26" s="118" t="s">
        <v>136</v>
      </c>
      <c r="H26" s="116" t="s">
        <v>198</v>
      </c>
      <c r="I26" s="4"/>
      <c r="J26" s="4"/>
      <c r="K26" s="4"/>
      <c r="L26" s="4"/>
      <c r="M26" s="4"/>
      <c r="N26" s="4"/>
      <c r="O26" s="4"/>
      <c r="P26" s="4"/>
      <c r="Q26" s="4"/>
      <c r="R26" s="4"/>
      <c r="S26" s="4"/>
      <c r="T26" s="4"/>
      <c r="U26" s="4"/>
      <c r="V26" s="4"/>
    </row>
    <row r="27" spans="1:22" ht="21" customHeight="1">
      <c r="A27" s="187">
        <v>42736</v>
      </c>
      <c r="B27" s="197">
        <v>866</v>
      </c>
      <c r="C27" s="203">
        <f>((B27-B28)/B28)*100</f>
        <v>3.0952380952380953</v>
      </c>
      <c r="D27" s="197">
        <v>1959</v>
      </c>
      <c r="E27" s="203">
        <f>((D27-D28)/D28)*100</f>
        <v>-1.2102874432677762</v>
      </c>
      <c r="F27" s="200">
        <f>D27+B27</f>
        <v>2825</v>
      </c>
      <c r="G27" s="203">
        <f>((F27-F28)/F28)*100</f>
        <v>7.084661707403471E-2</v>
      </c>
      <c r="H27" s="204">
        <f>(B27/F27)*100</f>
        <v>30.654867256637168</v>
      </c>
      <c r="I27" s="4"/>
      <c r="J27" s="4"/>
      <c r="K27" s="4"/>
      <c r="L27" s="4"/>
      <c r="M27" s="4"/>
      <c r="N27" s="4"/>
      <c r="O27" s="4"/>
      <c r="P27" s="4"/>
      <c r="Q27" s="4"/>
      <c r="R27" s="4"/>
      <c r="S27" s="4"/>
      <c r="T27" s="4"/>
      <c r="U27" s="4"/>
      <c r="V27" s="4"/>
    </row>
    <row r="28" spans="1:22" ht="21" customHeight="1">
      <c r="A28" s="194">
        <v>42644</v>
      </c>
      <c r="B28" s="198">
        <v>840</v>
      </c>
      <c r="C28" s="205">
        <f t="shared" ref="C28" si="16">((B28-B29)/B29)*100</f>
        <v>-1.9836639439906651</v>
      </c>
      <c r="D28" s="198">
        <v>1983</v>
      </c>
      <c r="E28" s="205">
        <f t="shared" ref="E28:E34" si="17">((D28-D29)/D29)*100</f>
        <v>-4.2028985507246377</v>
      </c>
      <c r="F28" s="202">
        <f t="shared" ref="F28:F35" si="18">D28+B28</f>
        <v>2823</v>
      </c>
      <c r="G28" s="205">
        <f t="shared" ref="G28:G30" si="19">((F28-F29)/F29)*100</f>
        <v>-3.5531260676460543</v>
      </c>
      <c r="H28" s="206">
        <f t="shared" ref="H28:H35" si="20">(B28/F28)*100</f>
        <v>29.755579171094581</v>
      </c>
      <c r="I28" s="4"/>
      <c r="J28" s="4"/>
      <c r="K28" s="4"/>
      <c r="L28" s="4"/>
      <c r="M28" s="4"/>
      <c r="N28" s="4"/>
      <c r="O28" s="4"/>
      <c r="P28" s="4"/>
      <c r="Q28" s="4"/>
      <c r="R28" s="4"/>
      <c r="S28" s="4"/>
      <c r="T28" s="4"/>
      <c r="U28" s="4"/>
      <c r="V28" s="4"/>
    </row>
    <row r="29" spans="1:22" ht="21" customHeight="1">
      <c r="A29" s="194">
        <v>42552</v>
      </c>
      <c r="B29" s="121">
        <v>857</v>
      </c>
      <c r="C29" s="122">
        <f t="shared" ref="C29" si="21">((B29-B30)/B30)*100</f>
        <v>12.763157894736842</v>
      </c>
      <c r="D29" s="121">
        <v>2070</v>
      </c>
      <c r="E29" s="122">
        <f t="shared" si="17"/>
        <v>0.48543689320388345</v>
      </c>
      <c r="F29" s="176">
        <f t="shared" si="18"/>
        <v>2927</v>
      </c>
      <c r="G29" s="122">
        <f t="shared" si="19"/>
        <v>3.7943262411347516</v>
      </c>
      <c r="H29" s="114">
        <f t="shared" si="20"/>
        <v>29.279125384352579</v>
      </c>
      <c r="I29" s="4"/>
      <c r="J29" s="4"/>
      <c r="K29" s="4"/>
      <c r="L29" s="4"/>
      <c r="M29" s="4"/>
      <c r="N29" s="4"/>
      <c r="O29" s="4"/>
      <c r="P29" s="4"/>
      <c r="Q29" s="4"/>
      <c r="R29" s="4"/>
      <c r="S29" s="4"/>
      <c r="T29" s="4"/>
      <c r="U29" s="4"/>
      <c r="V29" s="4"/>
    </row>
    <row r="30" spans="1:22" ht="21" customHeight="1">
      <c r="A30" s="194">
        <v>42461</v>
      </c>
      <c r="B30" s="121">
        <v>760</v>
      </c>
      <c r="C30" s="122">
        <f t="shared" ref="C30" si="22">((B30-B31)/B31)*100</f>
        <v>2.4258760107816713</v>
      </c>
      <c r="D30" s="121">
        <v>2060</v>
      </c>
      <c r="E30" s="122">
        <f t="shared" si="17"/>
        <v>7.9664570230607969</v>
      </c>
      <c r="F30" s="176">
        <f t="shared" si="18"/>
        <v>2820</v>
      </c>
      <c r="G30" s="122">
        <f t="shared" si="19"/>
        <v>6.4150943396226419</v>
      </c>
      <c r="H30" s="114">
        <f t="shared" si="20"/>
        <v>26.950354609929079</v>
      </c>
      <c r="I30" s="4"/>
      <c r="J30" s="4"/>
      <c r="K30" s="4"/>
      <c r="L30" s="4"/>
      <c r="M30" s="4"/>
      <c r="N30" s="4"/>
      <c r="O30" s="4"/>
      <c r="P30" s="4"/>
      <c r="Q30" s="4"/>
      <c r="R30" s="4"/>
      <c r="S30" s="4"/>
      <c r="T30" s="4"/>
      <c r="U30" s="4"/>
      <c r="V30" s="4"/>
    </row>
    <row r="31" spans="1:22" ht="21" customHeight="1">
      <c r="A31" s="189">
        <v>42370</v>
      </c>
      <c r="B31" s="123">
        <v>742</v>
      </c>
      <c r="C31" s="124">
        <f t="shared" ref="C31" si="23">((B31-B32)/B32)*100</f>
        <v>4.0673211781206167</v>
      </c>
      <c r="D31" s="123">
        <v>1908</v>
      </c>
      <c r="E31" s="124">
        <f t="shared" si="17"/>
        <v>-0.93457943925233633</v>
      </c>
      <c r="F31" s="177">
        <f t="shared" si="18"/>
        <v>2650</v>
      </c>
      <c r="G31" s="124">
        <f>((F31-F32)/F32)*100</f>
        <v>0.41682455475558922</v>
      </c>
      <c r="H31" s="115">
        <f t="shared" si="20"/>
        <v>28.000000000000004</v>
      </c>
      <c r="I31" s="4"/>
      <c r="J31" s="4"/>
      <c r="K31" s="4"/>
      <c r="L31" s="4"/>
      <c r="M31" s="4"/>
      <c r="N31" s="4"/>
      <c r="O31" s="4"/>
      <c r="P31" s="4"/>
      <c r="Q31" s="4"/>
      <c r="R31" s="4"/>
      <c r="S31" s="4"/>
      <c r="T31" s="4"/>
      <c r="U31" s="4"/>
      <c r="V31" s="4"/>
    </row>
    <row r="32" spans="1:22" ht="21" customHeight="1">
      <c r="A32" s="194">
        <v>42278</v>
      </c>
      <c r="B32" s="121">
        <v>713</v>
      </c>
      <c r="C32" s="122">
        <f t="shared" ref="C32" si="24">((B32-B33)/B33)*100</f>
        <v>-3.5182679296346415</v>
      </c>
      <c r="D32" s="121">
        <v>1926</v>
      </c>
      <c r="E32" s="122">
        <f t="shared" si="17"/>
        <v>-4.1314086610253851</v>
      </c>
      <c r="F32" s="176">
        <f t="shared" si="18"/>
        <v>2639</v>
      </c>
      <c r="G32" s="122">
        <f t="shared" ref="G32:G34" si="25">((F32-F33)/F33)*100</f>
        <v>-3.9665211062590973</v>
      </c>
      <c r="H32" s="114">
        <f t="shared" si="20"/>
        <v>27.017809776430468</v>
      </c>
      <c r="I32" s="4"/>
      <c r="J32" s="4"/>
      <c r="K32" s="4"/>
      <c r="L32" s="4"/>
      <c r="M32" s="4"/>
      <c r="N32" s="4"/>
      <c r="O32" s="4"/>
      <c r="P32" s="4"/>
      <c r="Q32" s="4"/>
      <c r="R32" s="4"/>
      <c r="S32" s="4"/>
      <c r="T32" s="4"/>
      <c r="U32" s="4"/>
      <c r="V32" s="4"/>
    </row>
    <row r="33" spans="1:22" ht="21" customHeight="1">
      <c r="A33" s="194">
        <v>42186</v>
      </c>
      <c r="B33" s="121">
        <v>739</v>
      </c>
      <c r="C33" s="122">
        <f t="shared" ref="C33" si="26">((B33-B34)/B34)*100</f>
        <v>2.6388888888888888</v>
      </c>
      <c r="D33" s="121">
        <v>2009</v>
      </c>
      <c r="E33" s="122">
        <f t="shared" si="17"/>
        <v>-2.0477815699658701</v>
      </c>
      <c r="F33" s="176">
        <f t="shared" si="18"/>
        <v>2748</v>
      </c>
      <c r="G33" s="122">
        <f t="shared" si="25"/>
        <v>-0.83002526163839763</v>
      </c>
      <c r="H33" s="114">
        <f t="shared" si="20"/>
        <v>26.892285298398839</v>
      </c>
      <c r="I33" s="4"/>
      <c r="J33" s="4"/>
      <c r="K33" s="4"/>
      <c r="L33" s="4"/>
      <c r="M33" s="4"/>
      <c r="N33" s="4"/>
      <c r="O33" s="4"/>
      <c r="P33" s="4"/>
      <c r="Q33" s="4"/>
      <c r="R33" s="4"/>
      <c r="S33" s="4"/>
      <c r="T33" s="4"/>
      <c r="U33" s="4"/>
      <c r="V33" s="4"/>
    </row>
    <row r="34" spans="1:22" ht="21" customHeight="1">
      <c r="A34" s="194">
        <v>42095</v>
      </c>
      <c r="B34" s="121">
        <v>720</v>
      </c>
      <c r="C34" s="122">
        <f t="shared" ref="C34" si="27">((B34-B35)/B35)*100</f>
        <v>6.0382916053019144</v>
      </c>
      <c r="D34" s="121">
        <v>2051</v>
      </c>
      <c r="E34" s="122">
        <f t="shared" si="17"/>
        <v>5.2334530528476142</v>
      </c>
      <c r="F34" s="176">
        <f t="shared" si="18"/>
        <v>2771</v>
      </c>
      <c r="G34" s="122">
        <f t="shared" si="25"/>
        <v>5.4414003044140031</v>
      </c>
      <c r="H34" s="114">
        <f t="shared" si="20"/>
        <v>25.983399494767234</v>
      </c>
      <c r="I34" s="4"/>
      <c r="J34" s="4"/>
      <c r="K34" s="4"/>
      <c r="L34" s="4"/>
      <c r="M34" s="4"/>
      <c r="N34" s="4"/>
      <c r="O34" s="4"/>
      <c r="P34" s="4"/>
      <c r="Q34" s="4"/>
      <c r="R34" s="4"/>
      <c r="S34" s="4"/>
      <c r="T34" s="4"/>
      <c r="U34" s="4"/>
      <c r="V34" s="4"/>
    </row>
    <row r="35" spans="1:22" ht="21" customHeight="1">
      <c r="A35" s="189">
        <v>42005</v>
      </c>
      <c r="B35" s="123">
        <v>679</v>
      </c>
      <c r="C35" s="124"/>
      <c r="D35" s="123">
        <v>1949</v>
      </c>
      <c r="E35" s="124"/>
      <c r="F35" s="177">
        <f t="shared" si="18"/>
        <v>2628</v>
      </c>
      <c r="G35" s="124"/>
      <c r="H35" s="115">
        <f t="shared" si="20"/>
        <v>25.837138508371389</v>
      </c>
      <c r="I35" s="4"/>
      <c r="J35" s="4"/>
      <c r="K35" s="4"/>
      <c r="L35" s="4"/>
      <c r="M35" s="4"/>
      <c r="N35" s="4"/>
      <c r="O35" s="4"/>
      <c r="P35" s="4"/>
      <c r="Q35" s="4"/>
      <c r="R35" s="4"/>
      <c r="S35" s="4"/>
      <c r="T35" s="4"/>
      <c r="U35" s="4"/>
      <c r="V35" s="4"/>
    </row>
    <row r="36" spans="1:22" ht="18.75">
      <c r="A36" s="215" t="s">
        <v>137</v>
      </c>
      <c r="I36" s="4"/>
      <c r="J36" s="4"/>
      <c r="K36" s="4"/>
      <c r="L36" s="4"/>
      <c r="M36" s="4"/>
      <c r="N36" s="4"/>
      <c r="O36" s="4"/>
      <c r="P36" s="4"/>
      <c r="Q36" s="4"/>
      <c r="R36" s="4"/>
      <c r="S36" s="4"/>
      <c r="T36" s="4"/>
      <c r="U36" s="4"/>
      <c r="V36" s="4"/>
    </row>
    <row r="37" spans="1:22">
      <c r="I37" s="4"/>
      <c r="J37" s="4"/>
      <c r="K37" s="4"/>
      <c r="L37" s="4"/>
      <c r="M37" s="4"/>
      <c r="N37" s="4"/>
      <c r="O37" s="4"/>
      <c r="P37" s="4"/>
      <c r="Q37" s="4"/>
      <c r="R37" s="4"/>
      <c r="S37" s="4"/>
      <c r="T37" s="4"/>
      <c r="U37" s="4"/>
      <c r="V37" s="4"/>
    </row>
    <row r="38" spans="1:22">
      <c r="I38" s="4"/>
      <c r="J38" s="4"/>
      <c r="K38" s="4"/>
      <c r="L38" s="4"/>
      <c r="M38" s="4"/>
      <c r="N38" s="4"/>
      <c r="O38" s="4"/>
      <c r="P38" s="4"/>
      <c r="Q38" s="4"/>
      <c r="R38" s="4"/>
      <c r="S38" s="4"/>
      <c r="T38" s="4"/>
      <c r="U38" s="4"/>
      <c r="V38" s="4"/>
    </row>
    <row r="39" spans="1:22">
      <c r="I39" s="4"/>
      <c r="J39" s="4"/>
      <c r="K39" s="4"/>
      <c r="L39" s="4"/>
      <c r="M39" s="4"/>
      <c r="N39" s="4"/>
      <c r="O39" s="4"/>
      <c r="P39" s="4"/>
      <c r="Q39" s="4"/>
      <c r="R39" s="4"/>
      <c r="S39" s="4"/>
      <c r="T39" s="4"/>
      <c r="U39" s="4"/>
      <c r="V39" s="4"/>
    </row>
    <row r="40" spans="1:22">
      <c r="I40" s="4"/>
      <c r="J40" s="4"/>
      <c r="K40" s="4"/>
      <c r="L40" s="4"/>
      <c r="M40" s="4"/>
      <c r="N40" s="4"/>
      <c r="O40" s="4"/>
      <c r="P40" s="4"/>
      <c r="Q40" s="4"/>
      <c r="R40" s="4"/>
      <c r="S40" s="4"/>
      <c r="T40" s="4"/>
      <c r="U40" s="4"/>
      <c r="V40" s="4"/>
    </row>
    <row r="41" spans="1:22">
      <c r="I41" s="4"/>
      <c r="J41" s="4"/>
      <c r="K41" s="4"/>
      <c r="L41" s="4"/>
      <c r="M41" s="4"/>
      <c r="N41" s="4"/>
      <c r="O41" s="4"/>
      <c r="P41" s="4"/>
      <c r="Q41" s="4"/>
      <c r="R41" s="4"/>
      <c r="S41" s="4"/>
      <c r="T41" s="4"/>
      <c r="U41" s="4"/>
      <c r="V41" s="4"/>
    </row>
    <row r="42" spans="1:22">
      <c r="I42" s="4"/>
      <c r="J42" s="4"/>
      <c r="K42" s="4"/>
      <c r="L42" s="4"/>
      <c r="M42" s="4"/>
      <c r="N42" s="4"/>
      <c r="O42" s="4"/>
      <c r="P42" s="4"/>
      <c r="Q42" s="4"/>
      <c r="R42" s="4"/>
      <c r="S42" s="4"/>
      <c r="T42" s="4"/>
      <c r="U42" s="4"/>
      <c r="V42" s="4"/>
    </row>
    <row r="43" spans="1:22">
      <c r="I43" s="4"/>
      <c r="J43" s="4"/>
      <c r="K43" s="4"/>
      <c r="L43" s="4"/>
      <c r="M43" s="4"/>
      <c r="N43" s="4"/>
      <c r="O43" s="4"/>
      <c r="P43" s="4"/>
      <c r="Q43" s="4"/>
      <c r="R43" s="4"/>
      <c r="S43" s="4"/>
      <c r="T43" s="4"/>
      <c r="U43" s="4"/>
      <c r="V43" s="4"/>
    </row>
    <row r="44" spans="1:22">
      <c r="I44" s="4"/>
      <c r="J44" s="4"/>
      <c r="K44" s="4"/>
      <c r="L44" s="4"/>
      <c r="M44" s="4"/>
      <c r="N44" s="4"/>
      <c r="O44" s="4"/>
      <c r="P44" s="4"/>
      <c r="Q44" s="4"/>
      <c r="R44" s="4"/>
      <c r="S44" s="4"/>
      <c r="T44" s="4"/>
      <c r="U44" s="4"/>
      <c r="V44" s="4"/>
    </row>
    <row r="45" spans="1:22">
      <c r="I45" s="4"/>
      <c r="J45" s="4"/>
      <c r="K45" s="4"/>
      <c r="L45" s="4"/>
      <c r="M45" s="4"/>
      <c r="N45" s="4"/>
      <c r="O45" s="4"/>
      <c r="P45" s="4"/>
      <c r="Q45" s="4"/>
      <c r="R45" s="4"/>
      <c r="S45" s="4"/>
      <c r="T45" s="4"/>
      <c r="U45" s="4"/>
      <c r="V45" s="4"/>
    </row>
    <row r="46" spans="1:22">
      <c r="I46" s="4"/>
      <c r="J46" s="4"/>
      <c r="K46" s="4"/>
      <c r="L46" s="4"/>
      <c r="M46" s="4"/>
      <c r="N46" s="4"/>
      <c r="O46" s="4"/>
      <c r="P46" s="4"/>
      <c r="Q46" s="4"/>
      <c r="R46" s="4"/>
      <c r="S46" s="4"/>
      <c r="T46" s="4"/>
      <c r="U46" s="4"/>
      <c r="V46" s="4"/>
    </row>
    <row r="47" spans="1:22">
      <c r="I47" s="4"/>
      <c r="J47" s="4"/>
      <c r="K47" s="4"/>
      <c r="L47" s="4"/>
      <c r="M47" s="4"/>
      <c r="N47" s="4"/>
      <c r="O47" s="4"/>
      <c r="P47" s="4"/>
      <c r="Q47" s="4"/>
      <c r="R47" s="4"/>
      <c r="S47" s="4"/>
      <c r="T47" s="4"/>
      <c r="U47" s="4"/>
      <c r="V47" s="4"/>
    </row>
    <row r="48" spans="1:22">
      <c r="I48" s="4"/>
      <c r="J48" s="4"/>
      <c r="K48" s="4"/>
      <c r="L48" s="4"/>
      <c r="M48" s="4"/>
      <c r="N48" s="4"/>
      <c r="O48" s="4"/>
      <c r="P48" s="4"/>
      <c r="Q48" s="4"/>
      <c r="R48" s="4"/>
      <c r="S48" s="4"/>
      <c r="T48" s="4"/>
      <c r="U48" s="4"/>
      <c r="V48" s="4"/>
    </row>
    <row r="49" spans="9:22">
      <c r="I49" s="4"/>
      <c r="J49" s="4"/>
      <c r="K49" s="4"/>
      <c r="L49" s="4"/>
      <c r="M49" s="4"/>
      <c r="N49" s="4"/>
      <c r="O49" s="4"/>
      <c r="P49" s="4"/>
      <c r="Q49" s="4"/>
      <c r="R49" s="4"/>
      <c r="S49" s="4"/>
      <c r="T49" s="4"/>
      <c r="U49" s="4"/>
      <c r="V49" s="4"/>
    </row>
    <row r="50" spans="9:22">
      <c r="I50" s="4"/>
      <c r="J50" s="4"/>
      <c r="K50" s="4"/>
      <c r="L50" s="4"/>
      <c r="M50" s="4"/>
      <c r="N50" s="4"/>
      <c r="O50" s="4"/>
      <c r="P50" s="4"/>
      <c r="Q50" s="4"/>
      <c r="R50" s="4"/>
      <c r="S50" s="4"/>
      <c r="T50" s="4"/>
      <c r="U50" s="4"/>
      <c r="V50" s="4"/>
    </row>
    <row r="51" spans="9:22">
      <c r="I51" s="4"/>
      <c r="J51" s="4"/>
      <c r="K51" s="4"/>
      <c r="L51" s="4"/>
      <c r="M51" s="4"/>
      <c r="N51" s="4"/>
      <c r="O51" s="4"/>
      <c r="P51" s="4"/>
      <c r="Q51" s="4"/>
      <c r="R51" s="4"/>
      <c r="S51" s="4"/>
      <c r="T51" s="4"/>
      <c r="U51" s="4"/>
      <c r="V51" s="4"/>
    </row>
    <row r="52" spans="9:22">
      <c r="I52" s="4"/>
      <c r="J52" s="4"/>
      <c r="K52" s="4"/>
      <c r="L52" s="4"/>
      <c r="M52" s="4"/>
      <c r="N52" s="4"/>
      <c r="O52" s="4"/>
      <c r="P52" s="4"/>
      <c r="Q52" s="4"/>
      <c r="R52" s="4"/>
      <c r="S52" s="4"/>
      <c r="T52" s="4"/>
      <c r="U52" s="4"/>
      <c r="V52" s="4"/>
    </row>
    <row r="53" spans="9:22">
      <c r="I53" s="4"/>
      <c r="J53" s="4"/>
      <c r="K53" s="4"/>
      <c r="L53" s="4"/>
      <c r="M53" s="4"/>
      <c r="N53" s="4"/>
      <c r="O53" s="4"/>
      <c r="P53" s="4"/>
      <c r="Q53" s="4"/>
      <c r="R53" s="4"/>
      <c r="S53" s="4"/>
      <c r="T53" s="4"/>
      <c r="U53" s="4"/>
      <c r="V53" s="4"/>
    </row>
    <row r="54" spans="9:22">
      <c r="I54" s="4"/>
      <c r="J54" s="4"/>
      <c r="K54" s="4"/>
      <c r="L54" s="4"/>
      <c r="M54" s="4"/>
      <c r="N54" s="4"/>
      <c r="O54" s="4"/>
      <c r="P54" s="4"/>
      <c r="Q54" s="4"/>
      <c r="R54" s="4"/>
      <c r="S54" s="4"/>
      <c r="T54" s="4"/>
      <c r="U54" s="4"/>
      <c r="V54" s="4"/>
    </row>
    <row r="55" spans="9:22">
      <c r="I55" s="4"/>
      <c r="J55" s="4"/>
      <c r="K55" s="4"/>
      <c r="L55" s="4"/>
      <c r="M55" s="4"/>
      <c r="N55" s="4"/>
      <c r="O55" s="4"/>
      <c r="P55" s="4"/>
      <c r="Q55" s="4"/>
      <c r="R55" s="4"/>
      <c r="S55" s="4"/>
      <c r="T55" s="4"/>
      <c r="U55" s="4"/>
      <c r="V55" s="4"/>
    </row>
    <row r="56" spans="9:22">
      <c r="I56" s="4"/>
      <c r="J56" s="4"/>
      <c r="K56" s="4"/>
      <c r="L56" s="4"/>
      <c r="M56" s="4"/>
      <c r="N56" s="4"/>
      <c r="O56" s="4"/>
      <c r="P56" s="4"/>
      <c r="Q56" s="4"/>
      <c r="R56" s="4"/>
      <c r="S56" s="4"/>
      <c r="T56" s="4"/>
      <c r="U56" s="4"/>
      <c r="V56" s="4"/>
    </row>
    <row r="57" spans="9:22">
      <c r="I57" s="4"/>
      <c r="J57" s="4"/>
      <c r="K57" s="4"/>
      <c r="L57" s="4"/>
      <c r="M57" s="4"/>
      <c r="N57" s="4"/>
      <c r="O57" s="4"/>
      <c r="P57" s="4"/>
      <c r="Q57" s="4"/>
      <c r="R57" s="4"/>
      <c r="S57" s="4"/>
      <c r="T57" s="4"/>
      <c r="U57" s="4"/>
      <c r="V57" s="4"/>
    </row>
    <row r="58" spans="9:22">
      <c r="I58" s="4"/>
      <c r="J58" s="4"/>
      <c r="K58" s="4"/>
      <c r="L58" s="4"/>
      <c r="M58" s="4"/>
      <c r="N58" s="4"/>
      <c r="O58" s="4"/>
      <c r="P58" s="4"/>
      <c r="Q58" s="4"/>
      <c r="R58" s="4"/>
      <c r="S58" s="4"/>
      <c r="T58" s="4"/>
      <c r="U58" s="4"/>
      <c r="V58" s="4"/>
    </row>
  </sheetData>
  <phoneticPr fontId="0" type="noConversion"/>
  <printOptions horizontalCentered="1" verticalCentered="1"/>
  <pageMargins left="0.45" right="0.28499999999999998" top="0.48529411764705882" bottom="0.78740157480314965" header="0.51181102362204722" footer="0.51181102362204722"/>
  <pageSetup paperSize="9" scale="72" firstPageNumber="2" orientation="portrait" useFirstPageNumber="1" r:id="rId1"/>
  <headerFooter alignWithMargins="0">
    <oddFooter>&amp;C&amp;14page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3"/>
  <sheetViews>
    <sheetView view="pageBreakPreview" zoomScale="75" zoomScaleNormal="85" zoomScaleSheetLayoutView="75" zoomScalePageLayoutView="85" workbookViewId="0">
      <selection activeCell="B1" sqref="B1"/>
    </sheetView>
  </sheetViews>
  <sheetFormatPr baseColWidth="10" defaultRowHeight="12.75"/>
  <cols>
    <col min="1" max="1" width="18.625" style="13" customWidth="1"/>
    <col min="2" max="2" width="16.375" style="13" customWidth="1"/>
    <col min="3" max="3" width="21.625" style="13" customWidth="1"/>
    <col min="4" max="4" width="18.125" style="13" customWidth="1"/>
    <col min="5" max="5" width="14.125" style="13" customWidth="1"/>
    <col min="6" max="6" width="12.5" style="13" customWidth="1"/>
    <col min="7" max="16384" width="11" style="5"/>
  </cols>
  <sheetData>
    <row r="1" spans="1:11" ht="18.75">
      <c r="A1" s="135" t="s">
        <v>35</v>
      </c>
      <c r="B1" s="136" t="s">
        <v>333</v>
      </c>
      <c r="G1" s="4"/>
      <c r="H1" s="4"/>
      <c r="I1" s="4"/>
      <c r="J1" s="4"/>
      <c r="K1" s="4"/>
    </row>
    <row r="2" spans="1:11" ht="18.75">
      <c r="A2" s="38"/>
      <c r="B2" s="136" t="s">
        <v>146</v>
      </c>
      <c r="G2" s="4"/>
      <c r="H2" s="4"/>
      <c r="I2" s="4"/>
      <c r="J2" s="4"/>
      <c r="K2" s="4"/>
    </row>
    <row r="3" spans="1:11">
      <c r="B3" s="359" t="s">
        <v>233</v>
      </c>
      <c r="G3" s="4"/>
      <c r="H3" s="4"/>
      <c r="I3" s="4"/>
      <c r="J3" s="4"/>
      <c r="K3" s="4"/>
    </row>
    <row r="4" spans="1:11" ht="36" customHeight="1">
      <c r="B4" s="247" t="s">
        <v>289</v>
      </c>
      <c r="C4" s="247" t="s">
        <v>290</v>
      </c>
      <c r="D4" s="247" t="s">
        <v>138</v>
      </c>
      <c r="E4" s="247" t="s">
        <v>42</v>
      </c>
      <c r="F4" s="248" t="s">
        <v>25</v>
      </c>
      <c r="G4" s="4"/>
      <c r="H4" s="4"/>
      <c r="I4" s="4"/>
      <c r="J4" s="4"/>
      <c r="K4" s="4"/>
    </row>
    <row r="5" spans="1:11" ht="15.75">
      <c r="A5" s="242">
        <f>'T8'!A5</f>
        <v>42736</v>
      </c>
      <c r="B5" s="243">
        <v>1368</v>
      </c>
      <c r="C5" s="243">
        <v>1762</v>
      </c>
      <c r="D5" s="243">
        <v>14386</v>
      </c>
      <c r="E5" s="243">
        <v>1982</v>
      </c>
      <c r="F5" s="244">
        <f>SUM(B5:E5)</f>
        <v>19498</v>
      </c>
      <c r="G5" s="4"/>
      <c r="H5" s="4"/>
      <c r="I5" s="4"/>
      <c r="J5" s="4"/>
      <c r="K5" s="4"/>
    </row>
    <row r="6" spans="1:11">
      <c r="A6" s="249" t="s">
        <v>108</v>
      </c>
      <c r="B6" s="250">
        <f>B5/$F5</f>
        <v>7.0161042158170067E-2</v>
      </c>
      <c r="C6" s="250">
        <f>C5/$F5</f>
        <v>9.0368242896707349E-2</v>
      </c>
      <c r="D6" s="250">
        <f>D5/$F5</f>
        <v>0.73781926351420657</v>
      </c>
      <c r="E6" s="250">
        <f>E5/$F5</f>
        <v>0.10165145143091599</v>
      </c>
      <c r="F6" s="250">
        <f>F5/$F5</f>
        <v>1</v>
      </c>
      <c r="G6" s="4"/>
      <c r="H6" s="4"/>
      <c r="I6" s="4"/>
      <c r="J6" s="4"/>
      <c r="K6" s="4"/>
    </row>
    <row r="7" spans="1:11" ht="15.75">
      <c r="A7" s="251">
        <f>'T8'!A7</f>
        <v>42644</v>
      </c>
      <c r="B7" s="252">
        <v>1296</v>
      </c>
      <c r="C7" s="252">
        <v>1915</v>
      </c>
      <c r="D7" s="252">
        <v>14248</v>
      </c>
      <c r="E7" s="252">
        <v>2156</v>
      </c>
      <c r="F7" s="253">
        <f>SUM(B7:E7)</f>
        <v>19615</v>
      </c>
      <c r="G7" s="4"/>
      <c r="H7" s="4"/>
      <c r="I7" s="4"/>
      <c r="J7" s="4"/>
      <c r="K7" s="4"/>
    </row>
    <row r="8" spans="1:11">
      <c r="A8" s="254" t="s">
        <v>108</v>
      </c>
      <c r="B8" s="255">
        <f>B7/$F7</f>
        <v>6.6071883762426717E-2</v>
      </c>
      <c r="C8" s="255">
        <f>C7/$F7</f>
        <v>9.7629365281672195E-2</v>
      </c>
      <c r="D8" s="255">
        <f>D7/$F7</f>
        <v>0.72638287025235793</v>
      </c>
      <c r="E8" s="255">
        <f>E7/$F7</f>
        <v>0.1099158807035432</v>
      </c>
      <c r="F8" s="255">
        <f>F7/$F7</f>
        <v>1</v>
      </c>
      <c r="G8" s="44"/>
      <c r="H8" s="4"/>
      <c r="I8" s="4"/>
      <c r="J8" s="4"/>
      <c r="K8" s="4"/>
    </row>
    <row r="9" spans="1:11" ht="15.75">
      <c r="A9" s="251">
        <f>'T8'!A9</f>
        <v>42552</v>
      </c>
      <c r="B9" s="252">
        <v>1430</v>
      </c>
      <c r="C9" s="252">
        <v>2014</v>
      </c>
      <c r="D9" s="252">
        <v>14349</v>
      </c>
      <c r="E9" s="252">
        <v>2242</v>
      </c>
      <c r="F9" s="253">
        <f>SUM(B9:E9)</f>
        <v>20035</v>
      </c>
      <c r="G9" s="4"/>
      <c r="H9" s="4"/>
      <c r="I9" s="4"/>
      <c r="J9" s="4"/>
      <c r="K9" s="4"/>
    </row>
    <row r="10" spans="1:11">
      <c r="A10" s="259" t="s">
        <v>108</v>
      </c>
      <c r="B10" s="260">
        <f>B9/$F9</f>
        <v>7.1375093586224111E-2</v>
      </c>
      <c r="C10" s="260">
        <f>C9/$F9</f>
        <v>0.10052408285500375</v>
      </c>
      <c r="D10" s="260">
        <f>D9/$F9</f>
        <v>0.71619665585225856</v>
      </c>
      <c r="E10" s="260">
        <f>E9/$F9</f>
        <v>0.1119041677065136</v>
      </c>
      <c r="F10" s="260">
        <f>F9/$F9</f>
        <v>1</v>
      </c>
      <c r="G10" s="4"/>
      <c r="H10" s="4"/>
      <c r="I10" s="4"/>
      <c r="J10" s="4"/>
      <c r="K10" s="4"/>
    </row>
    <row r="11" spans="1:11" ht="15.75">
      <c r="A11" s="256">
        <f>'T8'!A11</f>
        <v>42461</v>
      </c>
      <c r="B11" s="257">
        <v>1244</v>
      </c>
      <c r="C11" s="257">
        <v>1848</v>
      </c>
      <c r="D11" s="257">
        <v>14125</v>
      </c>
      <c r="E11" s="257">
        <v>2089</v>
      </c>
      <c r="F11" s="258">
        <f>SUM(B11:E11)</f>
        <v>19306</v>
      </c>
      <c r="G11" s="4"/>
      <c r="H11" s="4"/>
      <c r="I11" s="4"/>
      <c r="J11" s="4"/>
      <c r="K11" s="4"/>
    </row>
    <row r="12" spans="1:11">
      <c r="A12" s="254" t="s">
        <v>108</v>
      </c>
      <c r="B12" s="255">
        <f>B11/$F11</f>
        <v>6.4435926654925924E-2</v>
      </c>
      <c r="C12" s="255">
        <f>C11/$F11</f>
        <v>9.572153734590283E-2</v>
      </c>
      <c r="D12" s="255">
        <f>D11/$F11</f>
        <v>0.73163783279809391</v>
      </c>
      <c r="E12" s="255">
        <f>E11/$F11</f>
        <v>0.10820470320107739</v>
      </c>
      <c r="F12" s="255">
        <f>F11/$F11</f>
        <v>1</v>
      </c>
      <c r="G12" s="4"/>
      <c r="H12" s="4"/>
      <c r="I12" s="4"/>
      <c r="J12" s="4"/>
      <c r="K12" s="4"/>
    </row>
    <row r="13" spans="1:11" ht="15.75">
      <c r="A13" s="262">
        <f>'T8'!A13</f>
        <v>42370</v>
      </c>
      <c r="B13" s="263">
        <v>1285</v>
      </c>
      <c r="C13" s="263">
        <v>1613</v>
      </c>
      <c r="D13" s="263">
        <v>13452</v>
      </c>
      <c r="E13" s="263">
        <v>1808</v>
      </c>
      <c r="F13" s="264">
        <f>SUM(B13:E13)</f>
        <v>18158</v>
      </c>
      <c r="G13" s="4"/>
      <c r="H13" s="4"/>
      <c r="I13" s="4"/>
      <c r="J13" s="4"/>
      <c r="K13" s="4"/>
    </row>
    <row r="14" spans="1:11">
      <c r="A14" s="265" t="s">
        <v>108</v>
      </c>
      <c r="B14" s="266">
        <f>B13/$F13</f>
        <v>7.076770569445974E-2</v>
      </c>
      <c r="C14" s="266">
        <f>C13/$F13</f>
        <v>8.8831369093512497E-2</v>
      </c>
      <c r="D14" s="266">
        <f>D13/$F13</f>
        <v>0.74083048793920037</v>
      </c>
      <c r="E14" s="266">
        <f>E13/$F13</f>
        <v>9.9570437272827397E-2</v>
      </c>
      <c r="F14" s="266">
        <f>F13/$F13</f>
        <v>1</v>
      </c>
      <c r="G14" s="4"/>
      <c r="H14" s="4"/>
      <c r="I14" s="4"/>
      <c r="J14" s="4"/>
      <c r="K14" s="4"/>
    </row>
    <row r="15" spans="1:11" ht="15.75">
      <c r="A15" s="261">
        <f>'T8'!A15</f>
        <v>42278</v>
      </c>
      <c r="B15" s="257">
        <v>1051</v>
      </c>
      <c r="C15" s="257">
        <v>1566</v>
      </c>
      <c r="D15" s="257">
        <v>13168</v>
      </c>
      <c r="E15" s="257">
        <v>1829</v>
      </c>
      <c r="F15" s="258">
        <f>SUM(B15:E15)</f>
        <v>17614</v>
      </c>
      <c r="G15" s="4"/>
      <c r="H15" s="4"/>
      <c r="I15" s="4"/>
      <c r="J15" s="4"/>
      <c r="K15" s="4"/>
    </row>
    <row r="16" spans="1:11">
      <c r="A16" s="254" t="s">
        <v>108</v>
      </c>
      <c r="B16" s="255">
        <f>B15/$F15</f>
        <v>5.966844555467242E-2</v>
      </c>
      <c r="C16" s="255">
        <f>C15/$F15</f>
        <v>8.8906551606676501E-2</v>
      </c>
      <c r="D16" s="255">
        <f>D15/$F15</f>
        <v>0.74758714658794145</v>
      </c>
      <c r="E16" s="255">
        <f>E15/$F15</f>
        <v>0.10383785625070967</v>
      </c>
      <c r="F16" s="255">
        <f>F15/$F15</f>
        <v>1</v>
      </c>
      <c r="G16" s="4"/>
      <c r="H16" s="4"/>
      <c r="I16" s="4"/>
      <c r="J16" s="4"/>
      <c r="K16" s="4"/>
    </row>
    <row r="17" spans="1:11" ht="15.75">
      <c r="A17" s="251">
        <f>'T8'!A17</f>
        <v>42186</v>
      </c>
      <c r="B17" s="252">
        <v>1084</v>
      </c>
      <c r="C17" s="252">
        <v>1407</v>
      </c>
      <c r="D17" s="252">
        <v>13267</v>
      </c>
      <c r="E17" s="252">
        <v>1844</v>
      </c>
      <c r="F17" s="253">
        <f>SUM(B17:E17)</f>
        <v>17602</v>
      </c>
      <c r="G17" s="4"/>
      <c r="H17" s="4"/>
      <c r="I17" s="4"/>
      <c r="J17" s="4"/>
      <c r="K17" s="4"/>
    </row>
    <row r="18" spans="1:11">
      <c r="A18" s="259" t="s">
        <v>108</v>
      </c>
      <c r="B18" s="260">
        <f>B17/$F17</f>
        <v>6.1583910919213725E-2</v>
      </c>
      <c r="C18" s="260">
        <f>C17/$F17</f>
        <v>7.9934098397909326E-2</v>
      </c>
      <c r="D18" s="260">
        <f>D17/$F17</f>
        <v>0.75372116804908529</v>
      </c>
      <c r="E18" s="260">
        <f>E17/$F17</f>
        <v>0.10476082263379162</v>
      </c>
      <c r="F18" s="260">
        <f>F17/$F17</f>
        <v>1</v>
      </c>
      <c r="G18" s="4"/>
      <c r="H18" s="4"/>
      <c r="I18" s="4"/>
      <c r="J18" s="4"/>
      <c r="K18" s="4"/>
    </row>
    <row r="19" spans="1:11" ht="15.75">
      <c r="A19" s="261">
        <f>'T8'!A19</f>
        <v>42095</v>
      </c>
      <c r="B19" s="257">
        <v>1103</v>
      </c>
      <c r="C19" s="257">
        <v>1304</v>
      </c>
      <c r="D19" s="257">
        <v>12916</v>
      </c>
      <c r="E19" s="257">
        <v>1777</v>
      </c>
      <c r="F19" s="258">
        <f>SUM(B19:E19)</f>
        <v>17100</v>
      </c>
      <c r="G19" s="4"/>
      <c r="H19" s="4"/>
      <c r="I19" s="4"/>
      <c r="J19" s="4"/>
      <c r="K19" s="4"/>
    </row>
    <row r="20" spans="1:11">
      <c r="A20" s="254" t="s">
        <v>108</v>
      </c>
      <c r="B20" s="255">
        <f>B19/$F19</f>
        <v>6.4502923976608187E-2</v>
      </c>
      <c r="C20" s="255">
        <f>C19/$F19</f>
        <v>7.6257309941520468E-2</v>
      </c>
      <c r="D20" s="255">
        <f>D19/$F19</f>
        <v>0.75532163742690062</v>
      </c>
      <c r="E20" s="255">
        <f>E19/$F19</f>
        <v>0.10391812865497076</v>
      </c>
      <c r="F20" s="255">
        <f>F19/$F19</f>
        <v>1</v>
      </c>
      <c r="G20" s="4"/>
      <c r="H20" s="4"/>
      <c r="I20" s="4"/>
      <c r="J20" s="4"/>
      <c r="K20" s="4"/>
    </row>
    <row r="21" spans="1:11" ht="15.75">
      <c r="A21" s="262">
        <f>'T8'!A21</f>
        <v>42005</v>
      </c>
      <c r="B21" s="263">
        <v>1092</v>
      </c>
      <c r="C21" s="263">
        <v>1135</v>
      </c>
      <c r="D21" s="263">
        <v>12837</v>
      </c>
      <c r="E21" s="263">
        <v>1485</v>
      </c>
      <c r="F21" s="264">
        <f>SUM(B21:E21)</f>
        <v>16549</v>
      </c>
      <c r="G21" s="4"/>
      <c r="H21" s="4"/>
      <c r="I21" s="4"/>
      <c r="J21" s="4"/>
      <c r="K21" s="4"/>
    </row>
    <row r="22" spans="1:11">
      <c r="A22" s="245" t="s">
        <v>108</v>
      </c>
      <c r="B22" s="246">
        <f>B21/$F21</f>
        <v>6.5985860172820113E-2</v>
      </c>
      <c r="C22" s="246">
        <f>C21/$F21</f>
        <v>6.8584204483654598E-2</v>
      </c>
      <c r="D22" s="246">
        <f>D21/$F21</f>
        <v>0.77569641670191547</v>
      </c>
      <c r="E22" s="246">
        <f>E21/$F21</f>
        <v>8.9733518641609764E-2</v>
      </c>
      <c r="F22" s="246">
        <f>F21/$F21</f>
        <v>1</v>
      </c>
      <c r="G22" s="4"/>
      <c r="H22" s="4"/>
      <c r="I22" s="4"/>
      <c r="J22" s="4"/>
      <c r="K22" s="4"/>
    </row>
    <row r="23" spans="1:11">
      <c r="A23" s="440" t="s">
        <v>291</v>
      </c>
      <c r="B23" s="208"/>
      <c r="C23" s="208"/>
      <c r="D23" s="208"/>
      <c r="E23" s="208"/>
      <c r="F23" s="208"/>
      <c r="G23" s="4"/>
      <c r="H23" s="4"/>
      <c r="I23" s="4"/>
      <c r="J23" s="4"/>
      <c r="K23" s="4"/>
    </row>
    <row r="24" spans="1:11">
      <c r="A24" s="207"/>
      <c r="B24" s="208"/>
      <c r="C24" s="208"/>
      <c r="D24" s="208"/>
      <c r="E24" s="208"/>
      <c r="F24" s="208"/>
      <c r="G24" s="4"/>
      <c r="H24" s="4"/>
      <c r="I24" s="4"/>
      <c r="J24" s="4"/>
      <c r="K24" s="4"/>
    </row>
    <row r="25" spans="1:11">
      <c r="A25" s="45"/>
      <c r="G25" s="4"/>
      <c r="H25" s="4"/>
      <c r="I25" s="4"/>
      <c r="J25" s="4"/>
      <c r="K25" s="4"/>
    </row>
    <row r="26" spans="1:11">
      <c r="A26" s="45"/>
      <c r="G26" s="4"/>
      <c r="H26" s="4"/>
      <c r="I26" s="4"/>
      <c r="J26" s="4"/>
      <c r="K26" s="4"/>
    </row>
    <row r="27" spans="1:11">
      <c r="A27" s="45"/>
      <c r="G27" s="4"/>
      <c r="H27" s="4"/>
      <c r="I27" s="4"/>
      <c r="J27" s="4"/>
      <c r="K27" s="4"/>
    </row>
    <row r="28" spans="1:11">
      <c r="A28" s="45"/>
      <c r="G28" s="4"/>
      <c r="H28" s="4"/>
      <c r="I28" s="4"/>
      <c r="J28" s="4"/>
      <c r="K28" s="4"/>
    </row>
    <row r="29" spans="1:11">
      <c r="A29" s="45"/>
      <c r="G29" s="4"/>
      <c r="H29" s="4"/>
      <c r="I29" s="4"/>
      <c r="J29" s="4"/>
      <c r="K29" s="4"/>
    </row>
    <row r="30" spans="1:11">
      <c r="A30" s="45"/>
      <c r="G30" s="4"/>
      <c r="H30" s="4"/>
      <c r="I30" s="4"/>
      <c r="J30" s="4"/>
      <c r="K30" s="4"/>
    </row>
    <row r="31" spans="1:11">
      <c r="A31" s="45"/>
      <c r="G31" s="4"/>
      <c r="H31" s="4"/>
      <c r="I31" s="4"/>
      <c r="J31" s="4"/>
      <c r="K31" s="4"/>
    </row>
    <row r="32" spans="1:11">
      <c r="A32" s="45"/>
      <c r="G32" s="4"/>
      <c r="H32" s="4"/>
      <c r="I32" s="4"/>
      <c r="J32" s="4"/>
      <c r="K32" s="4"/>
    </row>
    <row r="33" spans="1:11" ht="18.75">
      <c r="A33" s="135" t="s">
        <v>61</v>
      </c>
      <c r="B33" s="136" t="s">
        <v>324</v>
      </c>
      <c r="G33" s="4"/>
      <c r="H33" s="4"/>
      <c r="I33" s="4"/>
      <c r="J33" s="4"/>
      <c r="K33" s="4"/>
    </row>
    <row r="34" spans="1:11" ht="18.75">
      <c r="A34" s="38"/>
      <c r="B34" s="136" t="s">
        <v>188</v>
      </c>
      <c r="G34" s="4"/>
      <c r="H34" s="4"/>
      <c r="I34" s="4"/>
      <c r="J34" s="4"/>
      <c r="K34" s="4"/>
    </row>
    <row r="35" spans="1:11">
      <c r="B35" s="359" t="s">
        <v>233</v>
      </c>
      <c r="G35" s="4"/>
      <c r="H35" s="4"/>
      <c r="I35" s="4"/>
      <c r="J35" s="4"/>
      <c r="K35" s="4"/>
    </row>
    <row r="36" spans="1:11" ht="31.5">
      <c r="B36" s="247" t="s">
        <v>286</v>
      </c>
      <c r="C36" s="247" t="s">
        <v>287</v>
      </c>
      <c r="D36" s="247" t="s">
        <v>181</v>
      </c>
      <c r="E36" s="247" t="s">
        <v>42</v>
      </c>
      <c r="F36" s="248" t="s">
        <v>25</v>
      </c>
      <c r="G36" s="4"/>
      <c r="H36" s="4"/>
      <c r="I36" s="4"/>
      <c r="J36" s="4"/>
      <c r="K36" s="4"/>
    </row>
    <row r="37" spans="1:11" ht="15.75">
      <c r="A37" s="242">
        <f>A5</f>
        <v>42736</v>
      </c>
      <c r="B37" s="243">
        <v>53</v>
      </c>
      <c r="C37" s="243">
        <v>44</v>
      </c>
      <c r="D37" s="243">
        <v>697</v>
      </c>
      <c r="E37" s="243">
        <v>72</v>
      </c>
      <c r="F37" s="244">
        <f>SUM(B37:E37)</f>
        <v>866</v>
      </c>
      <c r="G37" s="4"/>
      <c r="H37" s="4"/>
      <c r="I37" s="4"/>
      <c r="J37" s="4"/>
      <c r="K37" s="4"/>
    </row>
    <row r="38" spans="1:11">
      <c r="A38" s="249" t="s">
        <v>108</v>
      </c>
      <c r="B38" s="250">
        <f>B37/$F37</f>
        <v>6.1200923787528866E-2</v>
      </c>
      <c r="C38" s="250">
        <f>C37/$F37</f>
        <v>5.0808314087759814E-2</v>
      </c>
      <c r="D38" s="250">
        <f>D37/$F37</f>
        <v>0.80484988452655892</v>
      </c>
      <c r="E38" s="250">
        <f>E37/$F37</f>
        <v>8.3140877598152418E-2</v>
      </c>
      <c r="F38" s="250">
        <f>F37/$F37</f>
        <v>1</v>
      </c>
      <c r="G38" s="4"/>
      <c r="H38" s="4"/>
      <c r="I38" s="4"/>
      <c r="J38" s="4"/>
      <c r="K38" s="4"/>
    </row>
    <row r="39" spans="1:11" ht="15.75">
      <c r="A39" s="251">
        <f>A7</f>
        <v>42644</v>
      </c>
      <c r="B39" s="252">
        <v>37</v>
      </c>
      <c r="C39" s="252">
        <v>43</v>
      </c>
      <c r="D39" s="252">
        <v>668</v>
      </c>
      <c r="E39" s="252">
        <v>92</v>
      </c>
      <c r="F39" s="253">
        <f>SUM(B39:E39)</f>
        <v>840</v>
      </c>
      <c r="G39" s="4"/>
      <c r="H39" s="4"/>
      <c r="I39" s="4"/>
      <c r="J39" s="4"/>
      <c r="K39" s="4"/>
    </row>
    <row r="40" spans="1:11">
      <c r="A40" s="254" t="s">
        <v>108</v>
      </c>
      <c r="B40" s="255">
        <f>B39/$F39</f>
        <v>4.4047619047619051E-2</v>
      </c>
      <c r="C40" s="255">
        <f>C39/$F39</f>
        <v>5.1190476190476189E-2</v>
      </c>
      <c r="D40" s="255">
        <f>D39/$F39</f>
        <v>0.79523809523809519</v>
      </c>
      <c r="E40" s="255">
        <f>E39/$F39</f>
        <v>0.10952380952380952</v>
      </c>
      <c r="F40" s="255">
        <f>F39/$F39</f>
        <v>1</v>
      </c>
      <c r="G40" s="4"/>
      <c r="H40" s="4"/>
      <c r="I40" s="4"/>
      <c r="J40" s="4"/>
      <c r="K40" s="4"/>
    </row>
    <row r="41" spans="1:11" ht="15.75">
      <c r="A41" s="251">
        <f>A9</f>
        <v>42552</v>
      </c>
      <c r="B41" s="252">
        <v>41</v>
      </c>
      <c r="C41" s="252">
        <v>61</v>
      </c>
      <c r="D41" s="252">
        <v>660</v>
      </c>
      <c r="E41" s="252">
        <v>95</v>
      </c>
      <c r="F41" s="253">
        <f>SUM(B41:E41)</f>
        <v>857</v>
      </c>
      <c r="G41" s="4"/>
      <c r="H41" s="4"/>
      <c r="I41" s="4"/>
      <c r="J41" s="4"/>
      <c r="K41" s="4"/>
    </row>
    <row r="42" spans="1:11">
      <c r="A42" s="259" t="s">
        <v>108</v>
      </c>
      <c r="B42" s="260">
        <f>B41/$F41</f>
        <v>4.7841306884480746E-2</v>
      </c>
      <c r="C42" s="260">
        <f>C41/$F41</f>
        <v>7.1178529754959155E-2</v>
      </c>
      <c r="D42" s="260">
        <f>D41/$F41</f>
        <v>0.77012835472578767</v>
      </c>
      <c r="E42" s="260">
        <f>E41/$F41</f>
        <v>0.11085180863477247</v>
      </c>
      <c r="F42" s="260">
        <f>F41/$F41</f>
        <v>1</v>
      </c>
      <c r="G42" s="4"/>
      <c r="H42" s="4"/>
      <c r="I42" s="4"/>
      <c r="J42" s="4"/>
      <c r="K42" s="4"/>
    </row>
    <row r="43" spans="1:11" ht="15.75">
      <c r="A43" s="256">
        <f>A11</f>
        <v>42461</v>
      </c>
      <c r="B43" s="257">
        <v>32</v>
      </c>
      <c r="C43" s="257">
        <v>46</v>
      </c>
      <c r="D43" s="257">
        <v>603</v>
      </c>
      <c r="E43" s="257">
        <v>79</v>
      </c>
      <c r="F43" s="258">
        <f>SUM(B43:E43)</f>
        <v>760</v>
      </c>
      <c r="G43" s="4"/>
      <c r="H43" s="4"/>
      <c r="I43" s="4"/>
      <c r="J43" s="4"/>
      <c r="K43" s="4"/>
    </row>
    <row r="44" spans="1:11">
      <c r="A44" s="254" t="s">
        <v>108</v>
      </c>
      <c r="B44" s="255">
        <f>B43/$F43</f>
        <v>4.2105263157894736E-2</v>
      </c>
      <c r="C44" s="255">
        <f>C43/$F43</f>
        <v>6.0526315789473685E-2</v>
      </c>
      <c r="D44" s="255">
        <f>D43/$F43</f>
        <v>0.79342105263157892</v>
      </c>
      <c r="E44" s="255">
        <f>E43/$F43</f>
        <v>0.10394736842105264</v>
      </c>
      <c r="F44" s="255">
        <f>F43/$F43</f>
        <v>1</v>
      </c>
      <c r="G44" s="4"/>
      <c r="H44" s="4"/>
      <c r="I44" s="4"/>
      <c r="J44" s="4"/>
      <c r="K44" s="4"/>
    </row>
    <row r="45" spans="1:11" ht="15.75">
      <c r="A45" s="262">
        <f>A13</f>
        <v>42370</v>
      </c>
      <c r="B45" s="263">
        <v>35</v>
      </c>
      <c r="C45" s="263">
        <v>52</v>
      </c>
      <c r="D45" s="263">
        <v>597</v>
      </c>
      <c r="E45" s="263">
        <v>58</v>
      </c>
      <c r="F45" s="264">
        <f>SUM(B45:E45)</f>
        <v>742</v>
      </c>
      <c r="G45" s="4"/>
      <c r="H45" s="4"/>
      <c r="I45" s="4"/>
      <c r="J45" s="4"/>
      <c r="K45" s="4"/>
    </row>
    <row r="46" spans="1:11">
      <c r="A46" s="265" t="s">
        <v>108</v>
      </c>
      <c r="B46" s="266">
        <f>B45/$F45</f>
        <v>4.716981132075472E-2</v>
      </c>
      <c r="C46" s="266">
        <f>C45/$F45</f>
        <v>7.0080862533692723E-2</v>
      </c>
      <c r="D46" s="266">
        <f>D45/$F45</f>
        <v>0.80458221024258758</v>
      </c>
      <c r="E46" s="266">
        <f>E45/$F45</f>
        <v>7.8167115902964962E-2</v>
      </c>
      <c r="F46" s="266">
        <f>F45/$F45</f>
        <v>1</v>
      </c>
      <c r="G46" s="4"/>
      <c r="H46" s="4"/>
      <c r="I46" s="4"/>
      <c r="J46" s="4"/>
      <c r="K46" s="4"/>
    </row>
    <row r="47" spans="1:11" ht="15.75">
      <c r="A47" s="261">
        <f>A15</f>
        <v>42278</v>
      </c>
      <c r="B47" s="257">
        <v>40</v>
      </c>
      <c r="C47" s="257">
        <v>49</v>
      </c>
      <c r="D47" s="257">
        <v>568</v>
      </c>
      <c r="E47" s="257">
        <v>56</v>
      </c>
      <c r="F47" s="258">
        <f>SUM(B47:E47)</f>
        <v>713</v>
      </c>
      <c r="G47" s="4"/>
      <c r="H47" s="4"/>
      <c r="I47" s="4"/>
      <c r="J47" s="4"/>
      <c r="K47" s="4"/>
    </row>
    <row r="48" spans="1:11">
      <c r="A48" s="254" t="s">
        <v>108</v>
      </c>
      <c r="B48" s="255">
        <f>B47/$F47</f>
        <v>5.6100981767180924E-2</v>
      </c>
      <c r="C48" s="255">
        <f>C47/$F47</f>
        <v>6.8723702664796632E-2</v>
      </c>
      <c r="D48" s="255">
        <f>D47/$F47</f>
        <v>0.79663394109396912</v>
      </c>
      <c r="E48" s="255">
        <f>E47/$F47</f>
        <v>7.8541374474053294E-2</v>
      </c>
      <c r="F48" s="255">
        <f>F47/$F47</f>
        <v>1</v>
      </c>
      <c r="G48" s="4"/>
      <c r="H48" s="4"/>
      <c r="I48" s="4"/>
      <c r="J48" s="4"/>
      <c r="K48" s="4"/>
    </row>
    <row r="49" spans="1:11" ht="15.75">
      <c r="A49" s="251">
        <f>A17</f>
        <v>42186</v>
      </c>
      <c r="B49" s="252">
        <v>42</v>
      </c>
      <c r="C49" s="252">
        <v>62</v>
      </c>
      <c r="D49" s="252">
        <v>574</v>
      </c>
      <c r="E49" s="252">
        <v>61</v>
      </c>
      <c r="F49" s="253">
        <f>SUM(B49:E49)</f>
        <v>739</v>
      </c>
      <c r="G49" s="4"/>
      <c r="H49" s="4"/>
      <c r="I49" s="4"/>
      <c r="J49" s="4"/>
      <c r="K49" s="4"/>
    </row>
    <row r="50" spans="1:11">
      <c r="A50" s="259" t="s">
        <v>108</v>
      </c>
      <c r="B50" s="260">
        <f>B49/$F49</f>
        <v>5.6833558863328824E-2</v>
      </c>
      <c r="C50" s="260">
        <f>C49/$F49</f>
        <v>8.3897158322056839E-2</v>
      </c>
      <c r="D50" s="260">
        <f>D49/$F49</f>
        <v>0.77672530446549393</v>
      </c>
      <c r="E50" s="260">
        <f>E49/$F49</f>
        <v>8.2543978349120431E-2</v>
      </c>
      <c r="F50" s="260">
        <f>F49/$F49</f>
        <v>1</v>
      </c>
      <c r="G50" s="4"/>
      <c r="H50" s="4"/>
      <c r="I50" s="4"/>
      <c r="J50" s="4"/>
      <c r="K50" s="4"/>
    </row>
    <row r="51" spans="1:11" ht="15.75">
      <c r="A51" s="261">
        <f>A19</f>
        <v>42095</v>
      </c>
      <c r="B51" s="257">
        <v>29</v>
      </c>
      <c r="C51" s="257">
        <v>56</v>
      </c>
      <c r="D51" s="257">
        <v>570</v>
      </c>
      <c r="E51" s="257">
        <v>65</v>
      </c>
      <c r="F51" s="258">
        <f>SUM(B51:E51)</f>
        <v>720</v>
      </c>
      <c r="G51" s="4"/>
      <c r="H51" s="4"/>
      <c r="I51" s="4"/>
      <c r="J51" s="4"/>
      <c r="K51" s="4"/>
    </row>
    <row r="52" spans="1:11">
      <c r="A52" s="254" t="s">
        <v>108</v>
      </c>
      <c r="B52" s="255">
        <f>B51/$F51</f>
        <v>4.027777777777778E-2</v>
      </c>
      <c r="C52" s="255">
        <f>C51/$F51</f>
        <v>7.7777777777777779E-2</v>
      </c>
      <c r="D52" s="255">
        <f>D51/$F51</f>
        <v>0.79166666666666663</v>
      </c>
      <c r="E52" s="255">
        <f>E51/$F51</f>
        <v>9.0277777777777776E-2</v>
      </c>
      <c r="F52" s="255">
        <f>F51/$F51</f>
        <v>1</v>
      </c>
      <c r="G52" s="4"/>
      <c r="H52" s="4"/>
      <c r="I52" s="4"/>
      <c r="J52" s="4"/>
      <c r="K52" s="4"/>
    </row>
    <row r="53" spans="1:11" ht="15.75">
      <c r="A53" s="262">
        <f>A21</f>
        <v>42005</v>
      </c>
      <c r="B53" s="263">
        <v>42</v>
      </c>
      <c r="C53" s="263">
        <v>30</v>
      </c>
      <c r="D53" s="263">
        <v>549</v>
      </c>
      <c r="E53" s="263">
        <v>58</v>
      </c>
      <c r="F53" s="264">
        <f>SUM(B53:E53)</f>
        <v>679</v>
      </c>
      <c r="G53" s="4"/>
      <c r="H53" s="4"/>
      <c r="I53" s="4"/>
      <c r="J53" s="4"/>
      <c r="K53" s="4"/>
    </row>
    <row r="54" spans="1:11">
      <c r="A54" s="245" t="s">
        <v>108</v>
      </c>
      <c r="B54" s="246">
        <f>B53/$F53</f>
        <v>6.1855670103092786E-2</v>
      </c>
      <c r="C54" s="246">
        <f>C53/$F53</f>
        <v>4.4182621502209134E-2</v>
      </c>
      <c r="D54" s="246">
        <f>D53/$F53</f>
        <v>0.80854197349042711</v>
      </c>
      <c r="E54" s="246">
        <f>E53/$F53</f>
        <v>8.5419734904270989E-2</v>
      </c>
      <c r="F54" s="246">
        <f>F53/$F53</f>
        <v>1</v>
      </c>
      <c r="G54" s="4"/>
      <c r="H54" s="4"/>
      <c r="I54" s="4"/>
      <c r="J54" s="4"/>
      <c r="K54" s="4"/>
    </row>
    <row r="55" spans="1:11">
      <c r="A55" s="209" t="s">
        <v>288</v>
      </c>
      <c r="G55" s="4"/>
      <c r="H55" s="4"/>
      <c r="I55" s="4"/>
      <c r="J55" s="4"/>
      <c r="K55" s="4"/>
    </row>
    <row r="56" spans="1:11">
      <c r="A56" s="45"/>
      <c r="G56" s="4"/>
      <c r="H56" s="4"/>
      <c r="I56" s="4"/>
      <c r="J56" s="4"/>
      <c r="K56" s="4"/>
    </row>
    <row r="57" spans="1:11" ht="21" customHeight="1">
      <c r="A57" s="45"/>
      <c r="G57" s="4"/>
      <c r="H57" s="4"/>
      <c r="I57" s="4"/>
      <c r="J57" s="4"/>
      <c r="K57" s="4"/>
    </row>
    <row r="58" spans="1:11">
      <c r="A58" s="45"/>
      <c r="G58" s="4"/>
      <c r="H58" s="4"/>
      <c r="I58" s="4"/>
      <c r="J58" s="4"/>
      <c r="K58" s="4"/>
    </row>
    <row r="59" spans="1:11">
      <c r="A59" s="45"/>
      <c r="G59" s="4"/>
      <c r="H59" s="4"/>
      <c r="I59" s="4"/>
      <c r="J59" s="4"/>
      <c r="K59" s="4"/>
    </row>
    <row r="60" spans="1:11">
      <c r="A60" s="45"/>
      <c r="G60" s="4"/>
      <c r="H60" s="4"/>
      <c r="I60" s="4"/>
      <c r="J60" s="4"/>
      <c r="K60" s="4"/>
    </row>
    <row r="61" spans="1:11">
      <c r="A61" s="45"/>
      <c r="G61" s="4"/>
      <c r="H61" s="4"/>
      <c r="I61" s="4"/>
      <c r="J61" s="4"/>
      <c r="K61" s="4"/>
    </row>
    <row r="62" spans="1:11">
      <c r="A62" s="45"/>
      <c r="G62" s="4"/>
      <c r="H62" s="4"/>
      <c r="I62" s="4"/>
      <c r="J62" s="4"/>
      <c r="K62" s="4"/>
    </row>
    <row r="63" spans="1:11">
      <c r="A63" s="45"/>
      <c r="G63" s="4"/>
      <c r="H63" s="4"/>
      <c r="I63" s="4"/>
      <c r="J63" s="4"/>
      <c r="K63" s="4"/>
    </row>
    <row r="64" spans="1:11">
      <c r="A64" s="45"/>
      <c r="G64" s="4"/>
      <c r="H64" s="4"/>
      <c r="I64" s="4"/>
      <c r="J64" s="4"/>
      <c r="K64" s="4"/>
    </row>
    <row r="65" spans="1:11">
      <c r="A65" s="45"/>
      <c r="G65" s="4"/>
      <c r="H65" s="4"/>
      <c r="I65" s="4"/>
      <c r="J65" s="4"/>
      <c r="K65" s="4"/>
    </row>
    <row r="66" spans="1:11">
      <c r="A66" s="45"/>
      <c r="G66" s="4"/>
      <c r="H66" s="4"/>
      <c r="I66" s="4"/>
      <c r="J66" s="4"/>
      <c r="K66" s="4"/>
    </row>
    <row r="67" spans="1:11">
      <c r="A67" s="45"/>
      <c r="G67" s="4"/>
      <c r="H67" s="4"/>
      <c r="I67" s="4"/>
      <c r="J67" s="4"/>
      <c r="K67" s="4"/>
    </row>
    <row r="68" spans="1:11">
      <c r="A68" s="45"/>
      <c r="G68" s="4"/>
      <c r="H68" s="4"/>
      <c r="I68" s="4"/>
      <c r="J68" s="4"/>
      <c r="K68" s="4"/>
    </row>
    <row r="69" spans="1:11">
      <c r="A69" s="45"/>
      <c r="G69" s="4"/>
      <c r="H69" s="4"/>
      <c r="I69" s="4"/>
      <c r="J69" s="4"/>
      <c r="K69" s="4"/>
    </row>
    <row r="70" spans="1:11">
      <c r="A70" s="45"/>
      <c r="G70" s="4"/>
      <c r="H70" s="4"/>
      <c r="I70" s="4"/>
      <c r="J70" s="4"/>
      <c r="K70" s="4"/>
    </row>
    <row r="71" spans="1:11">
      <c r="A71" s="45"/>
      <c r="G71" s="4"/>
      <c r="H71" s="4"/>
      <c r="I71" s="4"/>
      <c r="J71" s="4"/>
      <c r="K71" s="4"/>
    </row>
    <row r="72" spans="1:11">
      <c r="A72" s="45"/>
      <c r="G72" s="4"/>
      <c r="H72" s="4"/>
      <c r="I72" s="4"/>
      <c r="J72" s="4"/>
      <c r="K72" s="4"/>
    </row>
    <row r="73" spans="1:11">
      <c r="A73" s="45"/>
      <c r="G73" s="4"/>
      <c r="H73" s="4"/>
      <c r="I73" s="4"/>
      <c r="J73" s="4"/>
      <c r="K73" s="4"/>
    </row>
  </sheetData>
  <phoneticPr fontId="0" type="noConversion"/>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6"/>
  <sheetViews>
    <sheetView view="pageBreakPreview" zoomScale="75" zoomScaleNormal="85" zoomScaleSheetLayoutView="75" zoomScalePageLayoutView="85" workbookViewId="0">
      <selection activeCell="B37" sqref="B37"/>
    </sheetView>
  </sheetViews>
  <sheetFormatPr baseColWidth="10" defaultRowHeight="12.75"/>
  <cols>
    <col min="1" max="1" width="18.625" style="13" customWidth="1"/>
    <col min="2" max="2" width="24.875" style="13" customWidth="1"/>
    <col min="3" max="3" width="20.5" style="13" customWidth="1"/>
    <col min="4" max="4" width="21.375" style="13" customWidth="1"/>
    <col min="5" max="16384" width="11" style="5"/>
  </cols>
  <sheetData>
    <row r="1" spans="1:9" ht="18.75">
      <c r="A1" s="135" t="s">
        <v>62</v>
      </c>
      <c r="B1" s="136" t="s">
        <v>319</v>
      </c>
      <c r="E1" s="4"/>
      <c r="F1" s="4"/>
      <c r="G1" s="4"/>
      <c r="H1" s="4"/>
      <c r="I1" s="4"/>
    </row>
    <row r="2" spans="1:9" ht="18.75">
      <c r="A2" s="38"/>
      <c r="B2" s="136" t="s">
        <v>206</v>
      </c>
      <c r="E2" s="4"/>
      <c r="F2" s="4"/>
      <c r="G2" s="4"/>
      <c r="H2" s="4"/>
      <c r="I2" s="4"/>
    </row>
    <row r="3" spans="1:9" ht="18.75">
      <c r="A3" s="330" t="s">
        <v>283</v>
      </c>
      <c r="B3" s="136"/>
      <c r="E3" s="4"/>
      <c r="F3" s="4"/>
      <c r="G3" s="4"/>
      <c r="H3" s="4"/>
      <c r="I3" s="4"/>
    </row>
    <row r="4" spans="1:9">
      <c r="A4" s="448" t="s">
        <v>299</v>
      </c>
      <c r="E4" s="4"/>
      <c r="F4" s="4"/>
      <c r="G4" s="4"/>
      <c r="H4" s="4"/>
      <c r="I4" s="4"/>
    </row>
    <row r="5" spans="1:9" ht="36" customHeight="1">
      <c r="B5" s="247" t="s">
        <v>202</v>
      </c>
      <c r="C5" s="247" t="s">
        <v>203</v>
      </c>
      <c r="D5" s="248" t="s">
        <v>25</v>
      </c>
      <c r="E5" s="4"/>
      <c r="F5" s="4"/>
      <c r="G5" s="4"/>
      <c r="H5" s="4"/>
      <c r="I5" s="4"/>
    </row>
    <row r="6" spans="1:9" ht="15.75">
      <c r="A6" s="242">
        <f>'T8'!A5</f>
        <v>42736</v>
      </c>
      <c r="B6" s="243">
        <v>51206</v>
      </c>
      <c r="C6" s="243">
        <v>8092</v>
      </c>
      <c r="D6" s="244">
        <f>SUM(B6:C6)</f>
        <v>59298</v>
      </c>
      <c r="E6" s="4"/>
      <c r="F6" s="4"/>
      <c r="G6" s="4"/>
      <c r="H6" s="4"/>
      <c r="I6" s="4"/>
    </row>
    <row r="7" spans="1:9">
      <c r="A7" s="249" t="s">
        <v>108</v>
      </c>
      <c r="B7" s="250">
        <f>B6/$D6</f>
        <v>0.86353671287395861</v>
      </c>
      <c r="C7" s="250">
        <f>C6/$D6</f>
        <v>0.13646328712604136</v>
      </c>
      <c r="D7" s="250">
        <f>D6/$D6</f>
        <v>1</v>
      </c>
      <c r="E7" s="4"/>
      <c r="F7" s="4"/>
      <c r="G7" s="4"/>
      <c r="H7" s="4"/>
      <c r="I7" s="4"/>
    </row>
    <row r="8" spans="1:9" ht="15.75">
      <c r="A8" s="251">
        <f>'T8'!A7</f>
        <v>42644</v>
      </c>
      <c r="B8" s="252">
        <v>51442</v>
      </c>
      <c r="C8" s="252">
        <v>7925</v>
      </c>
      <c r="D8" s="253">
        <f>SUM(B8:C8)</f>
        <v>59367</v>
      </c>
      <c r="E8" s="4"/>
      <c r="F8" s="4"/>
      <c r="G8" s="4"/>
      <c r="H8" s="4"/>
      <c r="I8" s="4"/>
    </row>
    <row r="9" spans="1:9">
      <c r="A9" s="254" t="s">
        <v>108</v>
      </c>
      <c r="B9" s="255">
        <f>B8/$D8</f>
        <v>0.866508329543349</v>
      </c>
      <c r="C9" s="255">
        <f>C8/$D8</f>
        <v>0.133491670456651</v>
      </c>
      <c r="D9" s="255">
        <f>D8/$D8</f>
        <v>1</v>
      </c>
      <c r="E9" s="44"/>
      <c r="F9" s="4"/>
      <c r="G9" s="4"/>
      <c r="H9" s="4"/>
      <c r="I9" s="4"/>
    </row>
    <row r="10" spans="1:9" ht="15.75">
      <c r="A10" s="251">
        <f>'T8'!A9</f>
        <v>42552</v>
      </c>
      <c r="B10" s="252">
        <v>52797</v>
      </c>
      <c r="C10" s="252">
        <v>8073</v>
      </c>
      <c r="D10" s="253">
        <f>SUM(B10:C10)</f>
        <v>60870</v>
      </c>
      <c r="E10" s="4"/>
      <c r="F10" s="4"/>
      <c r="G10" s="4"/>
      <c r="H10" s="4"/>
      <c r="I10" s="4"/>
    </row>
    <row r="11" spans="1:9">
      <c r="A11" s="259" t="s">
        <v>108</v>
      </c>
      <c r="B11" s="260">
        <f>B10/$D10</f>
        <v>0.86737309019221287</v>
      </c>
      <c r="C11" s="260">
        <f>C10/$D10</f>
        <v>0.13262690980778707</v>
      </c>
      <c r="D11" s="260">
        <f>D10/$D10</f>
        <v>1</v>
      </c>
      <c r="E11" s="4"/>
      <c r="F11" s="4"/>
      <c r="G11" s="4"/>
      <c r="H11" s="4"/>
      <c r="I11" s="4"/>
    </row>
    <row r="12" spans="1:9" ht="15.75">
      <c r="A12" s="256">
        <f>'T8'!A11</f>
        <v>42461</v>
      </c>
      <c r="B12" s="257">
        <v>52107</v>
      </c>
      <c r="C12" s="257">
        <v>8009</v>
      </c>
      <c r="D12" s="258">
        <f>SUM(B12:C12)</f>
        <v>60116</v>
      </c>
      <c r="E12" s="4"/>
      <c r="F12" s="272"/>
      <c r="G12" s="4"/>
      <c r="H12" s="4"/>
      <c r="I12" s="4"/>
    </row>
    <row r="13" spans="1:9">
      <c r="A13" s="254" t="s">
        <v>108</v>
      </c>
      <c r="B13" s="255">
        <f>B12/$D12</f>
        <v>0.86677423647614615</v>
      </c>
      <c r="C13" s="255">
        <f>C12/$D12</f>
        <v>0.13322576352385387</v>
      </c>
      <c r="D13" s="255">
        <f>D12/$D12</f>
        <v>1</v>
      </c>
      <c r="E13" s="4"/>
      <c r="F13" s="4"/>
      <c r="G13" s="4"/>
      <c r="H13" s="4"/>
      <c r="I13" s="4"/>
    </row>
    <row r="14" spans="1:9" ht="15.75">
      <c r="A14" s="262">
        <f>'T8'!A13</f>
        <v>42370</v>
      </c>
      <c r="B14" s="263">
        <v>50456</v>
      </c>
      <c r="C14" s="263">
        <v>7987</v>
      </c>
      <c r="D14" s="264">
        <f>SUM(B14:C14)</f>
        <v>58443</v>
      </c>
      <c r="E14" s="4"/>
      <c r="F14" s="4"/>
      <c r="G14" s="4"/>
      <c r="H14" s="4"/>
      <c r="I14" s="4"/>
    </row>
    <row r="15" spans="1:9">
      <c r="A15" s="265" t="s">
        <v>108</v>
      </c>
      <c r="B15" s="266">
        <f>B14/$D14</f>
        <v>0.86333692657803329</v>
      </c>
      <c r="C15" s="266">
        <f>C14/$D14</f>
        <v>0.13666307342196671</v>
      </c>
      <c r="D15" s="266">
        <f>D14/$D14</f>
        <v>1</v>
      </c>
      <c r="E15" s="4"/>
      <c r="F15" s="4"/>
      <c r="G15" s="4"/>
      <c r="H15" s="4"/>
      <c r="I15" s="4"/>
    </row>
    <row r="16" spans="1:9" ht="15.75">
      <c r="A16" s="261">
        <f>'T8'!A15</f>
        <v>42278</v>
      </c>
      <c r="B16" s="257">
        <v>50466</v>
      </c>
      <c r="C16" s="257">
        <v>8031</v>
      </c>
      <c r="D16" s="258">
        <f>SUM(B16:C16)</f>
        <v>58497</v>
      </c>
      <c r="E16" s="4"/>
      <c r="F16" s="4"/>
      <c r="G16" s="4"/>
      <c r="H16" s="4"/>
      <c r="I16" s="4"/>
    </row>
    <row r="17" spans="1:9">
      <c r="A17" s="254" t="s">
        <v>108</v>
      </c>
      <c r="B17" s="255">
        <f>B16/$D16</f>
        <v>0.86271090825170527</v>
      </c>
      <c r="C17" s="255">
        <f>C16/$D16</f>
        <v>0.13728909174829479</v>
      </c>
      <c r="D17" s="255">
        <f>D16/$D16</f>
        <v>1</v>
      </c>
      <c r="E17" s="4"/>
      <c r="F17" s="4"/>
      <c r="G17" s="4"/>
      <c r="H17" s="4"/>
      <c r="I17" s="4"/>
    </row>
    <row r="18" spans="1:9" ht="15.75">
      <c r="A18" s="251">
        <f>'T8'!A17</f>
        <v>42186</v>
      </c>
      <c r="B18" s="252">
        <v>52626</v>
      </c>
      <c r="C18" s="252">
        <v>8264</v>
      </c>
      <c r="D18" s="253">
        <f>SUM(B18:C18)</f>
        <v>60890</v>
      </c>
      <c r="E18" s="4"/>
      <c r="F18" s="4"/>
      <c r="G18" s="4"/>
      <c r="H18" s="4"/>
      <c r="I18" s="4"/>
    </row>
    <row r="19" spans="1:9" ht="13.5" thickBot="1">
      <c r="A19" s="358" t="s">
        <v>108</v>
      </c>
      <c r="B19" s="357">
        <f>B18/$D18</f>
        <v>0.86427984890786669</v>
      </c>
      <c r="C19" s="357">
        <f>C18/$D18</f>
        <v>0.13572015109213337</v>
      </c>
      <c r="D19" s="357">
        <f>D18/$D18</f>
        <v>1</v>
      </c>
      <c r="E19" s="4"/>
      <c r="F19" s="4"/>
      <c r="G19" s="4"/>
      <c r="H19" s="4"/>
      <c r="I19" s="4"/>
    </row>
    <row r="20" spans="1:9" ht="16.5" thickTop="1">
      <c r="A20" s="261">
        <f>'T8'!A19</f>
        <v>42095</v>
      </c>
      <c r="B20" s="257">
        <f>53203+1</f>
        <v>53204</v>
      </c>
      <c r="C20" s="257">
        <v>8152</v>
      </c>
      <c r="D20" s="258">
        <f>SUM(B20:C20)</f>
        <v>61356</v>
      </c>
      <c r="E20" s="4"/>
      <c r="F20" s="4"/>
      <c r="G20" s="4"/>
      <c r="H20" s="4"/>
      <c r="I20" s="4"/>
    </row>
    <row r="21" spans="1:9">
      <c r="A21" s="254" t="s">
        <v>108</v>
      </c>
      <c r="B21" s="255">
        <f>B20/$D20</f>
        <v>0.86713605841319508</v>
      </c>
      <c r="C21" s="255">
        <f>C20/$D20</f>
        <v>0.13286394158680487</v>
      </c>
      <c r="D21" s="255">
        <f>D20/$D20</f>
        <v>1</v>
      </c>
      <c r="E21" s="4"/>
      <c r="F21" s="4"/>
      <c r="G21" s="4"/>
      <c r="H21" s="4"/>
      <c r="I21" s="4"/>
    </row>
    <row r="22" spans="1:9" ht="15.75">
      <c r="A22" s="262">
        <f>'T8'!A21</f>
        <v>42005</v>
      </c>
      <c r="B22" s="263">
        <v>52717</v>
      </c>
      <c r="C22" s="263">
        <v>8025</v>
      </c>
      <c r="D22" s="264">
        <f>SUM(B22:C22)</f>
        <v>60742</v>
      </c>
      <c r="E22" s="4"/>
      <c r="F22" s="4"/>
      <c r="G22" s="4"/>
      <c r="H22" s="4"/>
      <c r="I22" s="4"/>
    </row>
    <row r="23" spans="1:9">
      <c r="A23" s="245" t="s">
        <v>108</v>
      </c>
      <c r="B23" s="246">
        <f>B22/$D22</f>
        <v>0.86788383655460799</v>
      </c>
      <c r="C23" s="246">
        <f>C22/$D22</f>
        <v>0.13211616344539198</v>
      </c>
      <c r="D23" s="246">
        <f>D22/$D22</f>
        <v>1</v>
      </c>
      <c r="E23" s="4"/>
      <c r="F23" s="4"/>
      <c r="G23" s="4"/>
      <c r="H23" s="4"/>
      <c r="I23" s="4"/>
    </row>
    <row r="24" spans="1:9">
      <c r="A24" s="207"/>
      <c r="B24" s="208"/>
      <c r="C24" s="208"/>
      <c r="D24" s="208"/>
      <c r="E24" s="4"/>
      <c r="F24" s="4"/>
      <c r="G24" s="4"/>
      <c r="H24" s="4"/>
      <c r="I24" s="4"/>
    </row>
    <row r="25" spans="1:9">
      <c r="A25" s="207"/>
      <c r="B25" s="208"/>
      <c r="C25" s="208"/>
      <c r="D25" s="208"/>
      <c r="E25" s="4"/>
      <c r="F25" s="4"/>
      <c r="G25" s="4"/>
      <c r="H25" s="4"/>
      <c r="I25" s="4"/>
    </row>
    <row r="26" spans="1:9">
      <c r="A26" s="207"/>
      <c r="B26" s="208"/>
      <c r="C26" s="208"/>
      <c r="D26" s="208"/>
      <c r="E26" s="4"/>
      <c r="F26" s="4"/>
      <c r="G26" s="4"/>
      <c r="H26" s="4"/>
      <c r="I26" s="4"/>
    </row>
    <row r="27" spans="1:9">
      <c r="A27" s="207"/>
      <c r="B27" s="208"/>
      <c r="C27" s="208"/>
      <c r="D27" s="208"/>
      <c r="E27" s="4"/>
      <c r="F27" s="4"/>
      <c r="G27" s="4"/>
      <c r="H27" s="4"/>
      <c r="I27" s="4"/>
    </row>
    <row r="28" spans="1:9">
      <c r="A28" s="207"/>
      <c r="B28" s="208"/>
      <c r="C28" s="208"/>
      <c r="D28" s="208"/>
      <c r="E28" s="4"/>
      <c r="F28" s="4"/>
      <c r="G28" s="4"/>
      <c r="H28" s="4"/>
      <c r="I28" s="4"/>
    </row>
    <row r="29" spans="1:9">
      <c r="A29" s="207"/>
      <c r="B29" s="208"/>
      <c r="C29" s="208"/>
      <c r="D29" s="208"/>
      <c r="E29" s="4"/>
      <c r="F29" s="4"/>
      <c r="G29" s="4"/>
      <c r="H29" s="4"/>
      <c r="I29" s="4"/>
    </row>
    <row r="30" spans="1:9">
      <c r="A30" s="207"/>
      <c r="B30" s="208"/>
      <c r="C30" s="208"/>
      <c r="D30" s="208"/>
      <c r="E30" s="4"/>
      <c r="F30" s="4"/>
      <c r="G30" s="4"/>
      <c r="H30" s="4"/>
      <c r="I30" s="4"/>
    </row>
    <row r="31" spans="1:9">
      <c r="A31" s="207"/>
      <c r="B31" s="208"/>
      <c r="C31" s="208"/>
      <c r="D31" s="208"/>
      <c r="E31" s="4"/>
      <c r="F31" s="4"/>
      <c r="G31" s="4"/>
      <c r="H31" s="4"/>
      <c r="I31" s="4"/>
    </row>
    <row r="32" spans="1:9">
      <c r="A32" s="207"/>
      <c r="B32" s="208"/>
      <c r="C32" s="208"/>
      <c r="D32" s="208"/>
      <c r="E32" s="4"/>
      <c r="F32" s="4"/>
      <c r="G32" s="4"/>
      <c r="H32" s="4"/>
      <c r="I32" s="4"/>
    </row>
    <row r="33" spans="1:9">
      <c r="A33" s="45"/>
      <c r="E33" s="4"/>
      <c r="F33" s="4"/>
      <c r="G33" s="4"/>
      <c r="H33" s="4"/>
      <c r="I33" s="4"/>
    </row>
    <row r="34" spans="1:9">
      <c r="A34" s="45"/>
      <c r="E34" s="4"/>
      <c r="F34" s="4"/>
      <c r="G34" s="4"/>
      <c r="H34" s="4"/>
      <c r="I34" s="4"/>
    </row>
    <row r="35" spans="1:9" ht="18.75">
      <c r="A35" s="135" t="s">
        <v>53</v>
      </c>
      <c r="B35" s="136" t="s">
        <v>334</v>
      </c>
      <c r="E35" s="4"/>
      <c r="F35" s="4"/>
      <c r="G35" s="4"/>
      <c r="H35" s="4"/>
      <c r="I35" s="4"/>
    </row>
    <row r="36" spans="1:9" ht="18.75">
      <c r="A36" s="38"/>
      <c r="B36" s="136" t="s">
        <v>335</v>
      </c>
      <c r="E36" s="4"/>
      <c r="F36" s="4"/>
      <c r="G36" s="4"/>
      <c r="H36" s="4"/>
      <c r="I36" s="4"/>
    </row>
    <row r="37" spans="1:9" ht="18.75">
      <c r="A37" s="330" t="s">
        <v>283</v>
      </c>
      <c r="B37" s="136"/>
      <c r="E37" s="4"/>
      <c r="F37" s="4"/>
      <c r="G37" s="4"/>
      <c r="H37" s="4"/>
      <c r="I37" s="4"/>
    </row>
    <row r="38" spans="1:9">
      <c r="A38" s="448" t="s">
        <v>299</v>
      </c>
      <c r="E38" s="4"/>
      <c r="F38" s="4"/>
      <c r="G38" s="4"/>
      <c r="H38" s="4"/>
      <c r="I38" s="4"/>
    </row>
    <row r="39" spans="1:9" ht="36" customHeight="1">
      <c r="B39" s="247" t="s">
        <v>204</v>
      </c>
      <c r="C39" s="247" t="s">
        <v>205</v>
      </c>
      <c r="D39" s="248" t="s">
        <v>25</v>
      </c>
      <c r="E39" s="4"/>
      <c r="F39" s="4"/>
      <c r="G39" s="4"/>
      <c r="H39" s="4"/>
      <c r="I39" s="4"/>
    </row>
    <row r="40" spans="1:9" ht="15.75">
      <c r="A40" s="242">
        <f>A6</f>
        <v>42736</v>
      </c>
      <c r="B40" s="243">
        <v>1608</v>
      </c>
      <c r="C40" s="243">
        <v>351</v>
      </c>
      <c r="D40" s="244">
        <f>SUM(B40:C40)</f>
        <v>1959</v>
      </c>
      <c r="E40" s="4"/>
      <c r="F40" s="4"/>
      <c r="G40" s="4"/>
      <c r="H40" s="4"/>
      <c r="I40" s="4"/>
    </row>
    <row r="41" spans="1:9">
      <c r="A41" s="249" t="str">
        <f t="shared" ref="A41:A57" si="0">A7</f>
        <v>en %</v>
      </c>
      <c r="B41" s="250">
        <f>B40/$D40</f>
        <v>0.82082695252679938</v>
      </c>
      <c r="C41" s="250">
        <f>C40/$D40</f>
        <v>0.17917304747320062</v>
      </c>
      <c r="D41" s="250">
        <f>D40/$D40</f>
        <v>1</v>
      </c>
      <c r="E41" s="4"/>
      <c r="F41" s="4"/>
      <c r="G41" s="4"/>
      <c r="H41" s="4"/>
      <c r="I41" s="4"/>
    </row>
    <row r="42" spans="1:9" ht="15.75">
      <c r="A42" s="251">
        <f t="shared" si="0"/>
        <v>42644</v>
      </c>
      <c r="B42" s="252">
        <v>1645</v>
      </c>
      <c r="C42" s="252">
        <v>338</v>
      </c>
      <c r="D42" s="253">
        <f>SUM(B42:C42)</f>
        <v>1983</v>
      </c>
      <c r="E42" s="4"/>
      <c r="F42" s="4"/>
      <c r="G42" s="4"/>
      <c r="H42" s="4"/>
      <c r="I42" s="4"/>
    </row>
    <row r="43" spans="1:9">
      <c r="A43" s="254" t="str">
        <f t="shared" si="0"/>
        <v>en %</v>
      </c>
      <c r="B43" s="255">
        <f>B42/$D42</f>
        <v>0.82955118507312153</v>
      </c>
      <c r="C43" s="255">
        <f>C42/$D42</f>
        <v>0.17044881492687847</v>
      </c>
      <c r="D43" s="255">
        <f>D42/$D42</f>
        <v>1</v>
      </c>
      <c r="E43" s="4"/>
      <c r="F43" s="4"/>
      <c r="G43" s="4"/>
      <c r="H43" s="4"/>
      <c r="I43" s="4"/>
    </row>
    <row r="44" spans="1:9" ht="15.75">
      <c r="A44" s="251">
        <f t="shared" si="0"/>
        <v>42552</v>
      </c>
      <c r="B44" s="252">
        <v>1722</v>
      </c>
      <c r="C44" s="252">
        <v>348</v>
      </c>
      <c r="D44" s="253">
        <f>SUM(B44:C44)</f>
        <v>2070</v>
      </c>
      <c r="E44" s="4"/>
      <c r="F44" s="4"/>
      <c r="G44" s="4"/>
      <c r="H44" s="4"/>
      <c r="I44" s="4"/>
    </row>
    <row r="45" spans="1:9">
      <c r="A45" s="259" t="str">
        <f t="shared" si="0"/>
        <v>en %</v>
      </c>
      <c r="B45" s="260">
        <f>B44/$D44</f>
        <v>0.8318840579710145</v>
      </c>
      <c r="C45" s="260">
        <f>C44/$D44</f>
        <v>0.1681159420289855</v>
      </c>
      <c r="D45" s="260">
        <f>D44/$D44</f>
        <v>1</v>
      </c>
      <c r="E45" s="4"/>
      <c r="F45" s="4"/>
      <c r="G45" s="4"/>
      <c r="H45" s="4"/>
      <c r="I45" s="4"/>
    </row>
    <row r="46" spans="1:9" ht="15.75">
      <c r="A46" s="256">
        <f t="shared" si="0"/>
        <v>42461</v>
      </c>
      <c r="B46" s="257">
        <v>1718</v>
      </c>
      <c r="C46" s="257">
        <v>342</v>
      </c>
      <c r="D46" s="258">
        <f>SUM(B46:C46)</f>
        <v>2060</v>
      </c>
      <c r="E46" s="4"/>
      <c r="F46" s="4"/>
      <c r="G46" s="4"/>
      <c r="H46" s="4"/>
      <c r="I46" s="4"/>
    </row>
    <row r="47" spans="1:9">
      <c r="A47" s="254" t="str">
        <f t="shared" si="0"/>
        <v>en %</v>
      </c>
      <c r="B47" s="255">
        <f>B46/$D46</f>
        <v>0.83398058252427187</v>
      </c>
      <c r="C47" s="255">
        <f>C46/$D46</f>
        <v>0.16601941747572815</v>
      </c>
      <c r="D47" s="255">
        <f>D46/$D46</f>
        <v>1</v>
      </c>
      <c r="E47" s="4"/>
      <c r="F47" s="4"/>
      <c r="G47" s="4"/>
      <c r="H47" s="4"/>
      <c r="I47" s="4"/>
    </row>
    <row r="48" spans="1:9" ht="15.75">
      <c r="A48" s="262">
        <f t="shared" si="0"/>
        <v>42370</v>
      </c>
      <c r="B48" s="263">
        <v>1579</v>
      </c>
      <c r="C48" s="263">
        <v>329</v>
      </c>
      <c r="D48" s="264">
        <f>SUM(B48:C48)</f>
        <v>1908</v>
      </c>
      <c r="E48" s="4"/>
      <c r="F48" s="4"/>
      <c r="G48" s="4"/>
      <c r="H48" s="4"/>
      <c r="I48" s="4"/>
    </row>
    <row r="49" spans="1:9">
      <c r="A49" s="265" t="str">
        <f t="shared" si="0"/>
        <v>en %</v>
      </c>
      <c r="B49" s="266">
        <f>B48/$D48</f>
        <v>0.82756813417190778</v>
      </c>
      <c r="C49" s="266">
        <f>C48/$D48</f>
        <v>0.17243186582809225</v>
      </c>
      <c r="D49" s="266">
        <f>D48/$D48</f>
        <v>1</v>
      </c>
      <c r="E49" s="4"/>
      <c r="F49" s="4"/>
      <c r="G49" s="4"/>
      <c r="H49" s="4"/>
      <c r="I49" s="4"/>
    </row>
    <row r="50" spans="1:9" ht="15.75">
      <c r="A50" s="261">
        <f t="shared" si="0"/>
        <v>42278</v>
      </c>
      <c r="B50" s="257">
        <v>1580</v>
      </c>
      <c r="C50" s="257">
        <v>346</v>
      </c>
      <c r="D50" s="258">
        <f>SUM(B50:C50)</f>
        <v>1926</v>
      </c>
      <c r="E50" s="4"/>
      <c r="F50" s="4"/>
      <c r="G50" s="4"/>
      <c r="H50" s="4"/>
      <c r="I50" s="4"/>
    </row>
    <row r="51" spans="1:9">
      <c r="A51" s="254" t="str">
        <f t="shared" si="0"/>
        <v>en %</v>
      </c>
      <c r="B51" s="255">
        <f>B50/$D50</f>
        <v>0.8203530633437176</v>
      </c>
      <c r="C51" s="255">
        <f>C50/$D50</f>
        <v>0.17964693665628245</v>
      </c>
      <c r="D51" s="255">
        <f>D50/$D50</f>
        <v>1</v>
      </c>
      <c r="E51" s="4"/>
      <c r="F51" s="4"/>
      <c r="G51" s="4"/>
      <c r="H51" s="4"/>
      <c r="I51" s="4"/>
    </row>
    <row r="52" spans="1:9" ht="15.75">
      <c r="A52" s="251">
        <f t="shared" si="0"/>
        <v>42186</v>
      </c>
      <c r="B52" s="252">
        <v>1649</v>
      </c>
      <c r="C52" s="252">
        <v>360</v>
      </c>
      <c r="D52" s="253">
        <f>SUM(B52:C52)</f>
        <v>2009</v>
      </c>
      <c r="E52" s="4"/>
      <c r="F52" s="4"/>
      <c r="G52" s="4"/>
      <c r="H52" s="4"/>
      <c r="I52" s="4"/>
    </row>
    <row r="53" spans="1:9" ht="13.5" thickBot="1">
      <c r="A53" s="358" t="str">
        <f t="shared" si="0"/>
        <v>en %</v>
      </c>
      <c r="B53" s="357">
        <f>B52/$D52</f>
        <v>0.82080637132901946</v>
      </c>
      <c r="C53" s="357">
        <f>C52/$D52</f>
        <v>0.1791936286709806</v>
      </c>
      <c r="D53" s="357">
        <f>D52/$D52</f>
        <v>1</v>
      </c>
      <c r="E53" s="4"/>
      <c r="F53" s="4"/>
      <c r="G53" s="4"/>
      <c r="H53" s="4"/>
      <c r="I53" s="4"/>
    </row>
    <row r="54" spans="1:9" ht="16.5" thickTop="1">
      <c r="A54" s="261">
        <f t="shared" si="0"/>
        <v>42095</v>
      </c>
      <c r="B54" s="257">
        <v>1722</v>
      </c>
      <c r="C54" s="257">
        <v>329</v>
      </c>
      <c r="D54" s="258">
        <f>SUM(B54:C54)</f>
        <v>2051</v>
      </c>
      <c r="E54" s="4"/>
      <c r="F54" s="4"/>
      <c r="G54" s="4"/>
      <c r="H54" s="4"/>
      <c r="I54" s="4"/>
    </row>
    <row r="55" spans="1:9">
      <c r="A55" s="254" t="str">
        <f t="shared" si="0"/>
        <v>en %</v>
      </c>
      <c r="B55" s="255">
        <f>B54/$D54</f>
        <v>0.83959044368600677</v>
      </c>
      <c r="C55" s="255">
        <f>C54/$D54</f>
        <v>0.16040955631399317</v>
      </c>
      <c r="D55" s="255">
        <f>D54/$D54</f>
        <v>1</v>
      </c>
      <c r="E55" s="4"/>
      <c r="F55" s="4"/>
      <c r="G55" s="4"/>
      <c r="H55" s="4"/>
      <c r="I55" s="4"/>
    </row>
    <row r="56" spans="1:9" ht="15.75">
      <c r="A56" s="262">
        <f t="shared" si="0"/>
        <v>42005</v>
      </c>
      <c r="B56" s="263">
        <v>1612</v>
      </c>
      <c r="C56" s="263">
        <v>337</v>
      </c>
      <c r="D56" s="264">
        <f>SUM(B56:C56)</f>
        <v>1949</v>
      </c>
      <c r="E56" s="4"/>
      <c r="F56" s="4"/>
      <c r="G56" s="4"/>
      <c r="H56" s="4"/>
      <c r="I56" s="4"/>
    </row>
    <row r="57" spans="1:9">
      <c r="A57" s="245" t="str">
        <f t="shared" si="0"/>
        <v>en %</v>
      </c>
      <c r="B57" s="246">
        <f>B56/$D56</f>
        <v>0.82709081580297583</v>
      </c>
      <c r="C57" s="246">
        <f>C56/$D56</f>
        <v>0.17290918419702411</v>
      </c>
      <c r="D57" s="246">
        <f>D56/$D56</f>
        <v>1</v>
      </c>
      <c r="E57" s="4"/>
      <c r="F57" s="4"/>
      <c r="G57" s="4"/>
      <c r="H57" s="4"/>
      <c r="I57" s="4"/>
    </row>
    <row r="58" spans="1:9" ht="27.75" customHeight="1">
      <c r="A58" s="483"/>
      <c r="B58" s="483"/>
      <c r="C58" s="483"/>
      <c r="D58" s="483"/>
      <c r="E58" s="4"/>
      <c r="F58" s="4"/>
      <c r="G58" s="4"/>
      <c r="H58" s="4"/>
      <c r="I58" s="4"/>
    </row>
    <row r="59" spans="1:9">
      <c r="A59" s="45"/>
      <c r="E59" s="4"/>
      <c r="F59" s="4"/>
      <c r="G59" s="4"/>
      <c r="H59" s="4"/>
      <c r="I59" s="4"/>
    </row>
    <row r="60" spans="1:9" ht="21" customHeight="1">
      <c r="A60" s="45"/>
      <c r="E60" s="4"/>
      <c r="F60" s="4"/>
      <c r="G60" s="4"/>
      <c r="H60" s="4"/>
      <c r="I60" s="4"/>
    </row>
    <row r="61" spans="1:9">
      <c r="A61" s="45"/>
      <c r="E61" s="4"/>
      <c r="F61" s="4"/>
      <c r="G61" s="4"/>
      <c r="H61" s="4"/>
      <c r="I61" s="4"/>
    </row>
    <row r="62" spans="1:9">
      <c r="A62" s="45"/>
      <c r="E62" s="4"/>
      <c r="F62" s="4"/>
      <c r="G62" s="4"/>
      <c r="H62" s="4"/>
      <c r="I62" s="4"/>
    </row>
    <row r="63" spans="1:9">
      <c r="A63" s="45"/>
      <c r="E63" s="4"/>
      <c r="F63" s="4"/>
      <c r="G63" s="4"/>
      <c r="H63" s="4"/>
      <c r="I63" s="4"/>
    </row>
    <row r="64" spans="1:9">
      <c r="A64" s="45"/>
      <c r="E64" s="4"/>
      <c r="F64" s="4"/>
      <c r="G64" s="4"/>
      <c r="H64" s="4"/>
      <c r="I64" s="4"/>
    </row>
    <row r="65" spans="1:9">
      <c r="A65" s="45"/>
      <c r="E65" s="4"/>
      <c r="F65" s="4"/>
      <c r="G65" s="4"/>
      <c r="H65" s="4"/>
      <c r="I65" s="4"/>
    </row>
    <row r="66" spans="1:9">
      <c r="A66" s="45"/>
      <c r="E66" s="4"/>
      <c r="F66" s="4"/>
      <c r="G66" s="4"/>
      <c r="H66" s="4"/>
      <c r="I66" s="4"/>
    </row>
    <row r="67" spans="1:9">
      <c r="A67" s="45"/>
      <c r="E67" s="4"/>
      <c r="F67" s="4"/>
      <c r="G67" s="4"/>
      <c r="H67" s="4"/>
      <c r="I67" s="4"/>
    </row>
    <row r="68" spans="1:9">
      <c r="A68" s="45"/>
      <c r="E68" s="4"/>
      <c r="F68" s="4"/>
      <c r="G68" s="4"/>
      <c r="H68" s="4"/>
      <c r="I68" s="4"/>
    </row>
    <row r="69" spans="1:9">
      <c r="A69" s="45"/>
      <c r="E69" s="4"/>
      <c r="F69" s="4"/>
      <c r="G69" s="4"/>
      <c r="H69" s="4"/>
      <c r="I69" s="4"/>
    </row>
    <row r="70" spans="1:9">
      <c r="A70" s="45"/>
      <c r="E70" s="4"/>
      <c r="F70" s="4"/>
      <c r="G70" s="4"/>
      <c r="H70" s="4"/>
      <c r="I70" s="4"/>
    </row>
    <row r="71" spans="1:9">
      <c r="A71" s="45"/>
      <c r="E71" s="4"/>
      <c r="F71" s="4"/>
      <c r="G71" s="4"/>
      <c r="H71" s="4"/>
      <c r="I71" s="4"/>
    </row>
    <row r="72" spans="1:9">
      <c r="A72" s="45"/>
      <c r="E72" s="4"/>
      <c r="F72" s="4"/>
      <c r="G72" s="4"/>
      <c r="H72" s="4"/>
      <c r="I72" s="4"/>
    </row>
    <row r="73" spans="1:9">
      <c r="A73" s="45"/>
      <c r="E73" s="4"/>
      <c r="F73" s="4"/>
      <c r="G73" s="4"/>
      <c r="H73" s="4"/>
      <c r="I73" s="4"/>
    </row>
    <row r="74" spans="1:9">
      <c r="A74" s="45"/>
      <c r="E74" s="4"/>
      <c r="F74" s="4"/>
      <c r="G74" s="4"/>
      <c r="H74" s="4"/>
      <c r="I74" s="4"/>
    </row>
    <row r="75" spans="1:9">
      <c r="A75" s="45"/>
      <c r="E75" s="4"/>
      <c r="F75" s="4"/>
      <c r="G75" s="4"/>
      <c r="H75" s="4"/>
      <c r="I75" s="4"/>
    </row>
    <row r="76" spans="1:9">
      <c r="A76" s="45"/>
      <c r="E76" s="4"/>
      <c r="F76" s="4"/>
      <c r="G76" s="4"/>
      <c r="H76" s="4"/>
      <c r="I76" s="4"/>
    </row>
  </sheetData>
  <mergeCells count="1">
    <mergeCell ref="A58:D58"/>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3"/>
  <sheetViews>
    <sheetView view="pageBreakPreview" topLeftCell="A34" zoomScale="75" zoomScaleNormal="85" zoomScaleSheetLayoutView="75" zoomScalePageLayoutView="85" workbookViewId="0">
      <selection activeCell="B59" sqref="B59"/>
    </sheetView>
  </sheetViews>
  <sheetFormatPr baseColWidth="10" defaultRowHeight="12.75"/>
  <cols>
    <col min="1" max="1" width="17.125" style="13" customWidth="1"/>
    <col min="2" max="2" width="19.375" style="13" customWidth="1"/>
    <col min="3" max="3" width="21.5" style="13" customWidth="1"/>
    <col min="4" max="4" width="21.625" style="13" customWidth="1"/>
    <col min="5" max="5" width="22.125" style="13" customWidth="1"/>
    <col min="6" max="6" width="8.875" style="13" customWidth="1"/>
    <col min="7" max="16384" width="11" style="5"/>
  </cols>
  <sheetData>
    <row r="1" spans="1:11" ht="18.75">
      <c r="A1" s="135" t="s">
        <v>36</v>
      </c>
      <c r="B1" s="136" t="s">
        <v>149</v>
      </c>
      <c r="G1" s="4"/>
      <c r="H1" s="4"/>
      <c r="I1" s="4"/>
      <c r="J1" s="4"/>
      <c r="K1" s="4"/>
    </row>
    <row r="2" spans="1:11" ht="18.75">
      <c r="A2" s="38"/>
      <c r="B2" s="136" t="s">
        <v>151</v>
      </c>
      <c r="G2" s="4"/>
      <c r="H2" s="4"/>
      <c r="I2" s="4"/>
      <c r="J2" s="4"/>
      <c r="K2" s="4"/>
    </row>
    <row r="3" spans="1:11" ht="18.75">
      <c r="A3" s="38"/>
      <c r="B3" s="441" t="s">
        <v>283</v>
      </c>
      <c r="G3" s="4"/>
      <c r="H3" s="4"/>
      <c r="I3" s="4"/>
      <c r="J3" s="4"/>
      <c r="K3" s="4"/>
    </row>
    <row r="4" spans="1:11" ht="18.75">
      <c r="A4" s="38"/>
      <c r="B4" s="448" t="s">
        <v>299</v>
      </c>
      <c r="G4" s="4"/>
      <c r="H4" s="4"/>
      <c r="I4" s="4"/>
      <c r="J4" s="4"/>
      <c r="K4" s="4"/>
    </row>
    <row r="5" spans="1:11" ht="31.5">
      <c r="B5" s="269" t="s">
        <v>336</v>
      </c>
      <c r="C5" s="269" t="s">
        <v>161</v>
      </c>
      <c r="D5" s="269" t="s">
        <v>162</v>
      </c>
      <c r="E5" s="269" t="s">
        <v>163</v>
      </c>
      <c r="F5" s="269" t="s">
        <v>144</v>
      </c>
      <c r="G5" s="484" t="s">
        <v>25</v>
      </c>
      <c r="H5" s="4"/>
      <c r="I5" s="4"/>
      <c r="J5" s="4"/>
      <c r="K5" s="4"/>
    </row>
    <row r="6" spans="1:11" ht="15.75">
      <c r="B6" s="247" t="s">
        <v>145</v>
      </c>
      <c r="C6" s="247" t="s">
        <v>139</v>
      </c>
      <c r="D6" s="247" t="s">
        <v>140</v>
      </c>
      <c r="E6" s="247" t="s">
        <v>141</v>
      </c>
      <c r="F6" s="247" t="s">
        <v>142</v>
      </c>
      <c r="G6" s="484"/>
      <c r="H6" s="4"/>
      <c r="I6" s="4"/>
      <c r="J6" s="4"/>
      <c r="K6" s="4"/>
    </row>
    <row r="7" spans="1:11" ht="15.75">
      <c r="A7" s="242">
        <f>'T8'!A5</f>
        <v>42736</v>
      </c>
      <c r="B7" s="267">
        <v>15126</v>
      </c>
      <c r="C7" s="267">
        <v>11724</v>
      </c>
      <c r="D7" s="267">
        <v>9445</v>
      </c>
      <c r="E7" s="267">
        <v>10502</v>
      </c>
      <c r="F7" s="267">
        <v>4409</v>
      </c>
      <c r="G7" s="268">
        <f>SUM(B7:F7)</f>
        <v>51206</v>
      </c>
      <c r="H7" s="4"/>
      <c r="I7" s="4"/>
      <c r="J7" s="4"/>
      <c r="K7" s="4"/>
    </row>
    <row r="8" spans="1:11">
      <c r="A8" s="249" t="str">
        <f>'T8'!A6</f>
        <v>en %</v>
      </c>
      <c r="B8" s="250">
        <f t="shared" ref="B8:G8" si="0">B7/$G7</f>
        <v>0.29539507089013006</v>
      </c>
      <c r="C8" s="250">
        <f t="shared" si="0"/>
        <v>0.22895754403780808</v>
      </c>
      <c r="D8" s="250">
        <f t="shared" si="0"/>
        <v>0.18445104089364528</v>
      </c>
      <c r="E8" s="250">
        <f t="shared" si="0"/>
        <v>0.2050931531461157</v>
      </c>
      <c r="F8" s="250">
        <f t="shared" si="0"/>
        <v>8.6103191032300908E-2</v>
      </c>
      <c r="G8" s="250">
        <f t="shared" si="0"/>
        <v>1</v>
      </c>
      <c r="H8" s="4"/>
      <c r="I8" s="4"/>
      <c r="J8" s="4"/>
      <c r="K8" s="4"/>
    </row>
    <row r="9" spans="1:11" ht="15.75">
      <c r="A9" s="251">
        <f>'T8'!A7</f>
        <v>42644</v>
      </c>
      <c r="B9" s="252">
        <v>15515</v>
      </c>
      <c r="C9" s="252">
        <v>11743</v>
      </c>
      <c r="D9" s="252">
        <v>9359</v>
      </c>
      <c r="E9" s="252">
        <v>10530</v>
      </c>
      <c r="F9" s="252">
        <v>4295</v>
      </c>
      <c r="G9" s="253">
        <f>SUM(B9:F9)</f>
        <v>51442</v>
      </c>
      <c r="H9" s="4"/>
      <c r="I9" s="4"/>
      <c r="J9" s="4"/>
      <c r="K9" s="4"/>
    </row>
    <row r="10" spans="1:11">
      <c r="A10" s="254" t="str">
        <f>'T8'!A8</f>
        <v>en %</v>
      </c>
      <c r="B10" s="255">
        <f t="shared" ref="B10:G10" si="1">B9/$G9</f>
        <v>0.30160180397340697</v>
      </c>
      <c r="C10" s="255">
        <f t="shared" si="1"/>
        <v>0.22827650557909879</v>
      </c>
      <c r="D10" s="255">
        <f t="shared" si="1"/>
        <v>0.18193305081450956</v>
      </c>
      <c r="E10" s="255">
        <f t="shared" si="1"/>
        <v>0.20469655145600871</v>
      </c>
      <c r="F10" s="255">
        <f t="shared" si="1"/>
        <v>8.3492088176976009E-2</v>
      </c>
      <c r="G10" s="255">
        <f t="shared" si="1"/>
        <v>1</v>
      </c>
      <c r="H10" s="4"/>
      <c r="I10" s="4"/>
      <c r="J10" s="4"/>
      <c r="K10" s="4"/>
    </row>
    <row r="11" spans="1:11" ht="15.75">
      <c r="A11" s="251">
        <f>'T8'!A9</f>
        <v>42552</v>
      </c>
      <c r="B11" s="252">
        <v>16390</v>
      </c>
      <c r="C11" s="252">
        <v>12009</v>
      </c>
      <c r="D11" s="252">
        <v>9473</v>
      </c>
      <c r="E11" s="252">
        <v>10545</v>
      </c>
      <c r="F11" s="252">
        <v>4380</v>
      </c>
      <c r="G11" s="253">
        <f>SUM(B11:F11)</f>
        <v>52797</v>
      </c>
      <c r="H11" s="4"/>
      <c r="I11" s="4"/>
      <c r="J11" s="4"/>
      <c r="K11" s="4"/>
    </row>
    <row r="12" spans="1:11">
      <c r="A12" s="259" t="str">
        <f>'T8'!A10</f>
        <v>en %</v>
      </c>
      <c r="B12" s="260">
        <f t="shared" ref="B12:G12" si="2">B11/$G11</f>
        <v>0.31043430497944957</v>
      </c>
      <c r="C12" s="260">
        <f t="shared" si="2"/>
        <v>0.22745610546053754</v>
      </c>
      <c r="D12" s="260">
        <f t="shared" si="2"/>
        <v>0.17942307328067883</v>
      </c>
      <c r="E12" s="260">
        <f t="shared" si="2"/>
        <v>0.19972725723052445</v>
      </c>
      <c r="F12" s="260">
        <f t="shared" si="2"/>
        <v>8.2959259048809589E-2</v>
      </c>
      <c r="G12" s="260">
        <f t="shared" si="2"/>
        <v>1</v>
      </c>
      <c r="H12" s="4"/>
      <c r="I12" s="4"/>
      <c r="J12" s="4"/>
      <c r="K12" s="4"/>
    </row>
    <row r="13" spans="1:11" ht="15.75">
      <c r="A13" s="256">
        <f>'T8'!A11</f>
        <v>42461</v>
      </c>
      <c r="B13" s="257">
        <v>16111</v>
      </c>
      <c r="C13" s="257">
        <v>11440</v>
      </c>
      <c r="D13" s="257">
        <v>9491</v>
      </c>
      <c r="E13" s="257">
        <v>10687</v>
      </c>
      <c r="F13" s="257">
        <v>4378</v>
      </c>
      <c r="G13" s="258">
        <f>SUM(B13:F13)</f>
        <v>52107</v>
      </c>
      <c r="H13" s="4"/>
      <c r="I13" s="4"/>
      <c r="J13" s="4"/>
      <c r="K13" s="4"/>
    </row>
    <row r="14" spans="1:11">
      <c r="A14" s="254" t="str">
        <f>'T8'!A12</f>
        <v>en %</v>
      </c>
      <c r="B14" s="255">
        <f t="shared" ref="B14:G14" si="3">B13/$G13</f>
        <v>0.30919070374421864</v>
      </c>
      <c r="C14" s="255">
        <f t="shared" si="3"/>
        <v>0.21954823728097952</v>
      </c>
      <c r="D14" s="255">
        <f t="shared" si="3"/>
        <v>0.18214443356938606</v>
      </c>
      <c r="E14" s="255">
        <f t="shared" si="3"/>
        <v>0.20509720383057939</v>
      </c>
      <c r="F14" s="255">
        <f t="shared" si="3"/>
        <v>8.4019421574836398E-2</v>
      </c>
      <c r="G14" s="255">
        <f t="shared" si="3"/>
        <v>1</v>
      </c>
      <c r="H14" s="4"/>
      <c r="I14" s="4"/>
      <c r="J14" s="4"/>
      <c r="K14" s="4"/>
    </row>
    <row r="15" spans="1:11" ht="15.75">
      <c r="A15" s="262">
        <f>'T8'!A13</f>
        <v>42370</v>
      </c>
      <c r="B15" s="263">
        <v>14490</v>
      </c>
      <c r="C15" s="263">
        <v>10835</v>
      </c>
      <c r="D15" s="263">
        <v>9709</v>
      </c>
      <c r="E15" s="263">
        <v>11066</v>
      </c>
      <c r="F15" s="263">
        <v>4356</v>
      </c>
      <c r="G15" s="264">
        <f>SUM(B15:F15)</f>
        <v>50456</v>
      </c>
      <c r="H15" s="4"/>
      <c r="I15" s="4"/>
      <c r="J15" s="4"/>
      <c r="K15" s="4"/>
    </row>
    <row r="16" spans="1:11">
      <c r="A16" s="265" t="str">
        <f>'T8'!A14</f>
        <v>en %</v>
      </c>
      <c r="B16" s="266">
        <f t="shared" ref="B16:G16" si="4">B15/$G15</f>
        <v>0.287180910099889</v>
      </c>
      <c r="C16" s="266">
        <f t="shared" si="4"/>
        <v>0.21474155700015857</v>
      </c>
      <c r="D16" s="266">
        <f t="shared" si="4"/>
        <v>0.19242508324084351</v>
      </c>
      <c r="E16" s="266">
        <f t="shared" si="4"/>
        <v>0.21931980339305535</v>
      </c>
      <c r="F16" s="266">
        <f t="shared" si="4"/>
        <v>8.6332646266053595E-2</v>
      </c>
      <c r="G16" s="266">
        <f t="shared" si="4"/>
        <v>1</v>
      </c>
      <c r="H16" s="4"/>
      <c r="I16" s="4"/>
      <c r="J16" s="4"/>
      <c r="K16" s="4"/>
    </row>
    <row r="17" spans="1:11" ht="15.75">
      <c r="A17" s="261">
        <f>'T8'!A15</f>
        <v>42278</v>
      </c>
      <c r="B17" s="257">
        <v>13180</v>
      </c>
      <c r="C17" s="257">
        <v>10653</v>
      </c>
      <c r="D17" s="257">
        <v>10169</v>
      </c>
      <c r="E17" s="257">
        <v>11930</v>
      </c>
      <c r="F17" s="257">
        <v>4534</v>
      </c>
      <c r="G17" s="258">
        <f>SUM(B17:F17)</f>
        <v>50466</v>
      </c>
      <c r="H17" s="4"/>
      <c r="I17" s="4"/>
      <c r="J17" s="4"/>
      <c r="K17" s="4"/>
    </row>
    <row r="18" spans="1:11">
      <c r="A18" s="254" t="str">
        <f>'T8'!A16</f>
        <v>en %</v>
      </c>
      <c r="B18" s="255">
        <f t="shared" ref="B18:G18" si="5">B17/$G17</f>
        <v>0.26116593349978201</v>
      </c>
      <c r="C18" s="255">
        <f t="shared" si="5"/>
        <v>0.21109261681131852</v>
      </c>
      <c r="D18" s="255">
        <f t="shared" si="5"/>
        <v>0.20150200134744184</v>
      </c>
      <c r="E18" s="255">
        <f t="shared" si="5"/>
        <v>0.23639678199183609</v>
      </c>
      <c r="F18" s="255">
        <f t="shared" si="5"/>
        <v>8.9842666349621528E-2</v>
      </c>
      <c r="G18" s="255">
        <f t="shared" si="5"/>
        <v>1</v>
      </c>
      <c r="H18" s="4"/>
      <c r="I18" s="4"/>
      <c r="J18" s="4"/>
      <c r="K18" s="4"/>
    </row>
    <row r="19" spans="1:11" ht="15.75">
      <c r="A19" s="251">
        <f>'T8'!A17</f>
        <v>42186</v>
      </c>
      <c r="B19" s="252">
        <v>13786</v>
      </c>
      <c r="C19" s="252">
        <v>11032</v>
      </c>
      <c r="D19" s="252">
        <v>10530</v>
      </c>
      <c r="E19" s="252">
        <v>12566</v>
      </c>
      <c r="F19" s="252">
        <v>4712</v>
      </c>
      <c r="G19" s="253">
        <f>SUM(B19:F19)</f>
        <v>52626</v>
      </c>
      <c r="H19" s="4"/>
      <c r="I19" s="4"/>
      <c r="J19" s="4"/>
      <c r="K19" s="4"/>
    </row>
    <row r="20" spans="1:11">
      <c r="A20" s="368" t="str">
        <f>'T8'!A18</f>
        <v>en %</v>
      </c>
      <c r="B20" s="369">
        <f t="shared" ref="B20:G20" si="6">B19/$G19</f>
        <v>0.26196176794740245</v>
      </c>
      <c r="C20" s="369">
        <f t="shared" si="6"/>
        <v>0.20963022080340515</v>
      </c>
      <c r="D20" s="369">
        <f t="shared" si="6"/>
        <v>0.20009120966822483</v>
      </c>
      <c r="E20" s="369">
        <f t="shared" si="6"/>
        <v>0.23877931060692434</v>
      </c>
      <c r="F20" s="369">
        <f t="shared" si="6"/>
        <v>8.9537490974043246E-2</v>
      </c>
      <c r="G20" s="369">
        <f t="shared" si="6"/>
        <v>1</v>
      </c>
      <c r="H20" s="4"/>
      <c r="I20" s="4"/>
      <c r="J20" s="4"/>
      <c r="K20" s="4"/>
    </row>
    <row r="21" spans="1:11">
      <c r="A21" s="326"/>
      <c r="B21" s="332"/>
      <c r="C21" s="332"/>
      <c r="D21" s="332"/>
      <c r="E21" s="332"/>
      <c r="F21" s="332"/>
      <c r="G21" s="332"/>
      <c r="H21" s="4"/>
      <c r="I21" s="4"/>
      <c r="J21" s="4"/>
      <c r="K21" s="4"/>
    </row>
    <row r="22" spans="1:11" ht="31.5">
      <c r="A22" s="254"/>
      <c r="B22" s="269" t="s">
        <v>234</v>
      </c>
      <c r="C22" s="269" t="s">
        <v>235</v>
      </c>
      <c r="D22" s="269" t="s">
        <v>240</v>
      </c>
      <c r="E22" s="269" t="s">
        <v>239</v>
      </c>
      <c r="F22" s="269" t="s">
        <v>237</v>
      </c>
      <c r="G22" s="484" t="s">
        <v>25</v>
      </c>
      <c r="H22" s="4"/>
      <c r="I22" s="4"/>
      <c r="J22" s="4"/>
      <c r="K22" s="4"/>
    </row>
    <row r="23" spans="1:11" ht="15.75">
      <c r="A23" s="254"/>
      <c r="B23" s="247" t="s">
        <v>300</v>
      </c>
      <c r="C23" s="247" t="s">
        <v>236</v>
      </c>
      <c r="D23" s="247" t="s">
        <v>241</v>
      </c>
      <c r="E23" s="247" t="s">
        <v>242</v>
      </c>
      <c r="F23" s="247" t="s">
        <v>238</v>
      </c>
      <c r="G23" s="484"/>
      <c r="H23" s="4"/>
      <c r="I23" s="4"/>
      <c r="J23" s="4"/>
      <c r="K23" s="4"/>
    </row>
    <row r="24" spans="1:11" ht="15.75">
      <c r="A24" s="261">
        <f>'T8'!A19</f>
        <v>42095</v>
      </c>
      <c r="B24" s="257">
        <v>10876</v>
      </c>
      <c r="C24" s="257">
        <v>11993</v>
      </c>
      <c r="D24" s="257">
        <v>17416</v>
      </c>
      <c r="E24" s="257">
        <v>7030</v>
      </c>
      <c r="F24" s="257">
        <v>5888</v>
      </c>
      <c r="G24" s="258">
        <f>SUM(B24:F24)</f>
        <v>53203</v>
      </c>
      <c r="H24" s="4"/>
      <c r="I24" s="4"/>
      <c r="J24" s="4"/>
      <c r="K24" s="4"/>
    </row>
    <row r="25" spans="1:11">
      <c r="A25" s="254" t="str">
        <f>'T8'!A20</f>
        <v>en %</v>
      </c>
      <c r="B25" s="255">
        <f t="shared" ref="B25:G25" si="7">B24/$G24</f>
        <v>0.20442456252466967</v>
      </c>
      <c r="C25" s="255">
        <f t="shared" si="7"/>
        <v>0.22541961919440634</v>
      </c>
      <c r="D25" s="255">
        <f t="shared" si="7"/>
        <v>0.32734996146833822</v>
      </c>
      <c r="E25" s="255">
        <f t="shared" si="7"/>
        <v>0.13213540589816364</v>
      </c>
      <c r="F25" s="255">
        <f t="shared" si="7"/>
        <v>0.11067045091442212</v>
      </c>
      <c r="G25" s="255">
        <f t="shared" si="7"/>
        <v>1</v>
      </c>
      <c r="H25" s="4"/>
      <c r="I25" s="4"/>
      <c r="J25" s="4"/>
      <c r="K25" s="4"/>
    </row>
    <row r="26" spans="1:11" ht="15.75">
      <c r="A26" s="262">
        <f>'T8'!A21</f>
        <v>42005</v>
      </c>
      <c r="B26" s="263">
        <v>10429</v>
      </c>
      <c r="C26" s="263">
        <v>11649</v>
      </c>
      <c r="D26" s="263">
        <v>17583</v>
      </c>
      <c r="E26" s="263">
        <v>7122</v>
      </c>
      <c r="F26" s="263">
        <v>5934</v>
      </c>
      <c r="G26" s="264">
        <f>SUM(B26:F26)</f>
        <v>52717</v>
      </c>
      <c r="H26" s="4"/>
      <c r="I26" s="4"/>
      <c r="J26" s="4"/>
      <c r="K26" s="4"/>
    </row>
    <row r="27" spans="1:11">
      <c r="A27" s="245" t="str">
        <f>'T8'!A22</f>
        <v>en %</v>
      </c>
      <c r="B27" s="246">
        <f t="shared" ref="B27:G27" si="8">B26/$G26</f>
        <v>0.19782992203653471</v>
      </c>
      <c r="C27" s="246">
        <f t="shared" si="8"/>
        <v>0.22097236185670657</v>
      </c>
      <c r="D27" s="246">
        <f t="shared" si="8"/>
        <v>0.3335356716049851</v>
      </c>
      <c r="E27" s="246">
        <f t="shared" si="8"/>
        <v>0.13509873475349507</v>
      </c>
      <c r="F27" s="246">
        <f t="shared" si="8"/>
        <v>0.11256330974827855</v>
      </c>
      <c r="G27" s="246">
        <f t="shared" si="8"/>
        <v>1</v>
      </c>
      <c r="H27" s="4"/>
      <c r="I27" s="4"/>
      <c r="J27" s="4"/>
      <c r="K27" s="4"/>
    </row>
    <row r="28" spans="1:11">
      <c r="A28" s="207"/>
      <c r="B28" s="208"/>
      <c r="C28" s="208"/>
      <c r="D28" s="208"/>
      <c r="E28" s="208"/>
      <c r="F28" s="208"/>
      <c r="G28" s="208"/>
      <c r="H28" s="4"/>
      <c r="I28" s="4"/>
      <c r="J28" s="4"/>
      <c r="K28" s="4"/>
    </row>
    <row r="29" spans="1:11">
      <c r="A29" s="207"/>
      <c r="B29" s="208"/>
      <c r="C29" s="208"/>
      <c r="D29" s="208"/>
      <c r="E29" s="208"/>
      <c r="F29" s="208"/>
      <c r="G29" s="208"/>
      <c r="H29" s="4"/>
      <c r="I29" s="4"/>
      <c r="J29" s="4"/>
      <c r="K29" s="4"/>
    </row>
    <row r="30" spans="1:11">
      <c r="A30" s="207"/>
      <c r="B30" s="208"/>
      <c r="C30" s="208"/>
      <c r="D30" s="208"/>
      <c r="E30" s="208"/>
      <c r="F30" s="208"/>
      <c r="G30" s="208"/>
      <c r="H30" s="4"/>
      <c r="I30" s="4"/>
      <c r="J30" s="4"/>
      <c r="K30" s="4"/>
    </row>
    <row r="31" spans="1:11">
      <c r="A31" s="207"/>
      <c r="B31" s="208"/>
      <c r="C31" s="208"/>
      <c r="D31" s="208"/>
      <c r="E31" s="208"/>
      <c r="F31" s="208"/>
      <c r="G31" s="208"/>
      <c r="H31" s="4"/>
      <c r="I31" s="4"/>
      <c r="J31" s="4"/>
      <c r="K31" s="4"/>
    </row>
    <row r="32" spans="1:11">
      <c r="A32" s="207"/>
      <c r="B32" s="208"/>
      <c r="C32" s="208"/>
      <c r="D32" s="208"/>
      <c r="E32" s="208"/>
      <c r="F32" s="208"/>
      <c r="G32" s="208"/>
      <c r="H32" s="4"/>
      <c r="I32" s="4"/>
      <c r="J32" s="4"/>
      <c r="K32" s="4"/>
    </row>
    <row r="33" spans="1:11">
      <c r="A33" s="207"/>
      <c r="B33" s="208"/>
      <c r="C33" s="208"/>
      <c r="D33" s="208"/>
      <c r="E33" s="208"/>
      <c r="F33" s="208"/>
      <c r="G33" s="208"/>
      <c r="H33" s="4"/>
      <c r="I33" s="4"/>
      <c r="J33" s="4"/>
      <c r="K33" s="4"/>
    </row>
    <row r="34" spans="1:11">
      <c r="A34" s="207"/>
      <c r="B34" s="208"/>
      <c r="C34" s="208"/>
      <c r="D34" s="208"/>
      <c r="E34" s="208"/>
      <c r="F34" s="208"/>
      <c r="G34" s="208"/>
      <c r="H34" s="4"/>
      <c r="I34" s="4"/>
      <c r="J34" s="4"/>
      <c r="K34" s="4"/>
    </row>
    <row r="35" spans="1:11">
      <c r="A35" s="207"/>
      <c r="B35" s="208"/>
      <c r="C35" s="208"/>
      <c r="D35" s="208"/>
      <c r="E35" s="208"/>
      <c r="F35" s="208"/>
      <c r="G35" s="208"/>
      <c r="H35" s="4"/>
      <c r="I35" s="4"/>
      <c r="J35" s="4"/>
      <c r="K35" s="4"/>
    </row>
    <row r="36" spans="1:11">
      <c r="A36" s="207"/>
      <c r="B36" s="208"/>
      <c r="C36" s="208"/>
      <c r="D36" s="208"/>
      <c r="E36" s="208"/>
      <c r="F36" s="208"/>
      <c r="G36" s="208"/>
      <c r="H36" s="4"/>
      <c r="I36" s="4"/>
      <c r="J36" s="4"/>
      <c r="K36" s="4"/>
    </row>
    <row r="37" spans="1:11">
      <c r="A37" s="45"/>
      <c r="G37" s="4"/>
      <c r="H37" s="4"/>
      <c r="I37" s="4"/>
      <c r="J37" s="4"/>
      <c r="K37" s="4"/>
    </row>
    <row r="38" spans="1:11" ht="18.75">
      <c r="A38" s="135" t="s">
        <v>63</v>
      </c>
      <c r="B38" s="136" t="s">
        <v>150</v>
      </c>
      <c r="G38" s="4"/>
      <c r="H38" s="4"/>
      <c r="I38" s="4"/>
      <c r="J38" s="4"/>
      <c r="K38" s="4"/>
    </row>
    <row r="39" spans="1:11" ht="18.75">
      <c r="A39" s="38"/>
      <c r="B39" s="136" t="s">
        <v>151</v>
      </c>
      <c r="G39" s="4"/>
    </row>
    <row r="40" spans="1:11" ht="18.75">
      <c r="A40" s="38"/>
      <c r="B40" s="441" t="s">
        <v>283</v>
      </c>
      <c r="G40" s="4"/>
    </row>
    <row r="41" spans="1:11" ht="18.75">
      <c r="A41" s="38"/>
      <c r="B41" s="448" t="s">
        <v>299</v>
      </c>
      <c r="G41" s="4"/>
    </row>
    <row r="42" spans="1:11" ht="31.5">
      <c r="B42" s="269" t="s">
        <v>143</v>
      </c>
      <c r="C42" s="269" t="s">
        <v>161</v>
      </c>
      <c r="D42" s="269" t="s">
        <v>162</v>
      </c>
      <c r="E42" s="269" t="s">
        <v>163</v>
      </c>
      <c r="F42" s="269" t="s">
        <v>144</v>
      </c>
      <c r="G42" s="484" t="s">
        <v>25</v>
      </c>
    </row>
    <row r="43" spans="1:11" ht="15.75">
      <c r="B43" s="247" t="s">
        <v>184</v>
      </c>
      <c r="C43" s="247" t="s">
        <v>139</v>
      </c>
      <c r="D43" s="247" t="s">
        <v>140</v>
      </c>
      <c r="E43" s="247" t="s">
        <v>141</v>
      </c>
      <c r="F43" s="247" t="s">
        <v>142</v>
      </c>
      <c r="G43" s="484"/>
    </row>
    <row r="44" spans="1:11" ht="15.75">
      <c r="A44" s="242">
        <f t="shared" ref="A44:A57" si="9">A7</f>
        <v>42736</v>
      </c>
      <c r="B44" s="267">
        <v>526</v>
      </c>
      <c r="C44" s="267">
        <v>380</v>
      </c>
      <c r="D44" s="267">
        <v>330</v>
      </c>
      <c r="E44" s="267">
        <v>269</v>
      </c>
      <c r="F44" s="267">
        <v>103</v>
      </c>
      <c r="G44" s="268">
        <f>SUM(B44:F44)</f>
        <v>1608</v>
      </c>
    </row>
    <row r="45" spans="1:11">
      <c r="A45" s="249" t="str">
        <f t="shared" si="9"/>
        <v>en %</v>
      </c>
      <c r="B45" s="250">
        <f t="shared" ref="B45:G45" si="10">B44/$G44</f>
        <v>0.3271144278606965</v>
      </c>
      <c r="C45" s="250">
        <f t="shared" ref="C45:F45" si="11">C44/$G44</f>
        <v>0.23631840796019901</v>
      </c>
      <c r="D45" s="250">
        <f t="shared" si="11"/>
        <v>0.20522388059701493</v>
      </c>
      <c r="E45" s="250">
        <f t="shared" si="11"/>
        <v>0.16728855721393035</v>
      </c>
      <c r="F45" s="250">
        <f t="shared" si="11"/>
        <v>6.4054726368159204E-2</v>
      </c>
      <c r="G45" s="250">
        <f t="shared" si="10"/>
        <v>1</v>
      </c>
    </row>
    <row r="46" spans="1:11" ht="15.75">
      <c r="A46" s="251">
        <f t="shared" si="9"/>
        <v>42644</v>
      </c>
      <c r="B46" s="252">
        <v>571</v>
      </c>
      <c r="C46" s="252">
        <v>378</v>
      </c>
      <c r="D46" s="252">
        <v>325</v>
      </c>
      <c r="E46" s="252">
        <v>275</v>
      </c>
      <c r="F46" s="252">
        <v>96</v>
      </c>
      <c r="G46" s="253">
        <f>SUM(B46:F46)</f>
        <v>1645</v>
      </c>
    </row>
    <row r="47" spans="1:11">
      <c r="A47" s="254" t="str">
        <f t="shared" si="9"/>
        <v>en %</v>
      </c>
      <c r="B47" s="255">
        <f t="shared" ref="B47:G47" si="12">B46/$G46</f>
        <v>0.34711246200607904</v>
      </c>
      <c r="C47" s="255">
        <f t="shared" ref="C47:F47" si="13">C46/$G46</f>
        <v>0.22978723404255319</v>
      </c>
      <c r="D47" s="255">
        <f t="shared" si="13"/>
        <v>0.19756838905775076</v>
      </c>
      <c r="E47" s="255">
        <f t="shared" si="13"/>
        <v>0.16717325227963525</v>
      </c>
      <c r="F47" s="255">
        <f t="shared" si="13"/>
        <v>5.835866261398176E-2</v>
      </c>
      <c r="G47" s="255">
        <f t="shared" si="12"/>
        <v>1</v>
      </c>
    </row>
    <row r="48" spans="1:11" ht="15.75">
      <c r="A48" s="251">
        <f t="shared" si="9"/>
        <v>42552</v>
      </c>
      <c r="B48" s="252">
        <v>599</v>
      </c>
      <c r="C48" s="252">
        <v>416</v>
      </c>
      <c r="D48" s="252">
        <v>317</v>
      </c>
      <c r="E48" s="252">
        <v>292</v>
      </c>
      <c r="F48" s="252">
        <v>98</v>
      </c>
      <c r="G48" s="253">
        <f>SUM(B48:F48)</f>
        <v>1722</v>
      </c>
    </row>
    <row r="49" spans="1:7">
      <c r="A49" s="259" t="str">
        <f t="shared" si="9"/>
        <v>en %</v>
      </c>
      <c r="B49" s="260">
        <f t="shared" ref="B49:G49" si="14">B48/$G48</f>
        <v>0.34785133565621368</v>
      </c>
      <c r="C49" s="260">
        <f t="shared" ref="C49:F49" si="15">C48/$G48</f>
        <v>0.2415795586527294</v>
      </c>
      <c r="D49" s="260">
        <f t="shared" si="15"/>
        <v>0.1840882694541231</v>
      </c>
      <c r="E49" s="260">
        <f t="shared" si="15"/>
        <v>0.16957026713124274</v>
      </c>
      <c r="F49" s="260">
        <f t="shared" si="15"/>
        <v>5.6910569105691054E-2</v>
      </c>
      <c r="G49" s="260">
        <f t="shared" si="14"/>
        <v>1</v>
      </c>
    </row>
    <row r="50" spans="1:7" ht="15.75">
      <c r="A50" s="256">
        <f t="shared" si="9"/>
        <v>42461</v>
      </c>
      <c r="B50" s="257">
        <v>626</v>
      </c>
      <c r="C50" s="257">
        <v>394</v>
      </c>
      <c r="D50" s="257">
        <v>306</v>
      </c>
      <c r="E50" s="257">
        <v>292</v>
      </c>
      <c r="F50" s="257">
        <v>100</v>
      </c>
      <c r="G50" s="258">
        <f>SUM(B50:F50)</f>
        <v>1718</v>
      </c>
    </row>
    <row r="51" spans="1:7">
      <c r="A51" s="254" t="str">
        <f t="shared" si="9"/>
        <v>en %</v>
      </c>
      <c r="B51" s="255">
        <f t="shared" ref="B51:G51" si="16">B50/$G50</f>
        <v>0.36437718277066355</v>
      </c>
      <c r="C51" s="255">
        <f t="shared" ref="C51:F51" si="17">C50/$G50</f>
        <v>0.22933643771827705</v>
      </c>
      <c r="D51" s="255">
        <f t="shared" si="17"/>
        <v>0.1781140861466822</v>
      </c>
      <c r="E51" s="255">
        <f t="shared" si="17"/>
        <v>0.16996507566938301</v>
      </c>
      <c r="F51" s="255">
        <f t="shared" si="17"/>
        <v>5.8207217694994179E-2</v>
      </c>
      <c r="G51" s="255">
        <f t="shared" si="16"/>
        <v>1</v>
      </c>
    </row>
    <row r="52" spans="1:7" ht="15.75">
      <c r="A52" s="262">
        <f t="shared" si="9"/>
        <v>42370</v>
      </c>
      <c r="B52" s="263">
        <v>522</v>
      </c>
      <c r="C52" s="263">
        <v>348</v>
      </c>
      <c r="D52" s="263">
        <v>307</v>
      </c>
      <c r="E52" s="263">
        <v>302</v>
      </c>
      <c r="F52" s="263">
        <v>100</v>
      </c>
      <c r="G52" s="264">
        <f>SUM(B52:F52)</f>
        <v>1579</v>
      </c>
    </row>
    <row r="53" spans="1:7">
      <c r="A53" s="265" t="str">
        <f t="shared" si="9"/>
        <v>en %</v>
      </c>
      <c r="B53" s="266">
        <f t="shared" ref="B53:G53" si="18">B52/$G52</f>
        <v>0.33058898036732109</v>
      </c>
      <c r="C53" s="266">
        <f t="shared" ref="C53:F53" si="19">C52/$G52</f>
        <v>0.22039265357821405</v>
      </c>
      <c r="D53" s="266">
        <f t="shared" si="19"/>
        <v>0.19442685243825206</v>
      </c>
      <c r="E53" s="266">
        <f t="shared" si="19"/>
        <v>0.19126029132362254</v>
      </c>
      <c r="F53" s="266">
        <f t="shared" si="19"/>
        <v>6.333122229259025E-2</v>
      </c>
      <c r="G53" s="266">
        <f t="shared" si="18"/>
        <v>1</v>
      </c>
    </row>
    <row r="54" spans="1:7" ht="15.75">
      <c r="A54" s="261">
        <f t="shared" si="9"/>
        <v>42278</v>
      </c>
      <c r="B54" s="257">
        <v>457</v>
      </c>
      <c r="C54" s="257">
        <v>340</v>
      </c>
      <c r="D54" s="257">
        <v>319</v>
      </c>
      <c r="E54" s="257">
        <v>348</v>
      </c>
      <c r="F54" s="257">
        <v>116</v>
      </c>
      <c r="G54" s="258">
        <f>SUM(B54:F54)</f>
        <v>1580</v>
      </c>
    </row>
    <row r="55" spans="1:7">
      <c r="A55" s="254" t="str">
        <f t="shared" si="9"/>
        <v>en %</v>
      </c>
      <c r="B55" s="255">
        <f t="shared" ref="B55:G55" si="20">B54/$G54</f>
        <v>0.28924050632911391</v>
      </c>
      <c r="C55" s="255">
        <f t="shared" ref="C55:F55" si="21">C54/$G54</f>
        <v>0.21518987341772153</v>
      </c>
      <c r="D55" s="255">
        <f t="shared" si="21"/>
        <v>0.20189873417721518</v>
      </c>
      <c r="E55" s="255">
        <f t="shared" si="21"/>
        <v>0.22025316455696203</v>
      </c>
      <c r="F55" s="255">
        <f t="shared" si="21"/>
        <v>7.3417721518987344E-2</v>
      </c>
      <c r="G55" s="255">
        <f t="shared" si="20"/>
        <v>1</v>
      </c>
    </row>
    <row r="56" spans="1:7" ht="15.75">
      <c r="A56" s="251">
        <f t="shared" si="9"/>
        <v>42186</v>
      </c>
      <c r="B56" s="252">
        <v>454</v>
      </c>
      <c r="C56" s="252">
        <v>342</v>
      </c>
      <c r="D56" s="252">
        <v>361</v>
      </c>
      <c r="E56" s="252">
        <v>373</v>
      </c>
      <c r="F56" s="252">
        <v>119</v>
      </c>
      <c r="G56" s="253">
        <f>SUM(B56:F56)</f>
        <v>1649</v>
      </c>
    </row>
    <row r="57" spans="1:7">
      <c r="A57" s="368" t="str">
        <f t="shared" si="9"/>
        <v>en %</v>
      </c>
      <c r="B57" s="369">
        <f t="shared" ref="B57:G57" si="22">B56/$G56</f>
        <v>0.27531837477258947</v>
      </c>
      <c r="C57" s="369">
        <f t="shared" ref="C57:F57" si="23">C56/$G56</f>
        <v>0.20739842328684052</v>
      </c>
      <c r="D57" s="369">
        <f t="shared" si="23"/>
        <v>0.2189205579138872</v>
      </c>
      <c r="E57" s="369">
        <f t="shared" si="23"/>
        <v>0.22619769557307459</v>
      </c>
      <c r="F57" s="369">
        <f t="shared" si="23"/>
        <v>7.2164948453608241E-2</v>
      </c>
      <c r="G57" s="369">
        <f t="shared" si="22"/>
        <v>1</v>
      </c>
    </row>
    <row r="58" spans="1:7">
      <c r="A58" s="326"/>
      <c r="B58" s="332"/>
      <c r="C58" s="332"/>
      <c r="D58" s="332"/>
      <c r="E58" s="332"/>
      <c r="F58" s="332"/>
      <c r="G58" s="331"/>
    </row>
    <row r="59" spans="1:7" ht="31.5">
      <c r="A59" s="254"/>
      <c r="B59" s="269" t="s">
        <v>234</v>
      </c>
      <c r="C59" s="269" t="s">
        <v>235</v>
      </c>
      <c r="D59" s="269" t="s">
        <v>240</v>
      </c>
      <c r="E59" s="269" t="s">
        <v>239</v>
      </c>
      <c r="F59" s="269" t="s">
        <v>237</v>
      </c>
      <c r="G59" s="484" t="s">
        <v>25</v>
      </c>
    </row>
    <row r="60" spans="1:7" ht="15.75">
      <c r="A60" s="254"/>
      <c r="B60" s="247" t="s">
        <v>300</v>
      </c>
      <c r="C60" s="247" t="s">
        <v>236</v>
      </c>
      <c r="D60" s="247" t="s">
        <v>241</v>
      </c>
      <c r="E60" s="247" t="s">
        <v>242</v>
      </c>
      <c r="F60" s="247" t="s">
        <v>238</v>
      </c>
      <c r="G60" s="484"/>
    </row>
    <row r="61" spans="1:7" ht="15.75">
      <c r="A61" s="261">
        <f>A24</f>
        <v>42095</v>
      </c>
      <c r="B61" s="257">
        <v>382</v>
      </c>
      <c r="C61" s="257">
        <v>443</v>
      </c>
      <c r="D61" s="257">
        <v>552</v>
      </c>
      <c r="E61" s="257">
        <v>188</v>
      </c>
      <c r="F61" s="257">
        <v>157</v>
      </c>
      <c r="G61" s="258">
        <f>SUM(B61:F61)</f>
        <v>1722</v>
      </c>
    </row>
    <row r="62" spans="1:7">
      <c r="A62" s="254" t="str">
        <f>A25</f>
        <v>en %</v>
      </c>
      <c r="B62" s="255">
        <f t="shared" ref="B62:G62" si="24">B61/$G61</f>
        <v>0.22183507549361209</v>
      </c>
      <c r="C62" s="255">
        <f t="shared" ref="C62:F62" si="25">C61/$G61</f>
        <v>0.25725900116144018</v>
      </c>
      <c r="D62" s="255">
        <f t="shared" si="25"/>
        <v>0.32055749128919858</v>
      </c>
      <c r="E62" s="255">
        <f t="shared" si="25"/>
        <v>0.1091753774680604</v>
      </c>
      <c r="F62" s="255">
        <f t="shared" si="25"/>
        <v>9.1173054587688734E-2</v>
      </c>
      <c r="G62" s="255">
        <f t="shared" si="24"/>
        <v>1</v>
      </c>
    </row>
    <row r="63" spans="1:7" ht="15.75">
      <c r="A63" s="262">
        <f>A26</f>
        <v>42005</v>
      </c>
      <c r="B63" s="263">
        <v>323</v>
      </c>
      <c r="C63" s="263">
        <v>402</v>
      </c>
      <c r="D63" s="263">
        <v>553</v>
      </c>
      <c r="E63" s="263">
        <v>179</v>
      </c>
      <c r="F63" s="263">
        <v>155</v>
      </c>
      <c r="G63" s="264">
        <f>SUM(B63:F63)</f>
        <v>1612</v>
      </c>
    </row>
    <row r="64" spans="1:7">
      <c r="A64" s="325" t="str">
        <f>A27</f>
        <v>en %</v>
      </c>
      <c r="B64" s="329">
        <f t="shared" ref="B64:G64" si="26">B63/$G63</f>
        <v>0.20037220843672457</v>
      </c>
      <c r="C64" s="329">
        <f t="shared" si="26"/>
        <v>0.24937965260545905</v>
      </c>
      <c r="D64" s="329">
        <f t="shared" si="26"/>
        <v>0.34305210918114143</v>
      </c>
      <c r="E64" s="329">
        <f t="shared" si="26"/>
        <v>0.11104218362282878</v>
      </c>
      <c r="F64" s="329">
        <f t="shared" si="26"/>
        <v>9.6153846153846159E-2</v>
      </c>
      <c r="G64" s="329">
        <f t="shared" si="26"/>
        <v>1</v>
      </c>
    </row>
    <row r="65" spans="1:11">
      <c r="A65" s="4"/>
      <c r="B65" s="4"/>
      <c r="C65" s="4"/>
      <c r="D65" s="5"/>
      <c r="E65" s="5"/>
      <c r="F65" s="5"/>
    </row>
    <row r="66" spans="1:11">
      <c r="A66" s="4"/>
      <c r="B66" s="4"/>
      <c r="C66" s="4"/>
      <c r="D66" s="5"/>
      <c r="E66" s="5"/>
      <c r="F66" s="5"/>
    </row>
    <row r="67" spans="1:11" ht="21" customHeight="1">
      <c r="A67" s="4"/>
      <c r="B67" s="4"/>
      <c r="C67" s="4"/>
      <c r="D67" s="5"/>
      <c r="E67" s="5"/>
      <c r="F67" s="5"/>
    </row>
    <row r="68" spans="1:11">
      <c r="A68" s="4"/>
      <c r="B68" s="4"/>
      <c r="C68" s="4"/>
      <c r="D68" s="5"/>
      <c r="E68" s="5"/>
      <c r="F68" s="5"/>
    </row>
    <row r="69" spans="1:11">
      <c r="A69" s="4"/>
      <c r="B69" s="4"/>
      <c r="C69" s="4"/>
      <c r="D69" s="5"/>
      <c r="E69" s="5"/>
      <c r="F69" s="5"/>
    </row>
    <row r="70" spans="1:11">
      <c r="A70" s="4"/>
      <c r="B70" s="4"/>
      <c r="C70" s="4"/>
      <c r="D70" s="5"/>
      <c r="E70" s="5"/>
      <c r="F70" s="5"/>
    </row>
    <row r="71" spans="1:11">
      <c r="A71" s="4"/>
      <c r="B71" s="4"/>
      <c r="C71" s="4"/>
      <c r="D71" s="5"/>
      <c r="E71" s="5"/>
      <c r="F71" s="5"/>
    </row>
    <row r="72" spans="1:11">
      <c r="A72" s="4"/>
      <c r="B72" s="4"/>
      <c r="C72" s="4"/>
      <c r="D72" s="5"/>
      <c r="E72" s="5"/>
      <c r="F72" s="5"/>
    </row>
    <row r="73" spans="1:11">
      <c r="A73" s="4"/>
      <c r="B73" s="4"/>
      <c r="C73" s="4"/>
      <c r="D73" s="5"/>
      <c r="E73" s="5"/>
      <c r="F73" s="5"/>
    </row>
    <row r="74" spans="1:11">
      <c r="A74" s="4"/>
      <c r="B74" s="4"/>
      <c r="C74" s="4"/>
      <c r="D74" s="5"/>
      <c r="E74" s="5"/>
      <c r="F74" s="5"/>
    </row>
    <row r="75" spans="1:11">
      <c r="A75" s="4"/>
      <c r="B75" s="4"/>
      <c r="C75" s="4"/>
      <c r="D75" s="5"/>
      <c r="E75" s="5"/>
      <c r="F75" s="5"/>
    </row>
    <row r="76" spans="1:11">
      <c r="A76" s="45"/>
      <c r="G76" s="4"/>
      <c r="H76" s="4"/>
      <c r="I76" s="4"/>
      <c r="J76" s="4"/>
      <c r="K76" s="4"/>
    </row>
    <row r="77" spans="1:11">
      <c r="A77" s="45"/>
      <c r="G77" s="4"/>
      <c r="H77" s="4"/>
      <c r="I77" s="4"/>
      <c r="J77" s="4"/>
      <c r="K77" s="4"/>
    </row>
    <row r="78" spans="1:11">
      <c r="A78" s="45"/>
      <c r="G78" s="4"/>
      <c r="H78" s="4"/>
      <c r="I78" s="4"/>
      <c r="J78" s="4"/>
      <c r="K78" s="4"/>
    </row>
    <row r="79" spans="1:11">
      <c r="A79" s="45"/>
      <c r="G79" s="4"/>
      <c r="H79" s="4"/>
      <c r="I79" s="4"/>
      <c r="J79" s="4"/>
      <c r="K79" s="4"/>
    </row>
    <row r="80" spans="1:11">
      <c r="A80" s="45"/>
      <c r="G80" s="4"/>
      <c r="H80" s="4"/>
      <c r="I80" s="4"/>
      <c r="J80" s="4"/>
      <c r="K80" s="4"/>
    </row>
    <row r="81" spans="1:11">
      <c r="A81" s="45"/>
      <c r="G81" s="4"/>
      <c r="H81" s="4"/>
      <c r="I81" s="4"/>
      <c r="J81" s="4"/>
      <c r="K81" s="4"/>
    </row>
    <row r="82" spans="1:11">
      <c r="A82" s="45"/>
      <c r="G82" s="4"/>
      <c r="H82" s="4"/>
      <c r="I82" s="4"/>
      <c r="J82" s="4"/>
      <c r="K82" s="4"/>
    </row>
    <row r="83" spans="1:11">
      <c r="A83" s="45"/>
      <c r="G83" s="4"/>
      <c r="H83" s="4"/>
      <c r="I83" s="4"/>
      <c r="J83" s="4"/>
      <c r="K83" s="4"/>
    </row>
  </sheetData>
  <mergeCells count="4">
    <mergeCell ref="G5:G6"/>
    <mergeCell ref="G42:G43"/>
    <mergeCell ref="G22:G23"/>
    <mergeCell ref="G59:G60"/>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3"/>
  <sheetViews>
    <sheetView view="pageLayout" topLeftCell="A40" zoomScale="85" zoomScaleNormal="85" zoomScaleSheetLayoutView="75" zoomScalePageLayoutView="85" workbookViewId="0">
      <selection activeCell="D27" sqref="D27"/>
    </sheetView>
  </sheetViews>
  <sheetFormatPr baseColWidth="10" defaultRowHeight="12.75"/>
  <cols>
    <col min="1" max="1" width="17.125" style="13" customWidth="1"/>
    <col min="2" max="2" width="19.375" style="13" customWidth="1"/>
    <col min="3" max="3" width="21.5" style="13" customWidth="1"/>
    <col min="4" max="4" width="21.625" style="13" customWidth="1"/>
    <col min="5" max="5" width="22.125" style="13" customWidth="1"/>
    <col min="6" max="16384" width="11" style="5"/>
  </cols>
  <sheetData>
    <row r="1" spans="1:10" ht="18.75">
      <c r="A1" s="135" t="s">
        <v>105</v>
      </c>
      <c r="B1" s="136" t="s">
        <v>152</v>
      </c>
      <c r="F1" s="4"/>
      <c r="G1" s="4"/>
      <c r="H1" s="4"/>
      <c r="I1" s="4"/>
      <c r="J1" s="4"/>
    </row>
    <row r="2" spans="1:10" ht="18.75">
      <c r="A2" s="38"/>
      <c r="B2" s="136" t="s">
        <v>153</v>
      </c>
      <c r="F2" s="4"/>
      <c r="G2" s="4"/>
      <c r="H2" s="4"/>
      <c r="I2" s="4"/>
      <c r="J2" s="4"/>
    </row>
    <row r="3" spans="1:10" ht="18.75">
      <c r="A3" s="38"/>
      <c r="B3" s="441" t="s">
        <v>283</v>
      </c>
      <c r="F3" s="4"/>
      <c r="G3" s="4"/>
      <c r="H3" s="4"/>
      <c r="I3" s="4"/>
      <c r="J3" s="4"/>
    </row>
    <row r="4" spans="1:10" ht="18.75">
      <c r="A4" s="38"/>
      <c r="B4" s="448" t="s">
        <v>299</v>
      </c>
      <c r="F4" s="4"/>
      <c r="G4" s="4"/>
      <c r="H4" s="4"/>
      <c r="I4" s="4"/>
      <c r="J4" s="4"/>
    </row>
    <row r="5" spans="1:10" ht="31.5">
      <c r="B5" s="269" t="s">
        <v>155</v>
      </c>
      <c r="C5" s="269" t="s">
        <v>156</v>
      </c>
      <c r="D5" s="269" t="s">
        <v>157</v>
      </c>
      <c r="E5" s="487" t="s">
        <v>84</v>
      </c>
      <c r="F5" s="484" t="s">
        <v>25</v>
      </c>
      <c r="G5" s="4"/>
      <c r="H5" s="4"/>
      <c r="I5" s="4"/>
      <c r="J5" s="4"/>
    </row>
    <row r="6" spans="1:10" ht="15.75">
      <c r="B6" s="247" t="s">
        <v>158</v>
      </c>
      <c r="C6" s="247" t="s">
        <v>159</v>
      </c>
      <c r="D6" s="247" t="s">
        <v>160</v>
      </c>
      <c r="E6" s="486"/>
      <c r="F6" s="484"/>
      <c r="G6" s="4"/>
      <c r="H6" s="4"/>
      <c r="I6" s="4"/>
      <c r="J6" s="4"/>
    </row>
    <row r="7" spans="1:10" ht="15.75">
      <c r="A7" s="242">
        <f>'T8'!A5</f>
        <v>42736</v>
      </c>
      <c r="B7" s="267">
        <v>1239</v>
      </c>
      <c r="C7" s="267">
        <v>5300</v>
      </c>
      <c r="D7" s="267">
        <v>1056</v>
      </c>
      <c r="E7" s="267">
        <v>497</v>
      </c>
      <c r="F7" s="268">
        <f>SUM(B7:E7)</f>
        <v>8092</v>
      </c>
      <c r="G7" s="4"/>
      <c r="H7" s="4"/>
      <c r="I7" s="4"/>
      <c r="J7" s="4"/>
    </row>
    <row r="8" spans="1:10">
      <c r="A8" s="249" t="str">
        <f>'T8'!A6</f>
        <v>en %</v>
      </c>
      <c r="B8" s="250">
        <f>B7/$F7</f>
        <v>0.15311418685121106</v>
      </c>
      <c r="C8" s="250">
        <f t="shared" ref="C8:F8" si="0">C7/$F7</f>
        <v>0.65496786950074148</v>
      </c>
      <c r="D8" s="250">
        <f t="shared" si="0"/>
        <v>0.13049925852694019</v>
      </c>
      <c r="E8" s="250">
        <f t="shared" si="0"/>
        <v>6.1418685121107264E-2</v>
      </c>
      <c r="F8" s="250">
        <f t="shared" si="0"/>
        <v>1</v>
      </c>
      <c r="G8" s="4"/>
      <c r="H8" s="4"/>
      <c r="I8" s="4"/>
      <c r="J8" s="4"/>
    </row>
    <row r="9" spans="1:10" ht="15.75">
      <c r="A9" s="251">
        <f>'T8'!A7</f>
        <v>42644</v>
      </c>
      <c r="B9" s="252">
        <v>1201</v>
      </c>
      <c r="C9" s="252">
        <v>5185</v>
      </c>
      <c r="D9" s="252">
        <v>1041</v>
      </c>
      <c r="E9" s="252">
        <v>498</v>
      </c>
      <c r="F9" s="253">
        <f>SUM(B9:E9)</f>
        <v>7925</v>
      </c>
      <c r="G9" s="4"/>
      <c r="H9" s="4"/>
      <c r="I9" s="4"/>
      <c r="J9" s="4"/>
    </row>
    <row r="10" spans="1:10">
      <c r="A10" s="254" t="str">
        <f>'T8'!A8</f>
        <v>en %</v>
      </c>
      <c r="B10" s="255">
        <f>B9/$F9</f>
        <v>0.15154574132492113</v>
      </c>
      <c r="C10" s="255">
        <f t="shared" ref="C10" si="1">C9/$F9</f>
        <v>0.65425867507886437</v>
      </c>
      <c r="D10" s="255">
        <f t="shared" ref="D10" si="2">D9/$F9</f>
        <v>0.13135646687697161</v>
      </c>
      <c r="E10" s="255">
        <f t="shared" ref="E10" si="3">E9/$F9</f>
        <v>6.2839116719242902E-2</v>
      </c>
      <c r="F10" s="255">
        <f t="shared" ref="F10" si="4">F9/$F9</f>
        <v>1</v>
      </c>
      <c r="G10" s="4"/>
      <c r="H10" s="4"/>
      <c r="I10" s="4"/>
      <c r="J10" s="4"/>
    </row>
    <row r="11" spans="1:10" ht="15.75">
      <c r="A11" s="251">
        <f>'T8'!A9</f>
        <v>42552</v>
      </c>
      <c r="B11" s="252">
        <v>1247</v>
      </c>
      <c r="C11" s="252">
        <v>5285</v>
      </c>
      <c r="D11" s="252">
        <v>1045</v>
      </c>
      <c r="E11" s="252">
        <v>496</v>
      </c>
      <c r="F11" s="253">
        <f>SUM(B11:E11)</f>
        <v>8073</v>
      </c>
      <c r="G11" s="4"/>
      <c r="H11" s="4"/>
      <c r="I11" s="4"/>
      <c r="J11" s="4"/>
    </row>
    <row r="12" spans="1:10">
      <c r="A12" s="259" t="str">
        <f>'T8'!A10</f>
        <v>en %</v>
      </c>
      <c r="B12" s="260">
        <f>B11/$F11</f>
        <v>0.15446550229158926</v>
      </c>
      <c r="C12" s="260">
        <f t="shared" ref="C12" si="5">C11/$F11</f>
        <v>0.65465130682521988</v>
      </c>
      <c r="D12" s="260">
        <f t="shared" ref="D12" si="6">D11/$F11</f>
        <v>0.129443825095999</v>
      </c>
      <c r="E12" s="260">
        <f t="shared" ref="E12" si="7">E11/$F11</f>
        <v>6.1439365787191877E-2</v>
      </c>
      <c r="F12" s="260">
        <f t="shared" ref="F12" si="8">F11/$F11</f>
        <v>1</v>
      </c>
      <c r="G12" s="4"/>
      <c r="H12" s="4"/>
      <c r="I12" s="4"/>
      <c r="J12" s="4"/>
    </row>
    <row r="13" spans="1:10" ht="15.75">
      <c r="A13" s="256">
        <f>'T8'!A11</f>
        <v>42461</v>
      </c>
      <c r="B13" s="257">
        <v>1230</v>
      </c>
      <c r="C13" s="257">
        <v>5234</v>
      </c>
      <c r="D13" s="257">
        <v>1047</v>
      </c>
      <c r="E13" s="257">
        <v>498</v>
      </c>
      <c r="F13" s="258">
        <f>SUM(B13:E13)</f>
        <v>8009</v>
      </c>
      <c r="G13" s="4"/>
      <c r="H13" s="4"/>
      <c r="I13" s="4"/>
      <c r="J13" s="4"/>
    </row>
    <row r="14" spans="1:10">
      <c r="A14" s="254" t="str">
        <f>'T8'!A12</f>
        <v>en %</v>
      </c>
      <c r="B14" s="255">
        <f>B13/$F13</f>
        <v>0.15357722562117618</v>
      </c>
      <c r="C14" s="255">
        <f t="shared" ref="C14" si="9">C13/$F13</f>
        <v>0.65351479585466354</v>
      </c>
      <c r="D14" s="255">
        <f t="shared" ref="D14" si="10">D13/$F13</f>
        <v>0.13072793107753777</v>
      </c>
      <c r="E14" s="255">
        <f t="shared" ref="E14" si="11">E13/$F13</f>
        <v>6.2180047446622547E-2</v>
      </c>
      <c r="F14" s="255">
        <f t="shared" ref="F14" si="12">F13/$F13</f>
        <v>1</v>
      </c>
      <c r="G14" s="4"/>
      <c r="H14" s="4"/>
      <c r="I14" s="4"/>
      <c r="J14" s="4"/>
    </row>
    <row r="15" spans="1:10" ht="15.75">
      <c r="A15" s="262">
        <f>'T8'!A13</f>
        <v>42370</v>
      </c>
      <c r="B15" s="263">
        <v>1220</v>
      </c>
      <c r="C15" s="263">
        <v>5235</v>
      </c>
      <c r="D15" s="263">
        <v>1037</v>
      </c>
      <c r="E15" s="263">
        <v>495</v>
      </c>
      <c r="F15" s="264">
        <f>SUM(B15:E15)</f>
        <v>7987</v>
      </c>
      <c r="G15" s="4"/>
      <c r="H15" s="4"/>
      <c r="I15" s="4"/>
      <c r="J15" s="4"/>
    </row>
    <row r="16" spans="1:10">
      <c r="A16" s="265" t="str">
        <f>'T8'!A14</f>
        <v>en %</v>
      </c>
      <c r="B16" s="266">
        <f>B15/$F15</f>
        <v>0.15274821585075748</v>
      </c>
      <c r="C16" s="266">
        <f t="shared" ref="C16" si="13">C15/$F15</f>
        <v>0.65544009014648807</v>
      </c>
      <c r="D16" s="266">
        <f t="shared" ref="D16" si="14">D15/$F15</f>
        <v>0.12983598347314385</v>
      </c>
      <c r="E16" s="266">
        <f t="shared" ref="E16" si="15">E15/$F15</f>
        <v>6.1975710529610616E-2</v>
      </c>
      <c r="F16" s="266">
        <f t="shared" ref="F16" si="16">F15/$F15</f>
        <v>1</v>
      </c>
      <c r="G16" s="4"/>
      <c r="H16" s="4"/>
      <c r="I16" s="4"/>
      <c r="J16" s="4"/>
    </row>
    <row r="17" spans="1:10" ht="15.75">
      <c r="A17" s="261">
        <f>'T8'!A15</f>
        <v>42278</v>
      </c>
      <c r="B17" s="257">
        <v>1242</v>
      </c>
      <c r="C17" s="257">
        <v>5261</v>
      </c>
      <c r="D17" s="257">
        <v>1035</v>
      </c>
      <c r="E17" s="257">
        <v>493</v>
      </c>
      <c r="F17" s="258">
        <f>SUM(B17:E17)</f>
        <v>8031</v>
      </c>
      <c r="G17" s="4"/>
      <c r="H17" s="4"/>
      <c r="I17" s="4"/>
      <c r="J17" s="4"/>
    </row>
    <row r="18" spans="1:10">
      <c r="A18" s="254" t="str">
        <f>'T8'!A16</f>
        <v>en %</v>
      </c>
      <c r="B18" s="255">
        <f>B17/$F17</f>
        <v>0.15465072842734404</v>
      </c>
      <c r="C18" s="255">
        <f t="shared" ref="C18" si="17">C17/$F17</f>
        <v>0.65508653965882202</v>
      </c>
      <c r="D18" s="255">
        <f t="shared" ref="D18" si="18">D17/$F17</f>
        <v>0.12887560702278669</v>
      </c>
      <c r="E18" s="255">
        <f t="shared" ref="E18" si="19">E17/$F17</f>
        <v>6.1387124891047189E-2</v>
      </c>
      <c r="F18" s="255">
        <f t="shared" ref="F18" si="20">F17/$F17</f>
        <v>1</v>
      </c>
      <c r="G18" s="4"/>
      <c r="H18" s="4"/>
      <c r="I18" s="4"/>
      <c r="J18" s="4"/>
    </row>
    <row r="19" spans="1:10" ht="15.75">
      <c r="A19" s="251">
        <f>'T8'!A17</f>
        <v>42186</v>
      </c>
      <c r="B19" s="252">
        <v>1297</v>
      </c>
      <c r="C19" s="252">
        <v>5405</v>
      </c>
      <c r="D19" s="252">
        <v>1056</v>
      </c>
      <c r="E19" s="252">
        <v>506</v>
      </c>
      <c r="F19" s="253">
        <f>SUM(B19:E19)</f>
        <v>8264</v>
      </c>
      <c r="G19" s="4"/>
      <c r="H19" s="4"/>
      <c r="I19" s="4"/>
      <c r="J19" s="4"/>
    </row>
    <row r="20" spans="1:10">
      <c r="A20" s="368" t="str">
        <f>'T8'!A18</f>
        <v>en %</v>
      </c>
      <c r="B20" s="364">
        <f>B19/$F19</f>
        <v>0.15694578896418199</v>
      </c>
      <c r="C20" s="352">
        <f t="shared" ref="C20" si="21">C19/$F19</f>
        <v>0.65404162633107454</v>
      </c>
      <c r="D20" s="369">
        <f t="shared" ref="D20" si="22">D19/$F19</f>
        <v>0.12778315585672798</v>
      </c>
      <c r="E20" s="369">
        <f t="shared" ref="E20" si="23">E19/$F19</f>
        <v>6.1229428848015487E-2</v>
      </c>
      <c r="F20" s="369">
        <f t="shared" ref="F20" si="24">F19/$F19</f>
        <v>1</v>
      </c>
      <c r="G20" s="4"/>
      <c r="H20" s="4"/>
      <c r="I20" s="4"/>
      <c r="J20" s="4"/>
    </row>
    <row r="21" spans="1:10">
      <c r="A21" s="326"/>
      <c r="B21" s="332"/>
      <c r="C21" s="332"/>
      <c r="D21" s="332"/>
      <c r="E21" s="332"/>
      <c r="F21" s="363"/>
      <c r="G21" s="4"/>
      <c r="H21" s="4"/>
      <c r="I21" s="4"/>
      <c r="J21" s="4"/>
    </row>
    <row r="22" spans="1:10" ht="31.5">
      <c r="A22" s="254"/>
      <c r="B22" s="269" t="s">
        <v>155</v>
      </c>
      <c r="C22" s="269" t="s">
        <v>245</v>
      </c>
      <c r="D22" s="269" t="s">
        <v>246</v>
      </c>
      <c r="E22" s="487" t="s">
        <v>84</v>
      </c>
      <c r="F22" s="484" t="s">
        <v>25</v>
      </c>
      <c r="G22" s="4"/>
      <c r="H22" s="4"/>
      <c r="I22" s="4"/>
      <c r="J22" s="4"/>
    </row>
    <row r="23" spans="1:10" ht="15.75">
      <c r="A23" s="254"/>
      <c r="B23" s="247" t="s">
        <v>243</v>
      </c>
      <c r="C23" s="247" t="s">
        <v>244</v>
      </c>
      <c r="D23" s="247" t="s">
        <v>247</v>
      </c>
      <c r="E23" s="486"/>
      <c r="F23" s="484"/>
      <c r="G23" s="4"/>
      <c r="H23" s="4"/>
      <c r="I23" s="4"/>
      <c r="J23" s="4"/>
    </row>
    <row r="24" spans="1:10" ht="15.75">
      <c r="A24" s="261">
        <f>'T8'!A19</f>
        <v>42095</v>
      </c>
      <c r="B24" s="257">
        <v>241</v>
      </c>
      <c r="C24" s="257">
        <v>5485</v>
      </c>
      <c r="D24" s="257">
        <v>1956</v>
      </c>
      <c r="E24" s="257">
        <v>470</v>
      </c>
      <c r="F24" s="258">
        <f>SUM(B24:E24)</f>
        <v>8152</v>
      </c>
      <c r="G24" s="4"/>
      <c r="H24" s="4"/>
      <c r="I24" s="4"/>
      <c r="J24" s="4"/>
    </row>
    <row r="25" spans="1:10">
      <c r="A25" s="254" t="str">
        <f>'T8'!A20</f>
        <v>en %</v>
      </c>
      <c r="B25" s="255">
        <f>B24/$F24</f>
        <v>2.9563297350343475E-2</v>
      </c>
      <c r="C25" s="255">
        <f t="shared" ref="C25" si="25">C24/$F24</f>
        <v>0.67284102060843964</v>
      </c>
      <c r="D25" s="255">
        <f t="shared" ref="D25" si="26">D24/$F24</f>
        <v>0.23994111874386653</v>
      </c>
      <c r="E25" s="255">
        <f t="shared" ref="E25" si="27">E24/$F24</f>
        <v>5.7654563297350345E-2</v>
      </c>
      <c r="F25" s="255">
        <f t="shared" ref="F25" si="28">F24/$F24</f>
        <v>1</v>
      </c>
      <c r="G25" s="4"/>
      <c r="H25" s="4"/>
      <c r="I25" s="4"/>
      <c r="J25" s="4"/>
    </row>
    <row r="26" spans="1:10" ht="15.75">
      <c r="A26" s="262">
        <f>'T8'!A21</f>
        <v>42005</v>
      </c>
      <c r="B26" s="263">
        <v>251</v>
      </c>
      <c r="C26" s="263">
        <v>5357</v>
      </c>
      <c r="D26" s="263">
        <v>1942</v>
      </c>
      <c r="E26" s="263">
        <v>475</v>
      </c>
      <c r="F26" s="264">
        <f>SUM(B26:E26)</f>
        <v>8025</v>
      </c>
      <c r="G26" s="4"/>
      <c r="H26" s="4"/>
      <c r="I26" s="4"/>
      <c r="J26" s="4"/>
    </row>
    <row r="27" spans="1:10">
      <c r="A27" s="245" t="str">
        <f>'T8'!A22</f>
        <v>en %</v>
      </c>
      <c r="B27" s="246">
        <f>B26/$F26</f>
        <v>3.1277258566978196E-2</v>
      </c>
      <c r="C27" s="246">
        <f t="shared" ref="C27" si="29">C26/$F26</f>
        <v>0.66753894080996889</v>
      </c>
      <c r="D27" s="246">
        <f t="shared" ref="D27" si="30">D26/$F26</f>
        <v>0.24199376947040499</v>
      </c>
      <c r="E27" s="246">
        <f t="shared" ref="E27" si="31">E26/$F26</f>
        <v>5.9190031152647975E-2</v>
      </c>
      <c r="F27" s="246">
        <f t="shared" ref="F27" si="32">F26/$F26</f>
        <v>1</v>
      </c>
      <c r="G27" s="4"/>
      <c r="H27" s="4"/>
      <c r="I27" s="4"/>
      <c r="J27" s="4"/>
    </row>
    <row r="28" spans="1:10">
      <c r="A28" s="207"/>
      <c r="B28" s="208"/>
      <c r="C28" s="208"/>
      <c r="D28" s="208"/>
      <c r="E28" s="208"/>
      <c r="F28" s="208"/>
      <c r="G28" s="4"/>
      <c r="H28" s="4"/>
      <c r="I28" s="4"/>
      <c r="J28" s="4"/>
    </row>
    <row r="29" spans="1:10">
      <c r="A29" s="207"/>
      <c r="B29" s="208"/>
      <c r="C29" s="208"/>
      <c r="D29" s="208"/>
      <c r="E29" s="208"/>
      <c r="F29" s="208"/>
      <c r="G29" s="4"/>
      <c r="H29" s="4"/>
      <c r="I29" s="4"/>
      <c r="J29" s="4"/>
    </row>
    <row r="30" spans="1:10">
      <c r="A30" s="207"/>
      <c r="B30" s="208"/>
      <c r="C30" s="208"/>
      <c r="D30" s="208"/>
      <c r="E30" s="208"/>
      <c r="F30" s="208"/>
      <c r="G30" s="4"/>
      <c r="H30" s="4"/>
      <c r="I30" s="4"/>
      <c r="J30" s="4"/>
    </row>
    <row r="31" spans="1:10">
      <c r="A31" s="207"/>
      <c r="B31" s="208"/>
      <c r="C31" s="208"/>
      <c r="D31" s="208"/>
      <c r="E31" s="208"/>
      <c r="F31" s="208"/>
      <c r="G31" s="4"/>
      <c r="H31" s="4"/>
      <c r="I31" s="4"/>
      <c r="J31" s="4"/>
    </row>
    <row r="32" spans="1:10">
      <c r="A32" s="207"/>
      <c r="B32" s="208"/>
      <c r="C32" s="208"/>
      <c r="D32" s="208"/>
      <c r="E32" s="208"/>
      <c r="F32" s="208"/>
      <c r="G32" s="4"/>
      <c r="H32" s="4"/>
      <c r="I32" s="4"/>
      <c r="J32" s="4"/>
    </row>
    <row r="33" spans="1:10">
      <c r="A33" s="207"/>
      <c r="B33" s="208"/>
      <c r="C33" s="208"/>
      <c r="D33" s="208"/>
      <c r="E33" s="208"/>
      <c r="F33" s="208"/>
      <c r="G33" s="4"/>
      <c r="H33" s="4"/>
      <c r="I33" s="4"/>
      <c r="J33" s="4"/>
    </row>
    <row r="34" spans="1:10">
      <c r="A34" s="207"/>
      <c r="B34" s="208"/>
      <c r="C34" s="208"/>
      <c r="D34" s="208"/>
      <c r="E34" s="208"/>
      <c r="F34" s="208"/>
      <c r="G34" s="4"/>
      <c r="H34" s="4"/>
      <c r="I34" s="4"/>
      <c r="J34" s="4"/>
    </row>
    <row r="35" spans="1:10">
      <c r="A35" s="207"/>
      <c r="B35" s="208"/>
      <c r="C35" s="208"/>
      <c r="D35" s="208"/>
      <c r="E35" s="208"/>
      <c r="F35" s="208"/>
      <c r="G35" s="4"/>
      <c r="H35" s="4"/>
      <c r="I35" s="4"/>
      <c r="J35" s="4"/>
    </row>
    <row r="36" spans="1:10">
      <c r="A36" s="207"/>
      <c r="B36" s="208"/>
      <c r="C36" s="208"/>
      <c r="D36" s="208"/>
      <c r="E36" s="208"/>
      <c r="F36" s="208"/>
      <c r="G36" s="4"/>
      <c r="H36" s="4"/>
      <c r="I36" s="4"/>
      <c r="J36" s="4"/>
    </row>
    <row r="37" spans="1:10">
      <c r="A37" s="45"/>
      <c r="F37" s="4"/>
      <c r="G37" s="4"/>
      <c r="H37" s="4"/>
      <c r="I37" s="4"/>
      <c r="J37" s="4"/>
    </row>
    <row r="38" spans="1:10" ht="18.75">
      <c r="A38" s="135" t="s">
        <v>92</v>
      </c>
      <c r="B38" s="136" t="s">
        <v>154</v>
      </c>
      <c r="F38" s="4"/>
      <c r="G38" s="4"/>
      <c r="H38" s="4"/>
      <c r="I38" s="4"/>
      <c r="J38" s="4"/>
    </row>
    <row r="39" spans="1:10" ht="18.75">
      <c r="A39" s="38"/>
      <c r="B39" s="136" t="s">
        <v>153</v>
      </c>
      <c r="F39" s="4"/>
    </row>
    <row r="40" spans="1:10" ht="18.75">
      <c r="A40" s="38"/>
      <c r="B40" s="441" t="s">
        <v>283</v>
      </c>
      <c r="F40" s="4"/>
    </row>
    <row r="41" spans="1:10" ht="18.75">
      <c r="A41" s="38"/>
      <c r="B41" s="448" t="s">
        <v>299</v>
      </c>
      <c r="F41" s="4"/>
    </row>
    <row r="42" spans="1:10" ht="31.5">
      <c r="B42" s="269" t="s">
        <v>155</v>
      </c>
      <c r="C42" s="269" t="s">
        <v>156</v>
      </c>
      <c r="D42" s="269" t="s">
        <v>157</v>
      </c>
      <c r="E42" s="487" t="s">
        <v>84</v>
      </c>
      <c r="F42" s="484" t="s">
        <v>25</v>
      </c>
    </row>
    <row r="43" spans="1:10" ht="15.75">
      <c r="B43" s="247" t="s">
        <v>158</v>
      </c>
      <c r="C43" s="247" t="s">
        <v>159</v>
      </c>
      <c r="D43" s="247" t="s">
        <v>160</v>
      </c>
      <c r="E43" s="486"/>
      <c r="F43" s="484"/>
    </row>
    <row r="44" spans="1:10" ht="15.75">
      <c r="A44" s="242">
        <f t="shared" ref="A44:A57" si="33">A7</f>
        <v>42736</v>
      </c>
      <c r="B44" s="267">
        <v>46</v>
      </c>
      <c r="C44" s="267">
        <v>229</v>
      </c>
      <c r="D44" s="267">
        <v>66</v>
      </c>
      <c r="E44" s="267">
        <v>10</v>
      </c>
      <c r="F44" s="268">
        <f>SUM(B44:E44)</f>
        <v>351</v>
      </c>
    </row>
    <row r="45" spans="1:10">
      <c r="A45" s="249" t="str">
        <f t="shared" si="33"/>
        <v>en %</v>
      </c>
      <c r="B45" s="250">
        <f>B44/$F44</f>
        <v>0.13105413105413105</v>
      </c>
      <c r="C45" s="250">
        <f t="shared" ref="C45" si="34">C44/$F44</f>
        <v>0.6524216524216524</v>
      </c>
      <c r="D45" s="250">
        <f t="shared" ref="D45" si="35">D44/$F44</f>
        <v>0.18803418803418803</v>
      </c>
      <c r="E45" s="250">
        <f>E44/$F44</f>
        <v>2.8490028490028491E-2</v>
      </c>
      <c r="F45" s="250">
        <f t="shared" ref="F45" si="36">F44/$F44</f>
        <v>1</v>
      </c>
    </row>
    <row r="46" spans="1:10" ht="15.75">
      <c r="A46" s="251">
        <f t="shared" si="33"/>
        <v>42644</v>
      </c>
      <c r="B46" s="252">
        <v>38</v>
      </c>
      <c r="C46" s="252">
        <v>224</v>
      </c>
      <c r="D46" s="252">
        <v>65</v>
      </c>
      <c r="E46" s="252">
        <v>11</v>
      </c>
      <c r="F46" s="253">
        <f>SUM(B46:E46)</f>
        <v>338</v>
      </c>
    </row>
    <row r="47" spans="1:10">
      <c r="A47" s="254" t="str">
        <f t="shared" si="33"/>
        <v>en %</v>
      </c>
      <c r="B47" s="255">
        <f>B46/$F46</f>
        <v>0.11242603550295859</v>
      </c>
      <c r="C47" s="255">
        <f t="shared" ref="C47" si="37">C46/$F46</f>
        <v>0.66272189349112431</v>
      </c>
      <c r="D47" s="255">
        <f t="shared" ref="D47" si="38">D46/$F46</f>
        <v>0.19230769230769232</v>
      </c>
      <c r="E47" s="255">
        <f t="shared" ref="E47" si="39">E46/$F46</f>
        <v>3.2544378698224852E-2</v>
      </c>
      <c r="F47" s="255">
        <f t="shared" ref="F47" si="40">F46/$F46</f>
        <v>1</v>
      </c>
    </row>
    <row r="48" spans="1:10" ht="15.75">
      <c r="A48" s="251">
        <f t="shared" si="33"/>
        <v>42552</v>
      </c>
      <c r="B48" s="252">
        <v>38</v>
      </c>
      <c r="C48" s="252">
        <v>233</v>
      </c>
      <c r="D48" s="252">
        <v>66</v>
      </c>
      <c r="E48" s="252">
        <v>11</v>
      </c>
      <c r="F48" s="253">
        <f>SUM(B48:E48)</f>
        <v>348</v>
      </c>
    </row>
    <row r="49" spans="1:7">
      <c r="A49" s="259" t="str">
        <f t="shared" si="33"/>
        <v>en %</v>
      </c>
      <c r="B49" s="260">
        <f>B48/$F48</f>
        <v>0.10919540229885058</v>
      </c>
      <c r="C49" s="260">
        <f t="shared" ref="C49" si="41">C48/$F48</f>
        <v>0.66954022988505746</v>
      </c>
      <c r="D49" s="260">
        <f t="shared" ref="D49" si="42">D48/$F48</f>
        <v>0.18965517241379309</v>
      </c>
      <c r="E49" s="260">
        <f t="shared" ref="E49" si="43">E48/$F48</f>
        <v>3.1609195402298854E-2</v>
      </c>
      <c r="F49" s="260">
        <f t="shared" ref="F49" si="44">F48/$F48</f>
        <v>1</v>
      </c>
    </row>
    <row r="50" spans="1:7" ht="15.75">
      <c r="A50" s="256">
        <f t="shared" si="33"/>
        <v>42461</v>
      </c>
      <c r="B50" s="257">
        <v>38</v>
      </c>
      <c r="C50" s="257">
        <v>225</v>
      </c>
      <c r="D50" s="257">
        <v>68</v>
      </c>
      <c r="E50" s="257">
        <v>11</v>
      </c>
      <c r="F50" s="258">
        <f>SUM(B50:E50)</f>
        <v>342</v>
      </c>
    </row>
    <row r="51" spans="1:7">
      <c r="A51" s="254" t="str">
        <f t="shared" si="33"/>
        <v>en %</v>
      </c>
      <c r="B51" s="255">
        <f>B50/$F50</f>
        <v>0.1111111111111111</v>
      </c>
      <c r="C51" s="255">
        <f t="shared" ref="C51" si="45">C50/$F50</f>
        <v>0.65789473684210531</v>
      </c>
      <c r="D51" s="255">
        <f t="shared" ref="D51" si="46">D50/$F50</f>
        <v>0.19883040935672514</v>
      </c>
      <c r="E51" s="255">
        <f t="shared" ref="E51" si="47">E50/$F50</f>
        <v>3.2163742690058478E-2</v>
      </c>
      <c r="F51" s="255">
        <f t="shared" ref="F51" si="48">F50/$F50</f>
        <v>1</v>
      </c>
    </row>
    <row r="52" spans="1:7" ht="15.75">
      <c r="A52" s="262">
        <f t="shared" si="33"/>
        <v>42370</v>
      </c>
      <c r="B52" s="263">
        <v>32</v>
      </c>
      <c r="C52" s="263">
        <v>221</v>
      </c>
      <c r="D52" s="263">
        <v>65</v>
      </c>
      <c r="E52" s="263">
        <v>11</v>
      </c>
      <c r="F52" s="264">
        <f>SUM(B52:E52)</f>
        <v>329</v>
      </c>
    </row>
    <row r="53" spans="1:7">
      <c r="A53" s="265" t="str">
        <f t="shared" si="33"/>
        <v>en %</v>
      </c>
      <c r="B53" s="266">
        <f>B52/$F52</f>
        <v>9.7264437689969604E-2</v>
      </c>
      <c r="C53" s="266">
        <f t="shared" ref="C53" si="49">C52/$F52</f>
        <v>0.67173252279635254</v>
      </c>
      <c r="D53" s="266">
        <f t="shared" ref="D53" si="50">D52/$F52</f>
        <v>0.19756838905775076</v>
      </c>
      <c r="E53" s="266">
        <f t="shared" ref="E53" si="51">E52/$F52</f>
        <v>3.3434650455927049E-2</v>
      </c>
      <c r="F53" s="266">
        <f t="shared" ref="F53" si="52">F52/$F52</f>
        <v>1</v>
      </c>
    </row>
    <row r="54" spans="1:7" ht="15.75">
      <c r="A54" s="261">
        <f t="shared" si="33"/>
        <v>42278</v>
      </c>
      <c r="B54" s="257">
        <v>39</v>
      </c>
      <c r="C54" s="257">
        <v>230</v>
      </c>
      <c r="D54" s="257">
        <v>66</v>
      </c>
      <c r="E54" s="257">
        <v>11</v>
      </c>
      <c r="F54" s="258">
        <f>SUM(B54:E54)</f>
        <v>346</v>
      </c>
    </row>
    <row r="55" spans="1:7">
      <c r="A55" s="254" t="str">
        <f t="shared" si="33"/>
        <v>en %</v>
      </c>
      <c r="B55" s="255">
        <f>B54/$F54</f>
        <v>0.11271676300578035</v>
      </c>
      <c r="C55" s="255">
        <f t="shared" ref="C55" si="53">C54/$F54</f>
        <v>0.66473988439306353</v>
      </c>
      <c r="D55" s="255">
        <f t="shared" ref="D55" si="54">D54/$F54</f>
        <v>0.19075144508670519</v>
      </c>
      <c r="E55" s="255">
        <f t="shared" ref="E55" si="55">E54/$F54</f>
        <v>3.1791907514450865E-2</v>
      </c>
      <c r="F55" s="255">
        <f t="shared" ref="F55" si="56">F54/$F54</f>
        <v>1</v>
      </c>
    </row>
    <row r="56" spans="1:7" ht="15.75">
      <c r="A56" s="251">
        <f t="shared" si="33"/>
        <v>42186</v>
      </c>
      <c r="B56" s="334">
        <v>41</v>
      </c>
      <c r="C56" s="362">
        <v>242</v>
      </c>
      <c r="D56" s="252">
        <v>66</v>
      </c>
      <c r="E56" s="252">
        <v>11</v>
      </c>
      <c r="F56" s="253">
        <f>SUM(B56:E56)</f>
        <v>360</v>
      </c>
    </row>
    <row r="57" spans="1:7">
      <c r="A57" s="368" t="str">
        <f t="shared" si="33"/>
        <v>en %</v>
      </c>
      <c r="B57" s="364">
        <f>B56/$F56</f>
        <v>0.11388888888888889</v>
      </c>
      <c r="C57" s="367">
        <f t="shared" ref="C57" si="57">C56/$F56</f>
        <v>0.67222222222222228</v>
      </c>
      <c r="D57" s="369">
        <f t="shared" ref="D57" si="58">D56/$F56</f>
        <v>0.18333333333333332</v>
      </c>
      <c r="E57" s="369">
        <f t="shared" ref="E57" si="59">E56/$F56</f>
        <v>3.0555555555555555E-2</v>
      </c>
      <c r="F57" s="369">
        <f t="shared" ref="F57" si="60">F56/$F56</f>
        <v>1</v>
      </c>
    </row>
    <row r="58" spans="1:7">
      <c r="A58" s="353"/>
      <c r="B58" s="332"/>
      <c r="C58" s="332"/>
      <c r="D58" s="327"/>
      <c r="E58" s="336"/>
      <c r="F58" s="336"/>
      <c r="G58" s="360"/>
    </row>
    <row r="59" spans="1:7" ht="31.5">
      <c r="A59" s="254"/>
      <c r="B59" s="269" t="s">
        <v>155</v>
      </c>
      <c r="C59" s="269" t="s">
        <v>245</v>
      </c>
      <c r="D59" s="316" t="s">
        <v>246</v>
      </c>
      <c r="E59" s="485" t="s">
        <v>84</v>
      </c>
      <c r="F59" s="484" t="s">
        <v>25</v>
      </c>
    </row>
    <row r="60" spans="1:7" ht="15.75">
      <c r="A60" s="254"/>
      <c r="B60" s="247" t="s">
        <v>243</v>
      </c>
      <c r="C60" s="247" t="s">
        <v>244</v>
      </c>
      <c r="D60" s="247" t="s">
        <v>247</v>
      </c>
      <c r="E60" s="486"/>
      <c r="F60" s="484"/>
    </row>
    <row r="61" spans="1:7" ht="15.75">
      <c r="A61" s="261">
        <f>A24</f>
        <v>42095</v>
      </c>
      <c r="B61" s="257">
        <v>43</v>
      </c>
      <c r="C61" s="257">
        <v>219</v>
      </c>
      <c r="D61" s="257">
        <v>59</v>
      </c>
      <c r="E61" s="257">
        <v>11</v>
      </c>
      <c r="F61" s="258">
        <f>SUM(B61:E61)</f>
        <v>332</v>
      </c>
    </row>
    <row r="62" spans="1:7">
      <c r="A62" s="254" t="str">
        <f>A25</f>
        <v>en %</v>
      </c>
      <c r="B62" s="255">
        <f>B61/$F61</f>
        <v>0.12951807228915663</v>
      </c>
      <c r="C62" s="255">
        <f t="shared" ref="C62" si="61">C61/$F61</f>
        <v>0.65963855421686746</v>
      </c>
      <c r="D62" s="255">
        <f t="shared" ref="D62" si="62">D61/$F61</f>
        <v>0.17771084337349397</v>
      </c>
      <c r="E62" s="255">
        <f t="shared" ref="E62" si="63">E61/$F61</f>
        <v>3.313253012048193E-2</v>
      </c>
      <c r="F62" s="255">
        <f t="shared" ref="F62" si="64">F61/$F61</f>
        <v>1</v>
      </c>
    </row>
    <row r="63" spans="1:7" ht="15.75">
      <c r="A63" s="262">
        <f>A26</f>
        <v>42005</v>
      </c>
      <c r="B63" s="263">
        <v>45</v>
      </c>
      <c r="C63" s="263">
        <v>211</v>
      </c>
      <c r="D63" s="263">
        <v>62</v>
      </c>
      <c r="E63" s="263">
        <v>11</v>
      </c>
      <c r="F63" s="264">
        <f>SUM(B63:E63)</f>
        <v>329</v>
      </c>
    </row>
    <row r="64" spans="1:7">
      <c r="A64" s="366" t="str">
        <f>A27</f>
        <v>en %</v>
      </c>
      <c r="B64" s="335">
        <f>B63/$F63</f>
        <v>0.13677811550151975</v>
      </c>
      <c r="C64" s="329">
        <f t="shared" ref="C64" si="65">C63/$F63</f>
        <v>0.64133738601823709</v>
      </c>
      <c r="D64" s="329">
        <f t="shared" ref="D64" si="66">D63/$F63</f>
        <v>0.18844984802431611</v>
      </c>
      <c r="E64" s="329">
        <f t="shared" ref="E64" si="67">E63/$F63</f>
        <v>3.3434650455927049E-2</v>
      </c>
      <c r="F64" s="335">
        <f t="shared" ref="F64" si="68">F63/$F63</f>
        <v>1</v>
      </c>
    </row>
    <row r="65" spans="1:10">
      <c r="A65" s="356"/>
      <c r="B65" s="356"/>
      <c r="C65" s="4"/>
      <c r="D65" s="5"/>
      <c r="E65" s="5"/>
      <c r="F65" s="355"/>
    </row>
    <row r="66" spans="1:10">
      <c r="A66" s="4"/>
      <c r="B66" s="4"/>
      <c r="C66" s="4"/>
      <c r="D66" s="5"/>
      <c r="E66" s="5"/>
    </row>
    <row r="67" spans="1:10" ht="21" customHeight="1">
      <c r="A67" s="4"/>
      <c r="B67" s="4"/>
      <c r="C67" s="4"/>
      <c r="D67" s="5"/>
      <c r="E67" s="5"/>
    </row>
    <row r="68" spans="1:10">
      <c r="A68" s="4"/>
      <c r="B68" s="4"/>
      <c r="C68" s="4"/>
      <c r="D68" s="5"/>
      <c r="E68" s="5"/>
    </row>
    <row r="69" spans="1:10">
      <c r="A69" s="4"/>
      <c r="B69" s="4"/>
      <c r="C69" s="4"/>
      <c r="D69" s="5"/>
      <c r="E69" s="5"/>
    </row>
    <row r="70" spans="1:10">
      <c r="A70" s="4"/>
      <c r="B70" s="4"/>
      <c r="C70" s="4"/>
      <c r="D70" s="5"/>
      <c r="E70" s="5"/>
    </row>
    <row r="71" spans="1:10">
      <c r="A71" s="4"/>
      <c r="B71" s="4"/>
      <c r="C71" s="4"/>
      <c r="D71" s="5"/>
      <c r="E71" s="5"/>
    </row>
    <row r="72" spans="1:10">
      <c r="A72" s="4"/>
      <c r="B72" s="4"/>
      <c r="C72" s="4"/>
      <c r="D72" s="5"/>
      <c r="E72" s="5"/>
    </row>
    <row r="73" spans="1:10">
      <c r="A73" s="4"/>
      <c r="B73" s="4"/>
      <c r="C73" s="4"/>
      <c r="D73" s="5"/>
      <c r="E73" s="5"/>
    </row>
    <row r="74" spans="1:10">
      <c r="A74" s="4"/>
      <c r="B74" s="4"/>
      <c r="C74" s="4"/>
      <c r="D74" s="5"/>
      <c r="E74" s="5"/>
    </row>
    <row r="75" spans="1:10">
      <c r="A75" s="4"/>
      <c r="B75" s="4"/>
      <c r="C75" s="4"/>
      <c r="D75" s="5"/>
      <c r="E75" s="5"/>
    </row>
    <row r="76" spans="1:10">
      <c r="A76" s="45"/>
      <c r="F76" s="4"/>
      <c r="G76" s="4"/>
      <c r="H76" s="4"/>
      <c r="I76" s="4"/>
      <c r="J76" s="4"/>
    </row>
    <row r="77" spans="1:10">
      <c r="A77" s="45"/>
      <c r="F77" s="4"/>
      <c r="G77" s="4"/>
      <c r="H77" s="4"/>
      <c r="I77" s="4"/>
      <c r="J77" s="4"/>
    </row>
    <row r="78" spans="1:10">
      <c r="A78" s="45"/>
      <c r="F78" s="4"/>
      <c r="G78" s="4"/>
      <c r="H78" s="4"/>
      <c r="I78" s="4"/>
      <c r="J78" s="4"/>
    </row>
    <row r="79" spans="1:10">
      <c r="A79" s="45"/>
      <c r="F79" s="4"/>
      <c r="G79" s="4"/>
      <c r="H79" s="4"/>
      <c r="I79" s="4"/>
      <c r="J79" s="4"/>
    </row>
    <row r="80" spans="1:10">
      <c r="A80" s="45"/>
      <c r="F80" s="4"/>
      <c r="G80" s="4"/>
      <c r="H80" s="4"/>
      <c r="I80" s="4"/>
      <c r="J80" s="4"/>
    </row>
    <row r="81" spans="1:10">
      <c r="A81" s="45"/>
      <c r="F81" s="4"/>
      <c r="G81" s="4"/>
      <c r="H81" s="4"/>
      <c r="I81" s="4"/>
      <c r="J81" s="4"/>
    </row>
    <row r="82" spans="1:10">
      <c r="A82" s="45"/>
      <c r="F82" s="4"/>
      <c r="G82" s="4"/>
      <c r="H82" s="4"/>
      <c r="I82" s="4"/>
      <c r="J82" s="4"/>
    </row>
    <row r="83" spans="1:10">
      <c r="A83" s="45"/>
      <c r="F83" s="4"/>
      <c r="G83" s="4"/>
      <c r="H83" s="4"/>
      <c r="I83" s="4"/>
      <c r="J83" s="4"/>
    </row>
  </sheetData>
  <mergeCells count="8">
    <mergeCell ref="E59:E60"/>
    <mergeCell ref="F59:F60"/>
    <mergeCell ref="F5:F6"/>
    <mergeCell ref="F42:F43"/>
    <mergeCell ref="E42:E43"/>
    <mergeCell ref="E5:E6"/>
    <mergeCell ref="E22:E23"/>
    <mergeCell ref="F22:F23"/>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3"/>
  <sheetViews>
    <sheetView view="pageBreakPreview" zoomScale="75" zoomScaleNormal="85" zoomScaleSheetLayoutView="75" zoomScalePageLayoutView="85" workbookViewId="0">
      <selection activeCell="B35" sqref="B35"/>
    </sheetView>
  </sheetViews>
  <sheetFormatPr baseColWidth="10" defaultRowHeight="12.75"/>
  <cols>
    <col min="1" max="1" width="17.125" style="13" customWidth="1"/>
    <col min="2" max="2" width="12.75" style="13" customWidth="1"/>
    <col min="3" max="3" width="11.625" style="13" customWidth="1"/>
    <col min="4" max="4" width="11.5" style="13" customWidth="1"/>
    <col min="5" max="5" width="12.375" style="13" customWidth="1"/>
    <col min="6" max="6" width="9.375" style="13" customWidth="1"/>
    <col min="7" max="7" width="12.75" style="13" customWidth="1"/>
    <col min="8" max="8" width="12.5" style="13" customWidth="1"/>
    <col min="9" max="9" width="11" style="13" customWidth="1"/>
    <col min="10" max="16384" width="11" style="5"/>
  </cols>
  <sheetData>
    <row r="1" spans="1:14" ht="18.75">
      <c r="A1" s="135" t="s">
        <v>64</v>
      </c>
      <c r="B1" s="136" t="s">
        <v>164</v>
      </c>
      <c r="C1" s="136"/>
      <c r="D1" s="136"/>
      <c r="E1" s="136"/>
      <c r="F1" s="136"/>
      <c r="J1" s="4"/>
      <c r="K1" s="4"/>
      <c r="L1" s="4"/>
      <c r="M1" s="4"/>
      <c r="N1" s="4"/>
    </row>
    <row r="2" spans="1:14" ht="18.75">
      <c r="A2" s="38"/>
      <c r="B2" s="330" t="s">
        <v>248</v>
      </c>
      <c r="C2" s="136"/>
      <c r="D2" s="136"/>
      <c r="E2" s="136"/>
      <c r="F2" s="136"/>
      <c r="J2" s="4"/>
      <c r="K2" s="4"/>
      <c r="L2" s="4"/>
      <c r="M2" s="4"/>
      <c r="N2" s="4"/>
    </row>
    <row r="3" spans="1:14" ht="52.5" customHeight="1">
      <c r="B3" s="269" t="s">
        <v>336</v>
      </c>
      <c r="C3" s="269" t="s">
        <v>161</v>
      </c>
      <c r="D3" s="269" t="s">
        <v>162</v>
      </c>
      <c r="E3" s="269" t="s">
        <v>163</v>
      </c>
      <c r="F3" s="269" t="s">
        <v>155</v>
      </c>
      <c r="G3" s="269" t="s">
        <v>156</v>
      </c>
      <c r="H3" s="269" t="s">
        <v>219</v>
      </c>
      <c r="I3" s="487" t="s">
        <v>84</v>
      </c>
      <c r="J3" s="484" t="s">
        <v>25</v>
      </c>
      <c r="K3" s="4"/>
      <c r="L3" s="4"/>
      <c r="M3" s="4"/>
      <c r="N3" s="4"/>
    </row>
    <row r="4" spans="1:14" ht="15.75">
      <c r="B4" s="271" t="s">
        <v>145</v>
      </c>
      <c r="C4" s="271" t="s">
        <v>139</v>
      </c>
      <c r="D4" s="271" t="s">
        <v>140</v>
      </c>
      <c r="E4" s="271" t="s">
        <v>141</v>
      </c>
      <c r="F4" s="270" t="s">
        <v>158</v>
      </c>
      <c r="G4" s="270" t="s">
        <v>159</v>
      </c>
      <c r="H4" s="270" t="s">
        <v>229</v>
      </c>
      <c r="I4" s="486"/>
      <c r="J4" s="484"/>
      <c r="K4" s="4"/>
      <c r="L4" s="4"/>
      <c r="M4" s="4"/>
      <c r="N4" s="4"/>
    </row>
    <row r="5" spans="1:14" ht="15.75">
      <c r="A5" s="242">
        <f>'T8'!A5</f>
        <v>42736</v>
      </c>
      <c r="B5" s="267">
        <v>7251</v>
      </c>
      <c r="C5" s="267">
        <v>10277</v>
      </c>
      <c r="D5" s="267">
        <v>11692</v>
      </c>
      <c r="E5" s="267">
        <v>13357</v>
      </c>
      <c r="F5" s="267">
        <v>7630</v>
      </c>
      <c r="G5" s="267">
        <v>6526</v>
      </c>
      <c r="H5" s="267">
        <v>2068</v>
      </c>
      <c r="I5" s="267">
        <v>497</v>
      </c>
      <c r="J5" s="268">
        <f>SUM(B5:I5)</f>
        <v>59298</v>
      </c>
      <c r="K5" s="4"/>
      <c r="L5" s="4"/>
      <c r="M5" s="4"/>
      <c r="N5" s="4"/>
    </row>
    <row r="6" spans="1:14">
      <c r="A6" s="249" t="str">
        <f>'T8'!A6</f>
        <v>en %</v>
      </c>
      <c r="B6" s="317">
        <f>B5/$J5</f>
        <v>0.12228068400283315</v>
      </c>
      <c r="C6" s="317">
        <f t="shared" ref="C6:J6" si="0">C5/$J5</f>
        <v>0.1733110728861007</v>
      </c>
      <c r="D6" s="317">
        <f t="shared" si="0"/>
        <v>0.19717359776046409</v>
      </c>
      <c r="E6" s="317">
        <f t="shared" si="0"/>
        <v>0.22525211642888462</v>
      </c>
      <c r="F6" s="317">
        <f t="shared" si="0"/>
        <v>0.12867213059462376</v>
      </c>
      <c r="G6" s="317">
        <f t="shared" si="0"/>
        <v>0.11005430200006745</v>
      </c>
      <c r="H6" s="317">
        <f>H5/$J5</f>
        <v>3.4874700664440622E-2</v>
      </c>
      <c r="I6" s="317">
        <f t="shared" si="0"/>
        <v>8.3813956625855852E-3</v>
      </c>
      <c r="J6" s="250">
        <f t="shared" si="0"/>
        <v>1</v>
      </c>
      <c r="K6" s="4"/>
      <c r="L6" s="4"/>
      <c r="M6" s="4"/>
      <c r="N6" s="4"/>
    </row>
    <row r="7" spans="1:14" ht="15.75">
      <c r="A7" s="251">
        <f>'T8'!A7</f>
        <v>42644</v>
      </c>
      <c r="B7" s="252">
        <v>7627</v>
      </c>
      <c r="C7" s="252">
        <v>10464</v>
      </c>
      <c r="D7" s="252">
        <v>11482</v>
      </c>
      <c r="E7" s="252">
        <v>13383</v>
      </c>
      <c r="F7" s="252">
        <v>7524</v>
      </c>
      <c r="G7" s="252">
        <v>6362</v>
      </c>
      <c r="H7" s="252">
        <v>2027</v>
      </c>
      <c r="I7" s="252">
        <v>498</v>
      </c>
      <c r="J7" s="253">
        <f t="shared" ref="J7" si="1">SUM(B7:I7)</f>
        <v>59367</v>
      </c>
      <c r="K7" s="4"/>
      <c r="L7" s="4"/>
      <c r="M7" s="4"/>
      <c r="N7" s="4"/>
    </row>
    <row r="8" spans="1:14">
      <c r="A8" s="254" t="str">
        <f>'T8'!A8</f>
        <v>en %</v>
      </c>
      <c r="B8" s="255">
        <f t="shared" ref="B8" si="2">B7/$J7</f>
        <v>0.1284720467599845</v>
      </c>
      <c r="C8" s="255">
        <f t="shared" ref="C8" si="3">C7/$J7</f>
        <v>0.1762595381272424</v>
      </c>
      <c r="D8" s="255">
        <f t="shared" ref="D8" si="4">D7/$J7</f>
        <v>0.19340711169504943</v>
      </c>
      <c r="E8" s="255">
        <f t="shared" ref="E8" si="5">E7/$J7</f>
        <v>0.22542826822982465</v>
      </c>
      <c r="F8" s="255">
        <f t="shared" ref="F8" si="6">F7/$J7</f>
        <v>0.12673707615341856</v>
      </c>
      <c r="G8" s="255">
        <f t="shared" ref="G8" si="7">G7/$J7</f>
        <v>0.10716391261138343</v>
      </c>
      <c r="H8" s="255">
        <f t="shared" ref="H8" si="8">H7/$J7</f>
        <v>3.4143547762224807E-2</v>
      </c>
      <c r="I8" s="255">
        <f t="shared" ref="I8" si="9">I7/$J7</f>
        <v>8.3884986608722019E-3</v>
      </c>
      <c r="J8" s="255">
        <f t="shared" ref="J8" si="10">J7/$J7</f>
        <v>1</v>
      </c>
      <c r="K8" s="4"/>
      <c r="L8" s="4"/>
      <c r="M8" s="4"/>
      <c r="N8" s="4"/>
    </row>
    <row r="9" spans="1:14" ht="15.75">
      <c r="A9" s="251">
        <f>'T8'!A9</f>
        <v>42552</v>
      </c>
      <c r="B9" s="252">
        <v>8517</v>
      </c>
      <c r="C9" s="252">
        <v>10619</v>
      </c>
      <c r="D9" s="252">
        <v>11490</v>
      </c>
      <c r="E9" s="252">
        <v>13550</v>
      </c>
      <c r="F9" s="252">
        <v>7721</v>
      </c>
      <c r="G9" s="252">
        <v>6441</v>
      </c>
      <c r="H9" s="252">
        <v>2036</v>
      </c>
      <c r="I9" s="252">
        <v>496</v>
      </c>
      <c r="J9" s="253">
        <f t="shared" ref="J9" si="11">SUM(B9:I9)</f>
        <v>60870</v>
      </c>
      <c r="K9" s="4"/>
      <c r="L9" s="4"/>
      <c r="M9" s="4"/>
      <c r="N9" s="4"/>
    </row>
    <row r="10" spans="1:14">
      <c r="A10" s="259" t="str">
        <f>'T8'!A10</f>
        <v>en %</v>
      </c>
      <c r="B10" s="260">
        <f t="shared" ref="B10" si="12">B9/$J9</f>
        <v>0.13992114342040415</v>
      </c>
      <c r="C10" s="260">
        <f t="shared" ref="C10" si="13">C9/$J9</f>
        <v>0.17445375390175785</v>
      </c>
      <c r="D10" s="260">
        <f t="shared" ref="D10" si="14">D9/$J9</f>
        <v>0.18876293740758995</v>
      </c>
      <c r="E10" s="260">
        <f t="shared" ref="E10" si="15">E9/$J9</f>
        <v>0.22260555281747987</v>
      </c>
      <c r="F10" s="260">
        <f t="shared" ref="F10" si="16">F9/$J9</f>
        <v>0.12684409397075735</v>
      </c>
      <c r="G10" s="260">
        <f t="shared" ref="G10" si="17">G9/$J9</f>
        <v>0.10581567274519468</v>
      </c>
      <c r="H10" s="260">
        <f t="shared" ref="H10" si="18">H9/$J9</f>
        <v>3.3448332511910629E-2</v>
      </c>
      <c r="I10" s="260">
        <f t="shared" ref="I10" si="19">I9/$J9</f>
        <v>8.1485132249055365E-3</v>
      </c>
      <c r="J10" s="260">
        <f t="shared" ref="J10" si="20">J9/$J9</f>
        <v>1</v>
      </c>
      <c r="K10" s="4"/>
      <c r="L10" s="4"/>
      <c r="M10" s="4"/>
      <c r="N10" s="4"/>
    </row>
    <row r="11" spans="1:14" ht="15.75">
      <c r="A11" s="256">
        <f>'T8'!A11</f>
        <v>42461</v>
      </c>
      <c r="B11" s="257">
        <v>10502</v>
      </c>
      <c r="C11" s="257">
        <v>9823</v>
      </c>
      <c r="D11" s="257">
        <v>10419</v>
      </c>
      <c r="E11" s="257">
        <v>13028</v>
      </c>
      <c r="F11" s="257">
        <v>7550</v>
      </c>
      <c r="G11" s="257">
        <v>6300</v>
      </c>
      <c r="H11" s="257">
        <v>1996</v>
      </c>
      <c r="I11" s="257">
        <v>498</v>
      </c>
      <c r="J11" s="258">
        <f t="shared" ref="J11" si="21">SUM(B11:I11)</f>
        <v>60116</v>
      </c>
      <c r="K11" s="4"/>
      <c r="L11" s="4"/>
      <c r="M11" s="4"/>
      <c r="N11" s="4"/>
    </row>
    <row r="12" spans="1:14">
      <c r="A12" s="254" t="str">
        <f>'T8'!A12</f>
        <v>en %</v>
      </c>
      <c r="B12" s="255">
        <f t="shared" ref="B12" si="22">B11/$J11</f>
        <v>0.17469558852884423</v>
      </c>
      <c r="C12" s="255">
        <f t="shared" ref="C12" si="23">C11/$J11</f>
        <v>0.16340075853350189</v>
      </c>
      <c r="D12" s="255">
        <f t="shared" ref="D12" si="24">D11/$J11</f>
        <v>0.17331492447933994</v>
      </c>
      <c r="E12" s="255">
        <f t="shared" ref="E12" si="25">E11/$J11</f>
        <v>0.2167143522523122</v>
      </c>
      <c r="F12" s="255">
        <f t="shared" ref="F12" si="26">F11/$J11</f>
        <v>0.12559052498502896</v>
      </c>
      <c r="G12" s="255">
        <f t="shared" ref="G12" si="27">G11/$J11</f>
        <v>0.10479739170936191</v>
      </c>
      <c r="H12" s="255">
        <f t="shared" ref="H12" si="28">H11/$J11</f>
        <v>3.3202475214585137E-2</v>
      </c>
      <c r="I12" s="255">
        <f t="shared" ref="I12" si="29">I11/$J11</f>
        <v>8.2839842970257507E-3</v>
      </c>
      <c r="J12" s="255">
        <f t="shared" ref="J12" si="30">J11/$J11</f>
        <v>1</v>
      </c>
      <c r="K12" s="4"/>
      <c r="L12" s="4"/>
      <c r="M12" s="4"/>
      <c r="N12" s="4"/>
    </row>
    <row r="13" spans="1:14" ht="15.75">
      <c r="A13" s="262">
        <f>'T8'!A13</f>
        <v>42370</v>
      </c>
      <c r="B13" s="263">
        <v>9507</v>
      </c>
      <c r="C13" s="263">
        <v>9823</v>
      </c>
      <c r="D13" s="263">
        <v>10055</v>
      </c>
      <c r="E13" s="263">
        <v>12959</v>
      </c>
      <c r="F13" s="263">
        <v>7400</v>
      </c>
      <c r="G13" s="263">
        <v>6241</v>
      </c>
      <c r="H13" s="263">
        <v>1963</v>
      </c>
      <c r="I13" s="263">
        <v>495</v>
      </c>
      <c r="J13" s="264">
        <f t="shared" ref="J13" si="31">SUM(B13:I13)</f>
        <v>58443</v>
      </c>
      <c r="K13" s="4"/>
      <c r="L13" s="4"/>
      <c r="M13" s="4"/>
      <c r="N13" s="4"/>
    </row>
    <row r="14" spans="1:14">
      <c r="A14" s="265" t="str">
        <f>'T8'!A14</f>
        <v>en %</v>
      </c>
      <c r="B14" s="266">
        <f t="shared" ref="B14" si="32">B13/$J13</f>
        <v>0.16267132077408758</v>
      </c>
      <c r="C14" s="266">
        <f t="shared" ref="C14" si="33">C13/$J13</f>
        <v>0.16807829851308112</v>
      </c>
      <c r="D14" s="266">
        <f t="shared" ref="D14" si="34">D13/$J13</f>
        <v>0.17204797837208904</v>
      </c>
      <c r="E14" s="266">
        <f t="shared" ref="E14" si="35">E13/$J13</f>
        <v>0.22173741936587787</v>
      </c>
      <c r="F14" s="266">
        <f t="shared" ref="F14" si="36">F13/$J13</f>
        <v>0.12661909895111476</v>
      </c>
      <c r="G14" s="266">
        <f t="shared" ref="G14" si="37">G13/$J13</f>
        <v>0.10678781034512259</v>
      </c>
      <c r="H14" s="266">
        <f t="shared" ref="H14" si="38">H13/$J13</f>
        <v>3.358828260014031E-2</v>
      </c>
      <c r="I14" s="266">
        <f t="shared" ref="I14" si="39">I13/$J13</f>
        <v>8.4697910784867301E-3</v>
      </c>
      <c r="J14" s="266">
        <f t="shared" ref="J14" si="40">J13/$J13</f>
        <v>1</v>
      </c>
      <c r="K14" s="4"/>
      <c r="L14" s="4"/>
      <c r="M14" s="4"/>
      <c r="N14" s="4"/>
    </row>
    <row r="15" spans="1:14" ht="15.75">
      <c r="A15" s="261">
        <f>'T8'!A15</f>
        <v>42278</v>
      </c>
      <c r="B15" s="257">
        <v>8251</v>
      </c>
      <c r="C15" s="257">
        <v>9909</v>
      </c>
      <c r="D15" s="257">
        <v>10755</v>
      </c>
      <c r="E15" s="257">
        <v>13493</v>
      </c>
      <c r="F15" s="257">
        <v>7435</v>
      </c>
      <c r="G15" s="257">
        <v>6252</v>
      </c>
      <c r="H15" s="257">
        <v>1909</v>
      </c>
      <c r="I15" s="257">
        <v>493</v>
      </c>
      <c r="J15" s="258">
        <f t="shared" ref="J15" si="41">SUM(B15:I15)</f>
        <v>58497</v>
      </c>
      <c r="K15" s="4"/>
      <c r="L15" s="4"/>
      <c r="M15" s="4"/>
      <c r="N15" s="4"/>
    </row>
    <row r="16" spans="1:14">
      <c r="A16" s="254" t="str">
        <f>'T8'!A16</f>
        <v>en %</v>
      </c>
      <c r="B16" s="255">
        <f t="shared" ref="B16" si="42">B15/$J15</f>
        <v>0.14104996837444655</v>
      </c>
      <c r="C16" s="255">
        <f t="shared" ref="C16" si="43">C15/$J15</f>
        <v>0.16939330222062671</v>
      </c>
      <c r="D16" s="255">
        <f t="shared" ref="D16" si="44">D15/$J15</f>
        <v>0.18385558233755578</v>
      </c>
      <c r="E16" s="255">
        <f t="shared" ref="E16" si="45">E15/$J15</f>
        <v>0.23066140143939007</v>
      </c>
      <c r="F16" s="255">
        <f t="shared" ref="F16" si="46">F15/$J15</f>
        <v>0.12710053507017455</v>
      </c>
      <c r="G16" s="255">
        <f t="shared" ref="G16" si="47">G15/$J15</f>
        <v>0.10687727575773116</v>
      </c>
      <c r="H16" s="255">
        <f t="shared" ref="H16" si="48">H15/$J15</f>
        <v>3.2634152178744207E-2</v>
      </c>
      <c r="I16" s="255">
        <f t="shared" ref="I16" si="49">I15/$J15</f>
        <v>8.4277826213310092E-3</v>
      </c>
      <c r="J16" s="255">
        <f t="shared" ref="J16" si="50">J15/$J15</f>
        <v>1</v>
      </c>
      <c r="K16" s="4"/>
      <c r="L16" s="4"/>
      <c r="M16" s="4"/>
      <c r="N16" s="4"/>
    </row>
    <row r="17" spans="1:14" ht="15.75">
      <c r="A17" s="251">
        <f>'T8'!A17</f>
        <v>42186</v>
      </c>
      <c r="B17" s="252">
        <v>8550</v>
      </c>
      <c r="C17" s="252">
        <v>10259</v>
      </c>
      <c r="D17" s="252">
        <v>11454</v>
      </c>
      <c r="E17" s="252">
        <v>14165</v>
      </c>
      <c r="F17" s="252">
        <v>7602</v>
      </c>
      <c r="G17" s="252">
        <v>6430</v>
      </c>
      <c r="H17" s="252">
        <v>1924</v>
      </c>
      <c r="I17" s="252">
        <v>506</v>
      </c>
      <c r="J17" s="253">
        <f t="shared" ref="J17" si="51">SUM(B17:I17)</f>
        <v>60890</v>
      </c>
      <c r="K17" s="4"/>
      <c r="L17" s="4"/>
      <c r="M17" s="4"/>
      <c r="N17" s="4"/>
    </row>
    <row r="18" spans="1:14">
      <c r="A18" s="259" t="str">
        <f>'T8'!A18</f>
        <v>en %</v>
      </c>
      <c r="B18" s="260">
        <f t="shared" ref="B18" si="52">B17/$J17</f>
        <v>0.14041714567252422</v>
      </c>
      <c r="C18" s="260">
        <f t="shared" ref="C18" si="53">C17/$J17</f>
        <v>0.16848415174905568</v>
      </c>
      <c r="D18" s="260">
        <f t="shared" ref="D18" si="54">D17/$J17</f>
        <v>0.18810970602726226</v>
      </c>
      <c r="E18" s="260">
        <f t="shared" ref="E18" si="55">E17/$J17</f>
        <v>0.23263261619313516</v>
      </c>
      <c r="F18" s="260">
        <f t="shared" ref="F18" si="56">F17/$J17</f>
        <v>0.1248480867137461</v>
      </c>
      <c r="G18" s="260">
        <f t="shared" ref="G18" si="57">G17/$J17</f>
        <v>0.10560026276892757</v>
      </c>
      <c r="H18" s="260">
        <f t="shared" ref="H18" si="58">H17/$J17</f>
        <v>3.1597963540811298E-2</v>
      </c>
      <c r="I18" s="260">
        <f t="shared" ref="I18" si="59">I17/$J17</f>
        <v>8.3100673345376901E-3</v>
      </c>
      <c r="J18" s="260">
        <f t="shared" ref="J18" si="60">J17/$J17</f>
        <v>1</v>
      </c>
      <c r="K18" s="4"/>
      <c r="L18" s="4"/>
      <c r="M18" s="4"/>
      <c r="N18" s="4"/>
    </row>
    <row r="19" spans="1:14" ht="15.75">
      <c r="A19" s="261">
        <f>'T8'!A19</f>
        <v>42095</v>
      </c>
      <c r="B19" s="257">
        <v>9801</v>
      </c>
      <c r="C19" s="257">
        <v>10412</v>
      </c>
      <c r="D19" s="257">
        <v>11487</v>
      </c>
      <c r="E19" s="257">
        <v>14282</v>
      </c>
      <c r="F19" s="257">
        <v>7142</v>
      </c>
      <c r="G19" s="257">
        <v>5983</v>
      </c>
      <c r="H19" s="257">
        <v>1746</v>
      </c>
      <c r="I19" s="257">
        <v>503</v>
      </c>
      <c r="J19" s="258">
        <f t="shared" ref="J19" si="61">SUM(B19:I19)</f>
        <v>61356</v>
      </c>
      <c r="K19" s="4"/>
      <c r="L19" s="4"/>
      <c r="M19" s="4"/>
      <c r="N19" s="4"/>
    </row>
    <row r="20" spans="1:14">
      <c r="A20" s="254" t="str">
        <f>'T8'!A20</f>
        <v>en %</v>
      </c>
      <c r="B20" s="255">
        <f t="shared" ref="B20" si="62">B19/$J19</f>
        <v>0.15973987874046547</v>
      </c>
      <c r="C20" s="255">
        <f t="shared" ref="C20" si="63">C19/$J19</f>
        <v>0.16969815502966296</v>
      </c>
      <c r="D20" s="255">
        <f t="shared" ref="D20" si="64">D19/$J19</f>
        <v>0.18721885390181889</v>
      </c>
      <c r="E20" s="255">
        <f t="shared" ref="E20" si="65">E19/$J19</f>
        <v>0.23277267096942433</v>
      </c>
      <c r="F20" s="255">
        <f t="shared" ref="F20" si="66">F19/$J19</f>
        <v>0.11640263380924441</v>
      </c>
      <c r="G20" s="255">
        <f t="shared" ref="G20" si="67">G19/$J19</f>
        <v>9.7512875676380464E-2</v>
      </c>
      <c r="H20" s="255">
        <f t="shared" ref="H20" si="68">H19/$J19</f>
        <v>2.8456874633287697E-2</v>
      </c>
      <c r="I20" s="255">
        <f t="shared" ref="I20" si="69">I19/$J19</f>
        <v>8.1980572397157576E-3</v>
      </c>
      <c r="J20" s="255">
        <f t="shared" ref="J20" si="70">J19/$J19</f>
        <v>1</v>
      </c>
      <c r="K20" s="4"/>
      <c r="L20" s="4"/>
      <c r="M20" s="4"/>
      <c r="N20" s="4"/>
    </row>
    <row r="21" spans="1:14" ht="15.75">
      <c r="A21" s="262">
        <f>'T8'!A21</f>
        <v>42005</v>
      </c>
      <c r="B21" s="263">
        <v>9318</v>
      </c>
      <c r="C21" s="263">
        <v>10252</v>
      </c>
      <c r="D21" s="263">
        <v>11260</v>
      </c>
      <c r="E21" s="263">
        <v>14858</v>
      </c>
      <c r="F21" s="263">
        <v>7077</v>
      </c>
      <c r="G21" s="263">
        <v>5863</v>
      </c>
      <c r="H21" s="263">
        <v>1607</v>
      </c>
      <c r="I21" s="263">
        <v>507</v>
      </c>
      <c r="J21" s="264">
        <f t="shared" ref="J21" si="71">SUM(B21:I21)</f>
        <v>60742</v>
      </c>
      <c r="K21" s="4"/>
      <c r="L21" s="4"/>
      <c r="M21" s="4"/>
      <c r="N21" s="4"/>
    </row>
    <row r="22" spans="1:14">
      <c r="A22" s="245" t="str">
        <f>'T8'!A22</f>
        <v>en %</v>
      </c>
      <c r="B22" s="246">
        <f t="shared" ref="B22" si="72">B21/$J21</f>
        <v>0.15340291725659347</v>
      </c>
      <c r="C22" s="246">
        <f t="shared" ref="C22" si="73">C21/$J21</f>
        <v>0.16877942774357116</v>
      </c>
      <c r="D22" s="246">
        <f t="shared" ref="D22" si="74">D21/$J21</f>
        <v>0.185374205656712</v>
      </c>
      <c r="E22" s="246">
        <f t="shared" ref="E22" si="75">E21/$J21</f>
        <v>0.24460834348556187</v>
      </c>
      <c r="F22" s="246">
        <f t="shared" ref="F22" si="76">F21/$J21</f>
        <v>0.11650916993184288</v>
      </c>
      <c r="G22" s="246">
        <f t="shared" ref="G22" si="77">G21/$J21</f>
        <v>9.6522998913437158E-2</v>
      </c>
      <c r="H22" s="246">
        <f t="shared" ref="H22" si="78">H21/$J21</f>
        <v>2.6456158835731453E-2</v>
      </c>
      <c r="I22" s="246">
        <f t="shared" ref="I22" si="79">I21/$J21</f>
        <v>8.3467781765499977E-3</v>
      </c>
      <c r="J22" s="246">
        <f t="shared" ref="J22" si="80">J21/$J21</f>
        <v>1</v>
      </c>
      <c r="K22" s="4"/>
      <c r="L22" s="4"/>
      <c r="M22" s="4"/>
      <c r="N22" s="4"/>
    </row>
    <row r="23" spans="1:14">
      <c r="A23" s="207"/>
      <c r="B23" s="208"/>
      <c r="C23" s="208"/>
      <c r="D23" s="208"/>
      <c r="E23" s="208"/>
      <c r="F23" s="208"/>
      <c r="G23" s="208"/>
      <c r="H23" s="208"/>
      <c r="I23" s="208"/>
      <c r="J23" s="208"/>
      <c r="K23" s="4"/>
      <c r="L23" s="4"/>
      <c r="M23" s="4"/>
      <c r="N23" s="4"/>
    </row>
    <row r="24" spans="1:14">
      <c r="A24" s="207"/>
      <c r="B24" s="208"/>
      <c r="C24" s="208"/>
      <c r="D24" s="208"/>
      <c r="E24" s="208"/>
      <c r="F24" s="208"/>
      <c r="G24" s="208"/>
      <c r="H24" s="208"/>
      <c r="I24" s="208"/>
      <c r="J24" s="208"/>
      <c r="K24" s="4"/>
      <c r="L24" s="4"/>
      <c r="M24" s="4"/>
      <c r="N24" s="4"/>
    </row>
    <row r="25" spans="1:14">
      <c r="A25" s="207"/>
      <c r="B25" s="208"/>
      <c r="C25" s="208"/>
      <c r="D25" s="208"/>
      <c r="E25" s="208"/>
      <c r="F25" s="208"/>
      <c r="G25" s="208"/>
      <c r="H25" s="208"/>
      <c r="I25" s="208"/>
      <c r="J25" s="208"/>
      <c r="K25" s="4"/>
      <c r="L25" s="4"/>
      <c r="M25" s="4"/>
      <c r="N25" s="4"/>
    </row>
    <row r="26" spans="1:14">
      <c r="A26" s="207"/>
      <c r="B26" s="208"/>
      <c r="C26" s="208"/>
      <c r="D26" s="208"/>
      <c r="E26" s="208"/>
      <c r="F26" s="208"/>
      <c r="G26" s="208"/>
      <c r="H26" s="208"/>
      <c r="I26" s="208"/>
      <c r="J26" s="208"/>
      <c r="K26" s="4"/>
      <c r="L26" s="4"/>
      <c r="M26" s="4"/>
      <c r="N26" s="4"/>
    </row>
    <row r="27" spans="1:14">
      <c r="A27" s="207"/>
      <c r="B27" s="208"/>
      <c r="C27" s="208"/>
      <c r="D27" s="208"/>
      <c r="E27" s="208"/>
      <c r="F27" s="208"/>
      <c r="G27" s="208"/>
      <c r="H27" s="208"/>
      <c r="I27" s="208"/>
      <c r="J27" s="208"/>
      <c r="K27" s="4"/>
      <c r="L27" s="4"/>
      <c r="M27" s="4"/>
      <c r="N27" s="4"/>
    </row>
    <row r="28" spans="1:14">
      <c r="A28" s="207"/>
      <c r="B28" s="208"/>
      <c r="C28" s="208"/>
      <c r="D28" s="208"/>
      <c r="E28" s="208"/>
      <c r="F28" s="208"/>
      <c r="G28" s="208"/>
      <c r="H28" s="208"/>
      <c r="I28" s="208"/>
      <c r="J28" s="208"/>
      <c r="K28" s="4"/>
      <c r="L28" s="4"/>
      <c r="M28" s="4"/>
      <c r="N28" s="4"/>
    </row>
    <row r="29" spans="1:14">
      <c r="A29" s="207"/>
      <c r="B29" s="208"/>
      <c r="C29" s="208"/>
      <c r="D29" s="208"/>
      <c r="E29" s="208"/>
      <c r="F29" s="208"/>
      <c r="G29" s="208"/>
      <c r="H29" s="208"/>
      <c r="I29" s="208"/>
      <c r="J29" s="208"/>
      <c r="K29" s="4"/>
      <c r="L29" s="4"/>
      <c r="M29" s="4"/>
      <c r="N29" s="4"/>
    </row>
    <row r="30" spans="1:14">
      <c r="A30" s="207"/>
      <c r="B30" s="208"/>
      <c r="C30" s="208"/>
      <c r="D30" s="208"/>
      <c r="E30" s="208"/>
      <c r="F30" s="208"/>
      <c r="G30" s="208"/>
      <c r="H30" s="208"/>
      <c r="I30" s="208"/>
      <c r="J30" s="208"/>
      <c r="K30" s="4"/>
      <c r="L30" s="4"/>
      <c r="M30" s="4"/>
      <c r="N30" s="4"/>
    </row>
    <row r="31" spans="1:14">
      <c r="A31" s="207"/>
      <c r="B31" s="208"/>
      <c r="C31" s="208"/>
      <c r="D31" s="208"/>
      <c r="E31" s="208"/>
      <c r="F31" s="208"/>
      <c r="G31" s="208"/>
      <c r="H31" s="208"/>
      <c r="I31" s="208"/>
      <c r="J31" s="208"/>
      <c r="K31" s="4"/>
      <c r="L31" s="4"/>
      <c r="M31" s="4"/>
      <c r="N31" s="4"/>
    </row>
    <row r="32" spans="1:14">
      <c r="A32" s="45"/>
      <c r="J32" s="4"/>
      <c r="K32" s="4"/>
      <c r="L32" s="4"/>
      <c r="M32" s="4"/>
      <c r="N32" s="4"/>
    </row>
    <row r="33" spans="1:14" ht="18.75">
      <c r="A33" s="135" t="s">
        <v>66</v>
      </c>
      <c r="B33" s="136" t="s">
        <v>165</v>
      </c>
      <c r="C33" s="136"/>
      <c r="D33" s="136"/>
      <c r="E33" s="136"/>
      <c r="F33" s="136"/>
      <c r="J33" s="4"/>
      <c r="K33" s="4"/>
      <c r="L33" s="4"/>
      <c r="M33" s="4"/>
      <c r="N33" s="4"/>
    </row>
    <row r="34" spans="1:14" ht="18.75">
      <c r="A34" s="38"/>
      <c r="B34" s="330" t="s">
        <v>248</v>
      </c>
      <c r="C34" s="136"/>
      <c r="D34" s="136"/>
      <c r="E34" s="136"/>
      <c r="F34" s="136"/>
      <c r="J34" s="4"/>
    </row>
    <row r="35" spans="1:14" ht="31.5">
      <c r="B35" s="269" t="s">
        <v>336</v>
      </c>
      <c r="C35" s="269" t="s">
        <v>161</v>
      </c>
      <c r="D35" s="269" t="s">
        <v>162</v>
      </c>
      <c r="E35" s="269" t="s">
        <v>163</v>
      </c>
      <c r="F35" s="269" t="s">
        <v>155</v>
      </c>
      <c r="G35" s="269" t="s">
        <v>156</v>
      </c>
      <c r="H35" s="269" t="s">
        <v>219</v>
      </c>
      <c r="I35" s="487" t="s">
        <v>84</v>
      </c>
      <c r="J35" s="484" t="s">
        <v>25</v>
      </c>
    </row>
    <row r="36" spans="1:14" ht="15.75">
      <c r="B36" s="271" t="s">
        <v>145</v>
      </c>
      <c r="C36" s="271" t="s">
        <v>139</v>
      </c>
      <c r="D36" s="271" t="s">
        <v>140</v>
      </c>
      <c r="E36" s="271" t="s">
        <v>141</v>
      </c>
      <c r="F36" s="270" t="s">
        <v>158</v>
      </c>
      <c r="G36" s="270" t="s">
        <v>159</v>
      </c>
      <c r="H36" s="270" t="s">
        <v>229</v>
      </c>
      <c r="I36" s="486"/>
      <c r="J36" s="484"/>
    </row>
    <row r="37" spans="1:14" ht="15.75">
      <c r="A37" s="242">
        <f>A5</f>
        <v>42736</v>
      </c>
      <c r="B37" s="267">
        <v>299</v>
      </c>
      <c r="C37" s="267">
        <v>426</v>
      </c>
      <c r="D37" s="267">
        <v>392</v>
      </c>
      <c r="E37" s="267">
        <v>348</v>
      </c>
      <c r="F37" s="267">
        <v>165</v>
      </c>
      <c r="G37" s="267">
        <v>239</v>
      </c>
      <c r="H37" s="267">
        <v>80</v>
      </c>
      <c r="I37" s="267">
        <v>10</v>
      </c>
      <c r="J37" s="268">
        <f>SUM(B37:I37)</f>
        <v>1959</v>
      </c>
    </row>
    <row r="38" spans="1:14">
      <c r="A38" s="249" t="str">
        <f t="shared" ref="A38:A54" si="81">A6</f>
        <v>en %</v>
      </c>
      <c r="B38" s="317">
        <f>B37/$J37</f>
        <v>0.1526288922919857</v>
      </c>
      <c r="C38" s="317">
        <f t="shared" ref="C38" si="82">C37/$J37</f>
        <v>0.21745788667687596</v>
      </c>
      <c r="D38" s="317">
        <f t="shared" ref="D38" si="83">D37/$J37</f>
        <v>0.20010209290454314</v>
      </c>
      <c r="E38" s="317">
        <f t="shared" ref="E38" si="84">E37/$J37</f>
        <v>0.1776416539050536</v>
      </c>
      <c r="F38" s="317">
        <f t="shared" ref="F38" si="85">F37/$J37</f>
        <v>8.4226646248085763E-2</v>
      </c>
      <c r="G38" s="317">
        <f t="shared" ref="G38" si="86">G37/$J37</f>
        <v>0.12200102092904543</v>
      </c>
      <c r="H38" s="317">
        <f t="shared" ref="H38" si="87">H37/$J37</f>
        <v>4.0837161817253699E-2</v>
      </c>
      <c r="I38" s="317">
        <f t="shared" ref="I38" si="88">I37/$J37</f>
        <v>5.1046452271567124E-3</v>
      </c>
      <c r="J38" s="250">
        <f t="shared" ref="J38" si="89">J37/$J37</f>
        <v>1</v>
      </c>
    </row>
    <row r="39" spans="1:14" ht="15.75">
      <c r="A39" s="251">
        <f t="shared" si="81"/>
        <v>42644</v>
      </c>
      <c r="B39" s="252">
        <v>369</v>
      </c>
      <c r="C39" s="252">
        <v>399</v>
      </c>
      <c r="D39" s="252">
        <v>386</v>
      </c>
      <c r="E39" s="252">
        <v>352</v>
      </c>
      <c r="F39" s="252">
        <v>156</v>
      </c>
      <c r="G39" s="252">
        <v>230</v>
      </c>
      <c r="H39" s="252">
        <v>80</v>
      </c>
      <c r="I39" s="252">
        <v>11</v>
      </c>
      <c r="J39" s="253">
        <f t="shared" ref="J39" si="90">SUM(B39:I39)</f>
        <v>1983</v>
      </c>
    </row>
    <row r="40" spans="1:14">
      <c r="A40" s="254" t="str">
        <f t="shared" si="81"/>
        <v>en %</v>
      </c>
      <c r="B40" s="255">
        <f t="shared" ref="B40" si="91">B39/$J39</f>
        <v>0.18608169440242056</v>
      </c>
      <c r="C40" s="255">
        <f t="shared" ref="C40" si="92">C39/$J39</f>
        <v>0.20121028744326777</v>
      </c>
      <c r="D40" s="255">
        <f t="shared" ref="D40" si="93">D39/$J39</f>
        <v>0.19465456379223398</v>
      </c>
      <c r="E40" s="255">
        <f t="shared" ref="E40" si="94">E39/$J39</f>
        <v>0.17750882501260717</v>
      </c>
      <c r="F40" s="255">
        <f t="shared" ref="F40" si="95">F39/$J39</f>
        <v>7.8668683812405452E-2</v>
      </c>
      <c r="G40" s="255">
        <f t="shared" ref="G40" si="96">G39/$J39</f>
        <v>0.11598587997982854</v>
      </c>
      <c r="H40" s="255">
        <f t="shared" ref="H40" si="97">H39/$J39</f>
        <v>4.0342914775592535E-2</v>
      </c>
      <c r="I40" s="255">
        <f t="shared" ref="I40" si="98">I39/$J39</f>
        <v>5.5471507816439742E-3</v>
      </c>
      <c r="J40" s="255">
        <f t="shared" ref="J40" si="99">J39/$J39</f>
        <v>1</v>
      </c>
    </row>
    <row r="41" spans="1:14" ht="15.75">
      <c r="A41" s="251">
        <f t="shared" si="81"/>
        <v>42552</v>
      </c>
      <c r="B41" s="252">
        <v>379</v>
      </c>
      <c r="C41" s="252">
        <v>436</v>
      </c>
      <c r="D41" s="252">
        <v>402</v>
      </c>
      <c r="E41" s="252">
        <v>365</v>
      </c>
      <c r="F41" s="252">
        <v>158</v>
      </c>
      <c r="G41" s="252">
        <v>238</v>
      </c>
      <c r="H41" s="252">
        <v>81</v>
      </c>
      <c r="I41" s="252">
        <v>11</v>
      </c>
      <c r="J41" s="253">
        <f t="shared" ref="J41" si="100">SUM(B41:I41)</f>
        <v>2070</v>
      </c>
    </row>
    <row r="42" spans="1:14">
      <c r="A42" s="259" t="str">
        <f t="shared" si="81"/>
        <v>en %</v>
      </c>
      <c r="B42" s="260">
        <f t="shared" ref="B42" si="101">B41/$J41</f>
        <v>0.18309178743961352</v>
      </c>
      <c r="C42" s="260">
        <f t="shared" ref="C42" si="102">C41/$J41</f>
        <v>0.21062801932367151</v>
      </c>
      <c r="D42" s="260">
        <f t="shared" ref="D42" si="103">D41/$J41</f>
        <v>0.19420289855072465</v>
      </c>
      <c r="E42" s="260">
        <f t="shared" ref="E42" si="104">E41/$J41</f>
        <v>0.17632850241545894</v>
      </c>
      <c r="F42" s="260">
        <f t="shared" ref="F42" si="105">F41/$J41</f>
        <v>7.6328502415458938E-2</v>
      </c>
      <c r="G42" s="260">
        <f t="shared" ref="G42" si="106">G41/$J41</f>
        <v>0.11497584541062802</v>
      </c>
      <c r="H42" s="260">
        <f t="shared" ref="H42" si="107">H41/$J41</f>
        <v>3.9130434782608699E-2</v>
      </c>
      <c r="I42" s="260">
        <f t="shared" ref="I42" si="108">I41/$J41</f>
        <v>5.3140096618357491E-3</v>
      </c>
      <c r="J42" s="260">
        <f t="shared" ref="J42" si="109">J41/$J41</f>
        <v>1</v>
      </c>
    </row>
    <row r="43" spans="1:14" ht="15.75">
      <c r="A43" s="256">
        <f t="shared" si="81"/>
        <v>42461</v>
      </c>
      <c r="B43" s="257">
        <v>468</v>
      </c>
      <c r="C43" s="257">
        <v>388</v>
      </c>
      <c r="D43" s="257">
        <v>381</v>
      </c>
      <c r="E43" s="257">
        <v>338</v>
      </c>
      <c r="F43" s="257">
        <v>157</v>
      </c>
      <c r="G43" s="257">
        <v>236</v>
      </c>
      <c r="H43" s="257">
        <v>81</v>
      </c>
      <c r="I43" s="257">
        <v>11</v>
      </c>
      <c r="J43" s="258">
        <f t="shared" ref="J43" si="110">SUM(B43:I43)</f>
        <v>2060</v>
      </c>
    </row>
    <row r="44" spans="1:14">
      <c r="A44" s="254" t="str">
        <f t="shared" si="81"/>
        <v>en %</v>
      </c>
      <c r="B44" s="255">
        <f t="shared" ref="B44" si="111">B43/$J43</f>
        <v>0.22718446601941747</v>
      </c>
      <c r="C44" s="255">
        <f t="shared" ref="C44" si="112">C43/$J43</f>
        <v>0.18834951456310681</v>
      </c>
      <c r="D44" s="255">
        <f t="shared" ref="D44" si="113">D43/$J43</f>
        <v>0.18495145631067961</v>
      </c>
      <c r="E44" s="255">
        <f t="shared" ref="E44" si="114">E43/$J43</f>
        <v>0.16407766990291262</v>
      </c>
      <c r="F44" s="255">
        <f t="shared" ref="F44" si="115">F43/$J43</f>
        <v>7.6213592233009705E-2</v>
      </c>
      <c r="G44" s="255">
        <f t="shared" ref="G44" si="116">G43/$J43</f>
        <v>0.1145631067961165</v>
      </c>
      <c r="H44" s="255">
        <f t="shared" ref="H44" si="117">H43/$J43</f>
        <v>3.9320388349514561E-2</v>
      </c>
      <c r="I44" s="255">
        <f t="shared" ref="I44" si="118">I43/$J43</f>
        <v>5.3398058252427183E-3</v>
      </c>
      <c r="J44" s="255">
        <f t="shared" ref="J44" si="119">J43/$J43</f>
        <v>1</v>
      </c>
    </row>
    <row r="45" spans="1:14" ht="15.75">
      <c r="A45" s="262">
        <f t="shared" si="81"/>
        <v>42370</v>
      </c>
      <c r="B45" s="263">
        <v>365</v>
      </c>
      <c r="C45" s="263">
        <v>377</v>
      </c>
      <c r="D45" s="263">
        <v>358</v>
      </c>
      <c r="E45" s="263">
        <v>343</v>
      </c>
      <c r="F45" s="263">
        <v>149</v>
      </c>
      <c r="G45" s="263">
        <v>226</v>
      </c>
      <c r="H45" s="263">
        <v>79</v>
      </c>
      <c r="I45" s="263">
        <v>11</v>
      </c>
      <c r="J45" s="264">
        <f t="shared" ref="J45" si="120">SUM(B45:I45)</f>
        <v>1908</v>
      </c>
    </row>
    <row r="46" spans="1:14">
      <c r="A46" s="265" t="str">
        <f t="shared" si="81"/>
        <v>en %</v>
      </c>
      <c r="B46" s="266">
        <f t="shared" ref="B46" si="121">B45/$J45</f>
        <v>0.19129979035639413</v>
      </c>
      <c r="C46" s="266">
        <f t="shared" ref="C46" si="122">C45/$J45</f>
        <v>0.19758909853249476</v>
      </c>
      <c r="D46" s="266">
        <f t="shared" ref="D46" si="123">D45/$J45</f>
        <v>0.18763102725366876</v>
      </c>
      <c r="E46" s="266">
        <f t="shared" ref="E46" si="124">E45/$J45</f>
        <v>0.17976939203354297</v>
      </c>
      <c r="F46" s="266">
        <f t="shared" ref="F46" si="125">F45/$J45</f>
        <v>7.809224318658281E-2</v>
      </c>
      <c r="G46" s="266">
        <f t="shared" ref="G46" si="126">G45/$J45</f>
        <v>0.11844863731656184</v>
      </c>
      <c r="H46" s="266">
        <f t="shared" ref="H46" si="127">H45/$J45</f>
        <v>4.1404612159329141E-2</v>
      </c>
      <c r="I46" s="266">
        <f t="shared" ref="I46" si="128">I45/$J45</f>
        <v>5.7651991614255764E-3</v>
      </c>
      <c r="J46" s="266">
        <f t="shared" ref="J46" si="129">J45/$J45</f>
        <v>1</v>
      </c>
    </row>
    <row r="47" spans="1:14" ht="15.75">
      <c r="A47" s="261">
        <f t="shared" si="81"/>
        <v>42278</v>
      </c>
      <c r="B47" s="257">
        <v>322</v>
      </c>
      <c r="C47" s="257">
        <v>350</v>
      </c>
      <c r="D47" s="257">
        <v>360</v>
      </c>
      <c r="E47" s="257">
        <v>401</v>
      </c>
      <c r="F47" s="257">
        <v>167</v>
      </c>
      <c r="G47" s="257">
        <v>236</v>
      </c>
      <c r="H47" s="257">
        <v>79</v>
      </c>
      <c r="I47" s="257">
        <v>11</v>
      </c>
      <c r="J47" s="258">
        <f t="shared" ref="J47" si="130">SUM(B47:I47)</f>
        <v>1926</v>
      </c>
    </row>
    <row r="48" spans="1:14">
      <c r="A48" s="254" t="str">
        <f t="shared" si="81"/>
        <v>en %</v>
      </c>
      <c r="B48" s="255">
        <f t="shared" ref="B48" si="131">B47/$J47</f>
        <v>0.1671858774662513</v>
      </c>
      <c r="C48" s="255">
        <f t="shared" ref="C48" si="132">C47/$J47</f>
        <v>0.18172377985462099</v>
      </c>
      <c r="D48" s="255">
        <f t="shared" ref="D48" si="133">D47/$J47</f>
        <v>0.18691588785046728</v>
      </c>
      <c r="E48" s="255">
        <f t="shared" ref="E48" si="134">E47/$J47</f>
        <v>0.20820353063343719</v>
      </c>
      <c r="F48" s="255">
        <f t="shared" ref="F48" si="135">F47/$J47</f>
        <v>8.6708203530633438E-2</v>
      </c>
      <c r="G48" s="255">
        <f t="shared" ref="G48" si="136">G47/$J47</f>
        <v>0.12253374870197301</v>
      </c>
      <c r="H48" s="255">
        <f t="shared" ref="H48" si="137">H47/$J47</f>
        <v>4.1017653167185877E-2</v>
      </c>
      <c r="I48" s="255">
        <f t="shared" ref="I48" si="138">I47/$J47</f>
        <v>5.711318795430945E-3</v>
      </c>
      <c r="J48" s="255">
        <f t="shared" ref="J48" si="139">J47/$J47</f>
        <v>1</v>
      </c>
    </row>
    <row r="49" spans="1:10" ht="15.75">
      <c r="A49" s="251">
        <f t="shared" si="81"/>
        <v>42186</v>
      </c>
      <c r="B49" s="252">
        <v>316</v>
      </c>
      <c r="C49" s="252">
        <v>346</v>
      </c>
      <c r="D49" s="252">
        <v>407</v>
      </c>
      <c r="E49" s="252">
        <v>422</v>
      </c>
      <c r="F49" s="252">
        <v>179</v>
      </c>
      <c r="G49" s="252">
        <v>247</v>
      </c>
      <c r="H49" s="252">
        <v>81</v>
      </c>
      <c r="I49" s="252">
        <v>11</v>
      </c>
      <c r="J49" s="253">
        <f t="shared" ref="J49" si="140">SUM(B49:I49)</f>
        <v>2009</v>
      </c>
    </row>
    <row r="50" spans="1:10">
      <c r="A50" s="259" t="str">
        <f t="shared" si="81"/>
        <v>en %</v>
      </c>
      <c r="B50" s="260">
        <f t="shared" ref="B50" si="141">B49/$J49</f>
        <v>0.15729218516674962</v>
      </c>
      <c r="C50" s="260">
        <f t="shared" ref="C50" si="142">C49/$J49</f>
        <v>0.17222498755599802</v>
      </c>
      <c r="D50" s="260">
        <f t="shared" ref="D50" si="143">D49/$J49</f>
        <v>0.20258835241413639</v>
      </c>
      <c r="E50" s="260">
        <f t="shared" ref="E50" si="144">E49/$J49</f>
        <v>0.21005475360876058</v>
      </c>
      <c r="F50" s="260">
        <f t="shared" ref="F50" si="145">F49/$J49</f>
        <v>8.9099054255848686E-2</v>
      </c>
      <c r="G50" s="260">
        <f t="shared" ref="G50" si="146">G49/$J49</f>
        <v>0.12294673967147834</v>
      </c>
      <c r="H50" s="260">
        <f t="shared" ref="H50" si="147">H49/$J49</f>
        <v>4.0318566450970629E-2</v>
      </c>
      <c r="I50" s="260">
        <f t="shared" ref="I50" si="148">I49/$J49</f>
        <v>5.4753608760577405E-3</v>
      </c>
      <c r="J50" s="260">
        <f t="shared" ref="J50" si="149">J49/$J49</f>
        <v>1</v>
      </c>
    </row>
    <row r="51" spans="1:10" ht="15.75">
      <c r="A51" s="261">
        <f t="shared" si="81"/>
        <v>42095</v>
      </c>
      <c r="B51" s="257">
        <v>381</v>
      </c>
      <c r="C51" s="257">
        <v>360</v>
      </c>
      <c r="D51" s="257">
        <v>401</v>
      </c>
      <c r="E51" s="257">
        <v>425</v>
      </c>
      <c r="F51" s="257">
        <v>169</v>
      </c>
      <c r="G51" s="257">
        <v>230</v>
      </c>
      <c r="H51" s="257">
        <v>74</v>
      </c>
      <c r="I51" s="257">
        <v>11</v>
      </c>
      <c r="J51" s="258">
        <f t="shared" ref="J51" si="150">SUM(B51:I51)</f>
        <v>2051</v>
      </c>
    </row>
    <row r="52" spans="1:10">
      <c r="A52" s="254" t="str">
        <f t="shared" si="81"/>
        <v>en %</v>
      </c>
      <c r="B52" s="255">
        <f t="shared" ref="B52" si="151">B51/$J51</f>
        <v>0.18576304241833252</v>
      </c>
      <c r="C52" s="255">
        <f t="shared" ref="C52" si="152">C51/$J51</f>
        <v>0.17552413456850316</v>
      </c>
      <c r="D52" s="255">
        <f t="shared" ref="D52" si="153">D51/$J51</f>
        <v>0.19551438322769379</v>
      </c>
      <c r="E52" s="255">
        <f t="shared" ref="E52" si="154">E51/$J51</f>
        <v>0.20721599219892736</v>
      </c>
      <c r="F52" s="255">
        <f t="shared" ref="F52" si="155">F51/$J51</f>
        <v>8.2398829839102877E-2</v>
      </c>
      <c r="G52" s="255">
        <f t="shared" ref="G52" si="156">G51/$J51</f>
        <v>0.11214041930765481</v>
      </c>
      <c r="H52" s="255">
        <f t="shared" ref="H52" si="157">H51/$J51</f>
        <v>3.6079960994636763E-2</v>
      </c>
      <c r="I52" s="255">
        <f t="shared" ref="I52" si="158">I51/$J51</f>
        <v>5.3632374451487077E-3</v>
      </c>
      <c r="J52" s="255">
        <f t="shared" ref="J52" si="159">J51/$J51</f>
        <v>1</v>
      </c>
    </row>
    <row r="53" spans="1:10" ht="15.75">
      <c r="A53" s="262">
        <f t="shared" si="81"/>
        <v>42005</v>
      </c>
      <c r="B53" s="263">
        <v>339</v>
      </c>
      <c r="C53" s="263">
        <v>330</v>
      </c>
      <c r="D53" s="263">
        <v>356</v>
      </c>
      <c r="E53" s="263">
        <v>445</v>
      </c>
      <c r="F53" s="263">
        <v>170</v>
      </c>
      <c r="G53" s="263">
        <v>223</v>
      </c>
      <c r="H53" s="263">
        <v>75</v>
      </c>
      <c r="I53" s="263">
        <v>11</v>
      </c>
      <c r="J53" s="264">
        <f>SUM(B53:I53)</f>
        <v>1949</v>
      </c>
    </row>
    <row r="54" spans="1:10">
      <c r="A54" s="245" t="str">
        <f t="shared" si="81"/>
        <v>en %</v>
      </c>
      <c r="B54" s="246">
        <f t="shared" ref="B54" si="160">B53/$J53</f>
        <v>0.17393535146228836</v>
      </c>
      <c r="C54" s="246">
        <f t="shared" ref="C54" si="161">C53/$J53</f>
        <v>0.16931759876859928</v>
      </c>
      <c r="D54" s="246">
        <f t="shared" ref="D54" si="162">D53/$J53</f>
        <v>0.18265777321703439</v>
      </c>
      <c r="E54" s="246">
        <f t="shared" ref="E54" si="163">E53/$J53</f>
        <v>0.22832221652129298</v>
      </c>
      <c r="F54" s="246">
        <f t="shared" ref="F54" si="164">F53/$J53</f>
        <v>8.7224217547460237E-2</v>
      </c>
      <c r="G54" s="246">
        <f t="shared" ref="G54" si="165">G53/$J53</f>
        <v>0.11441765007696254</v>
      </c>
      <c r="H54" s="246">
        <f t="shared" ref="H54" si="166">H53/$J53</f>
        <v>3.8481272447408926E-2</v>
      </c>
      <c r="I54" s="246">
        <f t="shared" ref="I54" si="167">I53/$J53</f>
        <v>5.643919958953309E-3</v>
      </c>
      <c r="J54" s="246">
        <f t="shared" ref="J54" si="168">J53/$J53</f>
        <v>1</v>
      </c>
    </row>
    <row r="55" spans="1:10">
      <c r="A55" s="4"/>
      <c r="B55" s="4"/>
      <c r="C55" s="4"/>
      <c r="D55" s="4"/>
      <c r="E55" s="4"/>
      <c r="F55" s="4"/>
      <c r="G55" s="4"/>
      <c r="H55" s="5"/>
      <c r="I55" s="5"/>
    </row>
    <row r="56" spans="1:10">
      <c r="A56" s="4"/>
      <c r="B56" s="4"/>
      <c r="C56" s="4"/>
      <c r="D56" s="4"/>
      <c r="E56" s="4"/>
      <c r="F56" s="4"/>
      <c r="G56" s="4"/>
      <c r="H56" s="5"/>
      <c r="I56" s="5"/>
    </row>
    <row r="57" spans="1:10" ht="21" customHeight="1">
      <c r="A57" s="4"/>
      <c r="B57" s="4"/>
      <c r="C57" s="4"/>
      <c r="D57" s="4"/>
      <c r="E57" s="4"/>
      <c r="F57" s="4"/>
      <c r="G57" s="4"/>
      <c r="H57" s="5"/>
      <c r="I57" s="5"/>
    </row>
    <row r="58" spans="1:10">
      <c r="A58" s="4"/>
      <c r="B58" s="4"/>
      <c r="C58" s="4"/>
      <c r="D58" s="4"/>
      <c r="E58" s="4"/>
      <c r="F58" s="4"/>
      <c r="G58" s="4"/>
      <c r="H58" s="5"/>
      <c r="I58" s="5"/>
    </row>
    <row r="59" spans="1:10">
      <c r="A59" s="4"/>
      <c r="B59" s="4"/>
      <c r="C59" s="4"/>
      <c r="D59" s="4"/>
      <c r="E59" s="4"/>
      <c r="F59" s="4"/>
      <c r="G59" s="4"/>
      <c r="H59" s="5"/>
      <c r="I59" s="5"/>
    </row>
    <row r="60" spans="1:10">
      <c r="A60" s="4"/>
      <c r="B60" s="4"/>
      <c r="C60" s="4"/>
      <c r="D60" s="4"/>
      <c r="E60" s="4"/>
      <c r="F60" s="4"/>
      <c r="G60" s="4"/>
      <c r="H60" s="5"/>
      <c r="I60" s="5"/>
    </row>
    <row r="61" spans="1:10">
      <c r="A61" s="4"/>
      <c r="B61" s="4"/>
      <c r="C61" s="4"/>
      <c r="D61" s="4"/>
      <c r="E61" s="4"/>
      <c r="F61" s="4"/>
      <c r="G61" s="4"/>
      <c r="H61" s="5"/>
      <c r="I61" s="5"/>
    </row>
    <row r="62" spans="1:10">
      <c r="A62" s="4"/>
      <c r="B62" s="4"/>
      <c r="C62" s="4"/>
      <c r="D62" s="4"/>
      <c r="E62" s="4"/>
      <c r="F62" s="4"/>
      <c r="G62" s="4"/>
      <c r="H62" s="5"/>
      <c r="I62" s="5"/>
    </row>
    <row r="63" spans="1:10">
      <c r="A63" s="4"/>
      <c r="B63" s="4"/>
      <c r="C63" s="4"/>
      <c r="D63" s="4"/>
      <c r="E63" s="4"/>
      <c r="F63" s="4"/>
      <c r="G63" s="4"/>
      <c r="H63" s="5"/>
      <c r="I63" s="5"/>
    </row>
    <row r="64" spans="1:10">
      <c r="A64" s="4"/>
      <c r="B64" s="4"/>
      <c r="C64" s="4"/>
      <c r="D64" s="4"/>
      <c r="E64" s="4"/>
      <c r="F64" s="4"/>
      <c r="G64" s="4"/>
      <c r="H64" s="5"/>
      <c r="I64" s="5"/>
    </row>
    <row r="65" spans="1:14">
      <c r="A65" s="4"/>
      <c r="B65" s="4"/>
      <c r="C65" s="4"/>
      <c r="D65" s="4"/>
      <c r="E65" s="4"/>
      <c r="F65" s="4"/>
      <c r="G65" s="4"/>
      <c r="H65" s="5"/>
      <c r="I65" s="5"/>
    </row>
    <row r="66" spans="1:14">
      <c r="A66" s="45"/>
      <c r="J66" s="4"/>
      <c r="K66" s="4"/>
      <c r="L66" s="4"/>
      <c r="M66" s="4"/>
      <c r="N66" s="4"/>
    </row>
    <row r="67" spans="1:14">
      <c r="A67" s="45"/>
      <c r="J67" s="4"/>
      <c r="K67" s="4"/>
      <c r="L67" s="4"/>
      <c r="M67" s="4"/>
      <c r="N67" s="4"/>
    </row>
    <row r="68" spans="1:14">
      <c r="A68" s="45"/>
      <c r="J68" s="4"/>
      <c r="K68" s="4"/>
      <c r="L68" s="4"/>
      <c r="M68" s="4"/>
      <c r="N68" s="4"/>
    </row>
    <row r="69" spans="1:14">
      <c r="A69" s="45"/>
      <c r="J69" s="4"/>
      <c r="K69" s="4"/>
      <c r="L69" s="4"/>
      <c r="M69" s="4"/>
      <c r="N69" s="4"/>
    </row>
    <row r="70" spans="1:14">
      <c r="A70" s="45"/>
      <c r="J70" s="4"/>
      <c r="K70" s="4"/>
      <c r="L70" s="4"/>
      <c r="M70" s="4"/>
      <c r="N70" s="4"/>
    </row>
    <row r="71" spans="1:14">
      <c r="A71" s="45"/>
      <c r="J71" s="4"/>
      <c r="K71" s="4"/>
      <c r="L71" s="4"/>
      <c r="M71" s="4"/>
      <c r="N71" s="4"/>
    </row>
    <row r="72" spans="1:14">
      <c r="A72" s="45"/>
      <c r="J72" s="4"/>
      <c r="K72" s="4"/>
      <c r="L72" s="4"/>
      <c r="M72" s="4"/>
      <c r="N72" s="4"/>
    </row>
    <row r="73" spans="1:14">
      <c r="A73" s="45"/>
      <c r="J73" s="4"/>
      <c r="K73" s="4"/>
      <c r="L73" s="4"/>
      <c r="M73" s="4"/>
      <c r="N73" s="4"/>
    </row>
  </sheetData>
  <mergeCells count="4">
    <mergeCell ref="J3:J4"/>
    <mergeCell ref="J35:J36"/>
    <mergeCell ref="I35:I36"/>
    <mergeCell ref="I3:I4"/>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2"/>
  <sheetViews>
    <sheetView tabSelected="1" view="pageBreakPreview" zoomScale="75" zoomScaleNormal="85" zoomScaleSheetLayoutView="75" zoomScalePageLayoutView="85" workbookViewId="0">
      <selection activeCell="E36" sqref="E36"/>
    </sheetView>
  </sheetViews>
  <sheetFormatPr baseColWidth="10" defaultRowHeight="12.75"/>
  <cols>
    <col min="1" max="1" width="14.5" style="13" bestFit="1" customWidth="1"/>
    <col min="2" max="2" width="10.5" style="13" customWidth="1"/>
    <col min="3" max="3" width="10.875" style="13" customWidth="1"/>
    <col min="4" max="4" width="11.375" style="13" customWidth="1"/>
    <col min="5" max="5" width="12.375" style="13" customWidth="1"/>
    <col min="6" max="6" width="10.375" style="13" bestFit="1" customWidth="1"/>
    <col min="7" max="7" width="10" style="13" customWidth="1"/>
    <col min="8" max="8" width="11.875" style="13" customWidth="1"/>
    <col min="9" max="9" width="12.5" style="13" customWidth="1"/>
    <col min="10" max="10" width="9.5" style="13" customWidth="1"/>
    <col min="11" max="11" width="9.625" style="5" customWidth="1"/>
    <col min="12" max="16384" width="11" style="5"/>
  </cols>
  <sheetData>
    <row r="1" spans="1:15" ht="18.75">
      <c r="A1" s="135" t="s">
        <v>94</v>
      </c>
      <c r="B1" s="136" t="s">
        <v>230</v>
      </c>
      <c r="C1" s="287"/>
      <c r="D1" s="287"/>
      <c r="E1" s="287"/>
      <c r="F1" s="287"/>
      <c r="G1" s="287"/>
      <c r="H1" s="25"/>
      <c r="I1" s="25"/>
      <c r="J1" s="25"/>
      <c r="K1" s="8"/>
      <c r="L1" s="4"/>
      <c r="M1" s="4"/>
      <c r="N1" s="4"/>
      <c r="O1" s="4"/>
    </row>
    <row r="2" spans="1:15" ht="15">
      <c r="A2" s="25"/>
      <c r="B2" s="287" t="s">
        <v>231</v>
      </c>
      <c r="C2" s="287"/>
      <c r="D2" s="287"/>
      <c r="E2" s="287"/>
      <c r="F2" s="287"/>
      <c r="G2" s="287"/>
      <c r="H2" s="25"/>
      <c r="I2" s="25"/>
      <c r="J2" s="25"/>
      <c r="K2" s="8"/>
      <c r="L2" s="4"/>
      <c r="M2" s="4"/>
      <c r="N2" s="4"/>
      <c r="O2" s="4"/>
    </row>
    <row r="3" spans="1:15" ht="15">
      <c r="A3" s="25"/>
      <c r="B3" s="330" t="s">
        <v>248</v>
      </c>
      <c r="C3" s="287"/>
      <c r="D3" s="287"/>
      <c r="E3" s="287"/>
      <c r="F3" s="287"/>
      <c r="G3" s="287"/>
      <c r="H3" s="25"/>
      <c r="I3" s="25"/>
      <c r="J3" s="25"/>
      <c r="K3" s="8"/>
      <c r="L3" s="4"/>
      <c r="M3" s="4"/>
      <c r="N3" s="4"/>
      <c r="O3" s="4"/>
    </row>
    <row r="4" spans="1:15" ht="65.25" customHeight="1">
      <c r="A4" s="25"/>
      <c r="B4" s="288" t="s">
        <v>222</v>
      </c>
      <c r="C4" s="288" t="s">
        <v>224</v>
      </c>
      <c r="D4" s="288" t="s">
        <v>223</v>
      </c>
      <c r="E4" s="288" t="s">
        <v>225</v>
      </c>
      <c r="F4" s="288" t="s">
        <v>226</v>
      </c>
      <c r="G4" s="288" t="s">
        <v>227</v>
      </c>
      <c r="H4" s="288" t="s">
        <v>155</v>
      </c>
      <c r="I4" s="288" t="s">
        <v>228</v>
      </c>
      <c r="J4" s="288" t="s">
        <v>325</v>
      </c>
      <c r="K4" s="488" t="s">
        <v>25</v>
      </c>
      <c r="L4" s="4"/>
      <c r="M4" s="4"/>
      <c r="N4" s="4"/>
      <c r="O4" s="4"/>
    </row>
    <row r="5" spans="1:15" ht="15">
      <c r="A5" s="25"/>
      <c r="B5" s="289" t="s">
        <v>221</v>
      </c>
      <c r="C5" s="289" t="s">
        <v>217</v>
      </c>
      <c r="D5" s="289" t="s">
        <v>218</v>
      </c>
      <c r="E5" s="289" t="s">
        <v>139</v>
      </c>
      <c r="F5" s="289" t="s">
        <v>140</v>
      </c>
      <c r="G5" s="289" t="s">
        <v>141</v>
      </c>
      <c r="H5" s="290" t="s">
        <v>158</v>
      </c>
      <c r="I5" s="290" t="s">
        <v>159</v>
      </c>
      <c r="J5" s="290" t="s">
        <v>220</v>
      </c>
      <c r="K5" s="488"/>
      <c r="L5" s="4"/>
      <c r="M5" s="4"/>
      <c r="N5" s="4"/>
      <c r="O5" s="4"/>
    </row>
    <row r="6" spans="1:15" ht="15">
      <c r="A6" s="291">
        <f>T21_22!A5</f>
        <v>42736</v>
      </c>
      <c r="B6" s="292">
        <v>5075</v>
      </c>
      <c r="C6" s="292">
        <v>4456</v>
      </c>
      <c r="D6" s="292">
        <v>14283</v>
      </c>
      <c r="E6" s="292">
        <v>11886</v>
      </c>
      <c r="F6" s="292">
        <v>9666</v>
      </c>
      <c r="G6" s="292">
        <v>8414</v>
      </c>
      <c r="H6" s="292">
        <v>3555</v>
      </c>
      <c r="I6" s="292">
        <v>1364</v>
      </c>
      <c r="J6" s="292">
        <v>102</v>
      </c>
      <c r="K6" s="293">
        <f>SUM(B6:J6)</f>
        <v>58801</v>
      </c>
      <c r="L6" s="4"/>
      <c r="M6" s="4"/>
      <c r="N6" s="4"/>
      <c r="O6" s="4"/>
    </row>
    <row r="7" spans="1:15" ht="15">
      <c r="A7" s="294" t="str">
        <f>T21_22!A6</f>
        <v>en %</v>
      </c>
      <c r="B7" s="295">
        <f>B6/$K6</f>
        <v>8.6308055985442431E-2</v>
      </c>
      <c r="C7" s="295">
        <f t="shared" ref="C7:J7" si="0">C6/$K6</f>
        <v>7.578102413224265E-2</v>
      </c>
      <c r="D7" s="295">
        <f t="shared" si="0"/>
        <v>0.24290403224434959</v>
      </c>
      <c r="E7" s="295">
        <f t="shared" si="0"/>
        <v>0.20213941939762931</v>
      </c>
      <c r="F7" s="295">
        <f t="shared" si="0"/>
        <v>0.16438495943946532</v>
      </c>
      <c r="G7" s="295">
        <f t="shared" si="0"/>
        <v>0.14309280454414042</v>
      </c>
      <c r="H7" s="295">
        <f t="shared" si="0"/>
        <v>6.0458155473546368E-2</v>
      </c>
      <c r="I7" s="295">
        <f t="shared" si="0"/>
        <v>2.3196884406727777E-2</v>
      </c>
      <c r="J7" s="295">
        <f t="shared" si="0"/>
        <v>1.7346643764561828E-3</v>
      </c>
      <c r="K7" s="295">
        <f t="shared" ref="K7" si="1">K6/$K6</f>
        <v>1</v>
      </c>
      <c r="L7" s="4"/>
      <c r="M7" s="4"/>
      <c r="N7" s="4"/>
      <c r="O7" s="4"/>
    </row>
    <row r="8" spans="1:15" ht="15">
      <c r="A8" s="296">
        <f>T21_22!A7</f>
        <v>42644</v>
      </c>
      <c r="B8" s="297">
        <v>5160</v>
      </c>
      <c r="C8" s="297">
        <v>4349</v>
      </c>
      <c r="D8" s="297">
        <v>14901</v>
      </c>
      <c r="E8" s="297">
        <v>11511</v>
      </c>
      <c r="F8" s="297">
        <v>9712</v>
      </c>
      <c r="G8" s="297">
        <v>8273</v>
      </c>
      <c r="H8" s="297">
        <v>3560</v>
      </c>
      <c r="I8" s="297">
        <v>1310</v>
      </c>
      <c r="J8" s="297">
        <v>93</v>
      </c>
      <c r="K8" s="298">
        <f t="shared" ref="K8" si="2">SUM(B8:J8)</f>
        <v>58869</v>
      </c>
      <c r="L8" s="4"/>
      <c r="M8" s="4"/>
      <c r="N8" s="4"/>
      <c r="O8" s="4"/>
    </row>
    <row r="9" spans="1:15" ht="15">
      <c r="A9" s="299" t="str">
        <f>T21_22!A8</f>
        <v>en %</v>
      </c>
      <c r="B9" s="300">
        <f>B8/$K8</f>
        <v>8.7652244814758196E-2</v>
      </c>
      <c r="C9" s="300">
        <f t="shared" ref="C9:J9" si="3">C8/$K8</f>
        <v>7.3875893933989023E-2</v>
      </c>
      <c r="D9" s="300">
        <f t="shared" si="3"/>
        <v>0.2531213372063395</v>
      </c>
      <c r="E9" s="300">
        <f t="shared" si="3"/>
        <v>0.1955358507873414</v>
      </c>
      <c r="F9" s="300">
        <f t="shared" si="3"/>
        <v>0.16497647318622705</v>
      </c>
      <c r="G9" s="300">
        <f t="shared" si="3"/>
        <v>0.14053236847916561</v>
      </c>
      <c r="H9" s="300">
        <f t="shared" si="3"/>
        <v>6.0473254174523094E-2</v>
      </c>
      <c r="I9" s="300">
        <f t="shared" si="3"/>
        <v>2.2252798586692487E-2</v>
      </c>
      <c r="J9" s="300">
        <f t="shared" si="3"/>
        <v>1.5797788309636651E-3</v>
      </c>
      <c r="K9" s="300">
        <f>K8/$K8</f>
        <v>1</v>
      </c>
      <c r="L9" s="4"/>
      <c r="M9" s="4"/>
      <c r="N9" s="4"/>
      <c r="O9" s="4"/>
    </row>
    <row r="10" spans="1:15" ht="15">
      <c r="A10" s="296">
        <f>T21_22!A9</f>
        <v>42552</v>
      </c>
      <c r="B10" s="297">
        <v>5009</v>
      </c>
      <c r="C10" s="297">
        <v>4376</v>
      </c>
      <c r="D10" s="297">
        <v>15151</v>
      </c>
      <c r="E10" s="297">
        <v>12200</v>
      </c>
      <c r="F10" s="297">
        <v>10032</v>
      </c>
      <c r="G10" s="297">
        <v>8517</v>
      </c>
      <c r="H10" s="297">
        <v>3643</v>
      </c>
      <c r="I10" s="297">
        <v>1348</v>
      </c>
      <c r="J10" s="297">
        <v>98</v>
      </c>
      <c r="K10" s="298">
        <f t="shared" ref="K10" si="4">SUM(B10:J10)</f>
        <v>60374</v>
      </c>
      <c r="L10" s="4"/>
      <c r="M10" s="4"/>
      <c r="N10" s="4"/>
      <c r="O10" s="4"/>
    </row>
    <row r="11" spans="1:15" ht="15">
      <c r="A11" s="301" t="str">
        <f>T21_22!A10</f>
        <v>en %</v>
      </c>
      <c r="B11" s="302">
        <f>B10/$K10</f>
        <v>8.2966177493623089E-2</v>
      </c>
      <c r="C11" s="302">
        <f t="shared" ref="C11:J11" si="5">C10/$K10</f>
        <v>7.2481531785205555E-2</v>
      </c>
      <c r="D11" s="302">
        <f t="shared" si="5"/>
        <v>0.25095239672706793</v>
      </c>
      <c r="E11" s="302">
        <f t="shared" si="5"/>
        <v>0.20207374035180706</v>
      </c>
      <c r="F11" s="302">
        <f t="shared" si="5"/>
        <v>0.16616424288601053</v>
      </c>
      <c r="G11" s="302">
        <f t="shared" si="5"/>
        <v>0.14107065955543777</v>
      </c>
      <c r="H11" s="302">
        <f t="shared" si="5"/>
        <v>6.0340543942756814E-2</v>
      </c>
      <c r="I11" s="302">
        <f t="shared" si="5"/>
        <v>2.2327491966740651E-2</v>
      </c>
      <c r="J11" s="302">
        <f t="shared" si="5"/>
        <v>1.6232152913505814E-3</v>
      </c>
      <c r="K11" s="302">
        <f>K10/$K10</f>
        <v>1</v>
      </c>
      <c r="L11" s="4"/>
      <c r="M11" s="4"/>
      <c r="N11" s="4"/>
      <c r="O11" s="4"/>
    </row>
    <row r="12" spans="1:15" ht="15">
      <c r="A12" s="303">
        <f>T21_22!A11</f>
        <v>42461</v>
      </c>
      <c r="B12" s="304">
        <v>5079</v>
      </c>
      <c r="C12" s="304">
        <v>4314</v>
      </c>
      <c r="D12" s="304">
        <v>14768</v>
      </c>
      <c r="E12" s="304">
        <v>11995</v>
      </c>
      <c r="F12" s="304">
        <v>9951</v>
      </c>
      <c r="G12" s="304">
        <v>8398</v>
      </c>
      <c r="H12" s="304">
        <v>3660</v>
      </c>
      <c r="I12" s="304">
        <v>1357</v>
      </c>
      <c r="J12" s="304">
        <v>96</v>
      </c>
      <c r="K12" s="305">
        <f t="shared" ref="K12" si="6">SUM(B12:J12)</f>
        <v>59618</v>
      </c>
      <c r="L12" s="4"/>
      <c r="M12" s="4"/>
      <c r="N12" s="4"/>
      <c r="O12" s="4"/>
    </row>
    <row r="13" spans="1:15" ht="15">
      <c r="A13" s="299" t="str">
        <f>T21_22!A12</f>
        <v>en %</v>
      </c>
      <c r="B13" s="300">
        <f>B12/$K12</f>
        <v>8.5192391559596098E-2</v>
      </c>
      <c r="C13" s="300">
        <f t="shared" ref="C13:J13" si="7">C12/$K12</f>
        <v>7.2360696433962896E-2</v>
      </c>
      <c r="D13" s="300">
        <f t="shared" si="7"/>
        <v>0.24771042302660271</v>
      </c>
      <c r="E13" s="300">
        <f t="shared" si="7"/>
        <v>0.20119762487839243</v>
      </c>
      <c r="F13" s="300">
        <f t="shared" si="7"/>
        <v>0.16691267737931498</v>
      </c>
      <c r="G13" s="300">
        <f t="shared" si="7"/>
        <v>0.14086349760139555</v>
      </c>
      <c r="H13" s="300">
        <f t="shared" si="7"/>
        <v>6.1390855110872555E-2</v>
      </c>
      <c r="I13" s="300">
        <f t="shared" si="7"/>
        <v>2.276158207252843E-2</v>
      </c>
      <c r="J13" s="300">
        <f t="shared" si="7"/>
        <v>1.6102519373343621E-3</v>
      </c>
      <c r="K13" s="300">
        <f t="shared" ref="K13" si="8">K12/$K12</f>
        <v>1</v>
      </c>
      <c r="L13" s="4"/>
      <c r="M13" s="4"/>
      <c r="N13" s="4"/>
      <c r="O13" s="4"/>
    </row>
    <row r="14" spans="1:15" ht="15">
      <c r="A14" s="306">
        <f>T21_22!A13</f>
        <v>42370</v>
      </c>
      <c r="B14" s="307">
        <v>4801</v>
      </c>
      <c r="C14" s="307">
        <v>4084</v>
      </c>
      <c r="D14" s="307">
        <v>14355</v>
      </c>
      <c r="E14" s="307">
        <v>11420</v>
      </c>
      <c r="F14" s="307">
        <v>9806</v>
      </c>
      <c r="G14" s="307">
        <v>8427</v>
      </c>
      <c r="H14" s="307">
        <v>3617</v>
      </c>
      <c r="I14" s="307">
        <v>1348</v>
      </c>
      <c r="J14" s="307">
        <v>90</v>
      </c>
      <c r="K14" s="308">
        <f t="shared" ref="K14" si="9">SUM(B14:J14)</f>
        <v>57948</v>
      </c>
      <c r="L14" s="4"/>
      <c r="M14" s="4"/>
      <c r="N14" s="4"/>
      <c r="O14" s="4"/>
    </row>
    <row r="15" spans="1:15" ht="15">
      <c r="A15" s="309" t="str">
        <f>T21_22!A14</f>
        <v>en %</v>
      </c>
      <c r="B15" s="310">
        <f>B14/$K14</f>
        <v>8.2850141506177949E-2</v>
      </c>
      <c r="C15" s="310">
        <f t="shared" ref="C15:J15" si="10">C14/$K14</f>
        <v>7.0476979360806241E-2</v>
      </c>
      <c r="D15" s="310">
        <f t="shared" si="10"/>
        <v>0.24772209567198178</v>
      </c>
      <c r="E15" s="310">
        <f t="shared" si="10"/>
        <v>0.19707323807551597</v>
      </c>
      <c r="F15" s="310">
        <f t="shared" si="10"/>
        <v>0.16922068061020226</v>
      </c>
      <c r="G15" s="310">
        <f t="shared" si="10"/>
        <v>0.14542348312279976</v>
      </c>
      <c r="H15" s="310">
        <f t="shared" si="10"/>
        <v>6.2418029957893285E-2</v>
      </c>
      <c r="I15" s="310">
        <f t="shared" si="10"/>
        <v>2.3262235107337614E-2</v>
      </c>
      <c r="J15" s="310">
        <f t="shared" si="10"/>
        <v>1.5531165872851522E-3</v>
      </c>
      <c r="K15" s="310">
        <f>K14/$K14</f>
        <v>1</v>
      </c>
      <c r="L15" s="4"/>
      <c r="M15" s="4"/>
      <c r="N15" s="4"/>
      <c r="O15" s="4"/>
    </row>
    <row r="16" spans="1:15" ht="15">
      <c r="A16" s="311">
        <f>T21_22!A15</f>
        <v>42278</v>
      </c>
      <c r="B16" s="304">
        <v>3891</v>
      </c>
      <c r="C16" s="304">
        <v>3839</v>
      </c>
      <c r="D16" s="304">
        <v>14913</v>
      </c>
      <c r="E16" s="304">
        <v>11699</v>
      </c>
      <c r="F16" s="304">
        <v>9914</v>
      </c>
      <c r="G16" s="304">
        <v>8651</v>
      </c>
      <c r="H16" s="304">
        <v>3655</v>
      </c>
      <c r="I16" s="304">
        <v>1347</v>
      </c>
      <c r="J16" s="304">
        <v>95</v>
      </c>
      <c r="K16" s="305">
        <f t="shared" ref="K16" si="11">SUM(B16:J16)</f>
        <v>58004</v>
      </c>
      <c r="L16" s="4"/>
      <c r="M16" s="4"/>
      <c r="N16" s="4"/>
      <c r="O16" s="4"/>
    </row>
    <row r="17" spans="1:15" ht="15">
      <c r="A17" s="299" t="str">
        <f>T21_22!A16</f>
        <v>en %</v>
      </c>
      <c r="B17" s="300">
        <f>B16/$K16</f>
        <v>6.7081580580649613E-2</v>
      </c>
      <c r="C17" s="300">
        <f t="shared" ref="C17:J17" si="12">C16/$K16</f>
        <v>6.6185090683401143E-2</v>
      </c>
      <c r="D17" s="300">
        <f t="shared" si="12"/>
        <v>0.25710295841666092</v>
      </c>
      <c r="E17" s="300">
        <f t="shared" si="12"/>
        <v>0.20169298669057306</v>
      </c>
      <c r="F17" s="300">
        <f t="shared" si="12"/>
        <v>0.17091924694848631</v>
      </c>
      <c r="G17" s="300">
        <f t="shared" si="12"/>
        <v>0.14914488655954761</v>
      </c>
      <c r="H17" s="300">
        <f t="shared" si="12"/>
        <v>6.3012895662368118E-2</v>
      </c>
      <c r="I17" s="300">
        <f t="shared" si="12"/>
        <v>2.3222536376801599E-2</v>
      </c>
      <c r="J17" s="300">
        <f t="shared" si="12"/>
        <v>1.6378180815116198E-3</v>
      </c>
      <c r="K17" s="300">
        <f>K16/$K16</f>
        <v>1</v>
      </c>
      <c r="L17" s="4"/>
      <c r="M17" s="4"/>
      <c r="N17" s="4"/>
      <c r="O17" s="4"/>
    </row>
    <row r="18" spans="1:15" ht="15">
      <c r="A18" s="296">
        <f>T21_22!A17</f>
        <v>42186</v>
      </c>
      <c r="B18" s="297">
        <v>4265</v>
      </c>
      <c r="C18" s="297">
        <v>3699</v>
      </c>
      <c r="D18" s="297">
        <v>14930</v>
      </c>
      <c r="E18" s="297">
        <v>12632</v>
      </c>
      <c r="F18" s="297">
        <v>10325</v>
      </c>
      <c r="G18" s="297">
        <v>9191</v>
      </c>
      <c r="H18" s="297">
        <v>3830</v>
      </c>
      <c r="I18" s="297">
        <v>1402</v>
      </c>
      <c r="J18" s="297">
        <v>110</v>
      </c>
      <c r="K18" s="298">
        <f t="shared" ref="K18" si="13">SUM(B18:J18)</f>
        <v>60384</v>
      </c>
      <c r="L18" s="4"/>
      <c r="M18" s="4"/>
      <c r="N18" s="4"/>
      <c r="O18" s="4"/>
    </row>
    <row r="19" spans="1:15" ht="15">
      <c r="A19" s="301" t="str">
        <f>T21_22!A18</f>
        <v>en %</v>
      </c>
      <c r="B19" s="302">
        <f>B18/$K18</f>
        <v>7.0631293057763653E-2</v>
      </c>
      <c r="C19" s="302">
        <f t="shared" ref="C19:J19" si="14">C18/$K18</f>
        <v>6.1257949125596185E-2</v>
      </c>
      <c r="D19" s="302">
        <f t="shared" si="14"/>
        <v>0.24725092739798621</v>
      </c>
      <c r="E19" s="302">
        <f t="shared" si="14"/>
        <v>0.20919448860625331</v>
      </c>
      <c r="F19" s="302">
        <f t="shared" si="14"/>
        <v>0.17098900370959194</v>
      </c>
      <c r="G19" s="302">
        <f t="shared" si="14"/>
        <v>0.15220919448860626</v>
      </c>
      <c r="H19" s="302">
        <f t="shared" si="14"/>
        <v>6.3427397986221518E-2</v>
      </c>
      <c r="I19" s="302">
        <f t="shared" si="14"/>
        <v>2.321807101218866E-2</v>
      </c>
      <c r="J19" s="302">
        <f t="shared" si="14"/>
        <v>1.8216746157922628E-3</v>
      </c>
      <c r="K19" s="302">
        <f>K18/$K18</f>
        <v>1</v>
      </c>
      <c r="L19" s="4"/>
      <c r="M19" s="4"/>
      <c r="N19" s="4"/>
      <c r="O19" s="4"/>
    </row>
    <row r="20" spans="1:15" ht="15">
      <c r="A20" s="311">
        <f>T21_22!A19</f>
        <v>42095</v>
      </c>
      <c r="B20" s="304">
        <v>5334</v>
      </c>
      <c r="C20" s="304">
        <v>4578</v>
      </c>
      <c r="D20" s="304">
        <v>15452</v>
      </c>
      <c r="E20" s="304">
        <v>11973</v>
      </c>
      <c r="F20" s="304">
        <v>9861</v>
      </c>
      <c r="G20" s="304">
        <v>8606</v>
      </c>
      <c r="H20" s="304">
        <v>3639</v>
      </c>
      <c r="I20" s="304">
        <v>1305</v>
      </c>
      <c r="J20" s="304">
        <v>105</v>
      </c>
      <c r="K20" s="305">
        <f t="shared" ref="K20" si="15">SUM(B20:J20)</f>
        <v>60853</v>
      </c>
      <c r="L20" s="4"/>
      <c r="M20" s="4"/>
      <c r="N20" s="4"/>
      <c r="O20" s="4"/>
    </row>
    <row r="21" spans="1:15" ht="15">
      <c r="A21" s="299" t="str">
        <f>T21_22!A20</f>
        <v>en %</v>
      </c>
      <c r="B21" s="300">
        <f>B20/$K20</f>
        <v>8.7653854370367934E-2</v>
      </c>
      <c r="C21" s="300">
        <f t="shared" ref="C21:J21" si="16">C20/$K20</f>
        <v>7.5230473435985074E-2</v>
      </c>
      <c r="D21" s="300">
        <f t="shared" si="16"/>
        <v>0.25392338915090462</v>
      </c>
      <c r="E21" s="300">
        <f t="shared" si="16"/>
        <v>0.19675283059175389</v>
      </c>
      <c r="F21" s="300">
        <f t="shared" si="16"/>
        <v>0.16204624258458908</v>
      </c>
      <c r="G21" s="300">
        <f t="shared" si="16"/>
        <v>0.14142277291177099</v>
      </c>
      <c r="H21" s="300">
        <f t="shared" si="16"/>
        <v>5.9799845529390501E-2</v>
      </c>
      <c r="I21" s="300">
        <f t="shared" si="16"/>
        <v>2.1445121851018028E-2</v>
      </c>
      <c r="J21" s="300">
        <f t="shared" si="16"/>
        <v>1.7254695742198413E-3</v>
      </c>
      <c r="K21" s="300">
        <f>K20/$K20</f>
        <v>1</v>
      </c>
      <c r="L21" s="4"/>
      <c r="M21" s="4"/>
      <c r="N21" s="4"/>
      <c r="O21" s="4"/>
    </row>
    <row r="22" spans="1:15" ht="15">
      <c r="A22" s="306">
        <f>T21_22!A21</f>
        <v>42005</v>
      </c>
      <c r="B22" s="307">
        <v>5375</v>
      </c>
      <c r="C22" s="307">
        <v>4547</v>
      </c>
      <c r="D22" s="307">
        <v>15065</v>
      </c>
      <c r="E22" s="307">
        <v>11470</v>
      </c>
      <c r="F22" s="307">
        <v>9724</v>
      </c>
      <c r="G22" s="307">
        <v>8916</v>
      </c>
      <c r="H22" s="307">
        <v>3663</v>
      </c>
      <c r="I22" s="307">
        <v>1353</v>
      </c>
      <c r="J22" s="307">
        <v>122</v>
      </c>
      <c r="K22" s="308">
        <f t="shared" ref="K22" si="17">SUM(B22:J22)</f>
        <v>60235</v>
      </c>
      <c r="L22" s="4"/>
      <c r="M22" s="4"/>
      <c r="N22" s="4"/>
      <c r="O22" s="4"/>
    </row>
    <row r="23" spans="1:15" ht="15">
      <c r="A23" s="235" t="str">
        <f>T21_22!A22</f>
        <v>en %</v>
      </c>
      <c r="B23" s="312">
        <f>B22/$K22</f>
        <v>8.9233834149580804E-2</v>
      </c>
      <c r="C23" s="312">
        <f t="shared" ref="C23:J23" si="18">C22/$K22</f>
        <v>7.548767327965468E-2</v>
      </c>
      <c r="D23" s="312">
        <f t="shared" si="18"/>
        <v>0.25010376027226694</v>
      </c>
      <c r="E23" s="312">
        <f t="shared" si="18"/>
        <v>0.19042085166431477</v>
      </c>
      <c r="F23" s="312">
        <f t="shared" si="18"/>
        <v>0.16143438200381838</v>
      </c>
      <c r="G23" s="312">
        <f t="shared" si="18"/>
        <v>0.14802025400514651</v>
      </c>
      <c r="H23" s="312">
        <f t="shared" si="18"/>
        <v>6.0811820370216652E-2</v>
      </c>
      <c r="I23" s="312">
        <f t="shared" si="18"/>
        <v>2.2462023740350296E-2</v>
      </c>
      <c r="J23" s="312">
        <f t="shared" si="18"/>
        <v>2.0254005146509504E-3</v>
      </c>
      <c r="K23" s="312">
        <f>K22/$K22</f>
        <v>1</v>
      </c>
      <c r="L23" s="4"/>
      <c r="M23" s="4"/>
      <c r="N23" s="4"/>
      <c r="O23" s="4"/>
    </row>
    <row r="24" spans="1:15" ht="15">
      <c r="A24" s="313"/>
      <c r="B24" s="314"/>
      <c r="C24" s="314"/>
      <c r="D24" s="314"/>
      <c r="E24" s="314"/>
      <c r="F24" s="314"/>
      <c r="G24" s="314"/>
      <c r="H24" s="314"/>
      <c r="I24" s="314"/>
      <c r="J24" s="314"/>
      <c r="K24" s="314"/>
      <c r="L24" s="4"/>
      <c r="M24" s="4"/>
      <c r="N24" s="4"/>
      <c r="O24" s="4"/>
    </row>
    <row r="25" spans="1:15" ht="15">
      <c r="A25" s="313"/>
      <c r="B25" s="314"/>
      <c r="C25" s="314"/>
      <c r="D25" s="314"/>
      <c r="E25" s="314"/>
      <c r="F25" s="314"/>
      <c r="G25" s="314"/>
      <c r="H25" s="314"/>
      <c r="I25" s="314"/>
      <c r="J25" s="314"/>
      <c r="K25" s="314"/>
      <c r="L25" s="4"/>
      <c r="M25" s="4"/>
      <c r="N25" s="4"/>
      <c r="O25" s="4"/>
    </row>
    <row r="26" spans="1:15" ht="15">
      <c r="A26" s="313"/>
      <c r="B26" s="314"/>
      <c r="C26" s="314"/>
      <c r="D26" s="314"/>
      <c r="E26" s="314"/>
      <c r="F26" s="314"/>
      <c r="G26" s="314"/>
      <c r="H26" s="314"/>
      <c r="I26" s="314"/>
      <c r="J26" s="314"/>
      <c r="K26" s="314"/>
      <c r="L26" s="4"/>
      <c r="M26" s="4"/>
      <c r="N26" s="4"/>
      <c r="O26" s="4"/>
    </row>
    <row r="27" spans="1:15" ht="15">
      <c r="A27" s="313"/>
      <c r="B27" s="314"/>
      <c r="C27" s="314"/>
      <c r="D27" s="314"/>
      <c r="E27" s="314"/>
      <c r="F27" s="314"/>
      <c r="G27" s="314"/>
      <c r="H27" s="314"/>
      <c r="I27" s="314"/>
      <c r="J27" s="314"/>
      <c r="K27" s="314"/>
      <c r="L27" s="4"/>
      <c r="M27" s="4"/>
      <c r="N27" s="4"/>
      <c r="O27" s="4"/>
    </row>
    <row r="28" spans="1:15" ht="15">
      <c r="A28" s="313"/>
      <c r="B28" s="314"/>
      <c r="C28" s="314"/>
      <c r="D28" s="314"/>
      <c r="E28" s="314"/>
      <c r="F28" s="314"/>
      <c r="G28" s="314"/>
      <c r="H28" s="314"/>
      <c r="I28" s="314"/>
      <c r="J28" s="314"/>
      <c r="K28" s="314"/>
      <c r="L28" s="4"/>
      <c r="M28" s="4"/>
      <c r="N28" s="4"/>
      <c r="O28" s="4"/>
    </row>
    <row r="29" spans="1:15" ht="15">
      <c r="A29" s="313"/>
      <c r="B29" s="314"/>
      <c r="C29" s="314"/>
      <c r="D29" s="314"/>
      <c r="E29" s="314"/>
      <c r="F29" s="314"/>
      <c r="G29" s="314"/>
      <c r="H29" s="314"/>
      <c r="I29" s="314"/>
      <c r="J29" s="314"/>
      <c r="K29" s="314"/>
      <c r="L29" s="4"/>
      <c r="M29" s="4"/>
      <c r="N29" s="4"/>
      <c r="O29" s="4"/>
    </row>
    <row r="30" spans="1:15" ht="15">
      <c r="A30" s="313"/>
      <c r="B30" s="314"/>
      <c r="C30" s="314"/>
      <c r="D30" s="314"/>
      <c r="E30" s="314"/>
      <c r="F30" s="314"/>
      <c r="G30" s="314"/>
      <c r="H30" s="314"/>
      <c r="I30" s="314"/>
      <c r="J30" s="314"/>
      <c r="K30" s="314"/>
      <c r="L30" s="4"/>
      <c r="M30" s="4"/>
      <c r="N30" s="4"/>
      <c r="O30" s="4"/>
    </row>
    <row r="31" spans="1:15" ht="15">
      <c r="A31" s="313"/>
      <c r="B31" s="314"/>
      <c r="C31" s="314"/>
      <c r="D31" s="314"/>
      <c r="E31" s="314"/>
      <c r="F31" s="314"/>
      <c r="G31" s="314"/>
      <c r="H31" s="314"/>
      <c r="I31" s="314"/>
      <c r="J31" s="314"/>
      <c r="K31" s="314"/>
      <c r="L31" s="4"/>
      <c r="M31" s="4"/>
      <c r="N31" s="4"/>
      <c r="O31" s="4"/>
    </row>
    <row r="32" spans="1:15" ht="15">
      <c r="A32" s="315"/>
      <c r="B32" s="25"/>
      <c r="C32" s="25"/>
      <c r="D32" s="25"/>
      <c r="E32" s="25"/>
      <c r="F32" s="25"/>
      <c r="G32" s="25"/>
      <c r="H32" s="25"/>
      <c r="I32" s="25"/>
      <c r="J32" s="25"/>
      <c r="K32" s="8"/>
      <c r="L32" s="4"/>
      <c r="M32" s="4"/>
      <c r="N32" s="4"/>
      <c r="O32" s="4"/>
    </row>
    <row r="33" spans="1:15" ht="18.75">
      <c r="A33" s="135" t="s">
        <v>93</v>
      </c>
      <c r="B33" s="136" t="s">
        <v>166</v>
      </c>
      <c r="C33" s="287"/>
      <c r="D33" s="287"/>
      <c r="E33" s="287"/>
      <c r="F33" s="287"/>
      <c r="G33" s="287"/>
      <c r="H33" s="25"/>
      <c r="I33" s="25"/>
      <c r="J33" s="25"/>
      <c r="K33" s="8"/>
      <c r="L33" s="4"/>
      <c r="M33" s="4"/>
      <c r="N33" s="4"/>
      <c r="O33" s="4"/>
    </row>
    <row r="34" spans="1:15" ht="15">
      <c r="A34" s="25"/>
      <c r="B34" s="330" t="s">
        <v>248</v>
      </c>
      <c r="C34" s="287"/>
      <c r="D34" s="287"/>
      <c r="E34" s="287"/>
      <c r="F34" s="287"/>
      <c r="G34" s="287"/>
      <c r="H34" s="25"/>
      <c r="I34" s="25"/>
      <c r="J34" s="25"/>
      <c r="K34" s="8"/>
    </row>
    <row r="35" spans="1:15" ht="66" customHeight="1">
      <c r="A35" s="25"/>
      <c r="B35" s="288" t="s">
        <v>222</v>
      </c>
      <c r="C35" s="288" t="s">
        <v>224</v>
      </c>
      <c r="D35" s="288" t="s">
        <v>223</v>
      </c>
      <c r="E35" s="288" t="s">
        <v>225</v>
      </c>
      <c r="F35" s="288" t="s">
        <v>226</v>
      </c>
      <c r="G35" s="288" t="s">
        <v>227</v>
      </c>
      <c r="H35" s="288" t="s">
        <v>155</v>
      </c>
      <c r="I35" s="288" t="s">
        <v>228</v>
      </c>
      <c r="J35" s="288" t="s">
        <v>325</v>
      </c>
      <c r="K35" s="488" t="s">
        <v>25</v>
      </c>
    </row>
    <row r="36" spans="1:15" ht="15">
      <c r="A36" s="25"/>
      <c r="B36" s="289" t="s">
        <v>221</v>
      </c>
      <c r="C36" s="289" t="s">
        <v>217</v>
      </c>
      <c r="D36" s="289" t="s">
        <v>218</v>
      </c>
      <c r="E36" s="289" t="s">
        <v>139</v>
      </c>
      <c r="F36" s="289" t="s">
        <v>140</v>
      </c>
      <c r="G36" s="289" t="s">
        <v>141</v>
      </c>
      <c r="H36" s="290" t="s">
        <v>158</v>
      </c>
      <c r="I36" s="290" t="s">
        <v>159</v>
      </c>
      <c r="J36" s="290" t="s">
        <v>220</v>
      </c>
      <c r="K36" s="488"/>
    </row>
    <row r="37" spans="1:15" ht="15">
      <c r="A37" s="291">
        <f t="shared" ref="A37:A54" si="19">A6</f>
        <v>42736</v>
      </c>
      <c r="B37" s="292">
        <v>190</v>
      </c>
      <c r="C37" s="292">
        <v>155</v>
      </c>
      <c r="D37" s="292">
        <v>512</v>
      </c>
      <c r="E37" s="292">
        <v>348</v>
      </c>
      <c r="F37" s="292">
        <v>291</v>
      </c>
      <c r="G37" s="292">
        <v>255</v>
      </c>
      <c r="H37" s="292">
        <v>131</v>
      </c>
      <c r="I37" s="292">
        <v>65</v>
      </c>
      <c r="J37" s="292">
        <v>0</v>
      </c>
      <c r="K37" s="293">
        <f>SUM(B37:J37)</f>
        <v>1947</v>
      </c>
    </row>
    <row r="38" spans="1:15" ht="15">
      <c r="A38" s="294" t="str">
        <f t="shared" si="19"/>
        <v>en %</v>
      </c>
      <c r="B38" s="295">
        <f>B37/$K37</f>
        <v>9.7586029789419618E-2</v>
      </c>
      <c r="C38" s="295">
        <f t="shared" ref="C38:J38" si="20">C37/$K37</f>
        <v>7.9609655880842317E-2</v>
      </c>
      <c r="D38" s="295">
        <f t="shared" si="20"/>
        <v>0.26296866974833077</v>
      </c>
      <c r="E38" s="295">
        <f t="shared" si="20"/>
        <v>0.17873651771956856</v>
      </c>
      <c r="F38" s="295">
        <f t="shared" si="20"/>
        <v>0.14946070878274267</v>
      </c>
      <c r="G38" s="295">
        <f t="shared" si="20"/>
        <v>0.13097072419106318</v>
      </c>
      <c r="H38" s="295">
        <f t="shared" si="20"/>
        <v>6.7282999486389314E-2</v>
      </c>
      <c r="I38" s="295">
        <f t="shared" si="20"/>
        <v>3.3384694401643551E-2</v>
      </c>
      <c r="J38" s="295">
        <f t="shared" si="20"/>
        <v>0</v>
      </c>
      <c r="K38" s="295">
        <f t="shared" ref="K38" si="21">K37/$K37</f>
        <v>1</v>
      </c>
    </row>
    <row r="39" spans="1:15" ht="15">
      <c r="A39" s="296">
        <f t="shared" si="19"/>
        <v>42644</v>
      </c>
      <c r="B39" s="297">
        <v>229</v>
      </c>
      <c r="C39" s="297">
        <v>164</v>
      </c>
      <c r="D39" s="297">
        <v>509</v>
      </c>
      <c r="E39" s="297">
        <v>346</v>
      </c>
      <c r="F39" s="297">
        <v>289</v>
      </c>
      <c r="G39" s="297">
        <v>247</v>
      </c>
      <c r="H39" s="297">
        <v>126</v>
      </c>
      <c r="I39" s="297">
        <v>58</v>
      </c>
      <c r="J39" s="297">
        <v>0</v>
      </c>
      <c r="K39" s="298">
        <f t="shared" ref="K39" si="22">SUM(B39:J39)</f>
        <v>1968</v>
      </c>
    </row>
    <row r="40" spans="1:15" ht="15">
      <c r="A40" s="299" t="str">
        <f t="shared" si="19"/>
        <v>en %</v>
      </c>
      <c r="B40" s="300">
        <f>B39/$K39</f>
        <v>0.11636178861788618</v>
      </c>
      <c r="C40" s="300">
        <f t="shared" ref="C40:J40" si="23">C39/$K39</f>
        <v>8.3333333333333329E-2</v>
      </c>
      <c r="D40" s="300">
        <f t="shared" si="23"/>
        <v>0.25863821138211385</v>
      </c>
      <c r="E40" s="300">
        <f t="shared" si="23"/>
        <v>0.1758130081300813</v>
      </c>
      <c r="F40" s="300">
        <f t="shared" si="23"/>
        <v>0.14684959349593496</v>
      </c>
      <c r="G40" s="300">
        <f t="shared" si="23"/>
        <v>0.12550813008130082</v>
      </c>
      <c r="H40" s="300">
        <f t="shared" si="23"/>
        <v>6.402439024390244E-2</v>
      </c>
      <c r="I40" s="300">
        <f t="shared" si="23"/>
        <v>2.9471544715447155E-2</v>
      </c>
      <c r="J40" s="300">
        <f t="shared" si="23"/>
        <v>0</v>
      </c>
      <c r="K40" s="300">
        <f>K39/$K39</f>
        <v>1</v>
      </c>
    </row>
    <row r="41" spans="1:15" ht="15">
      <c r="A41" s="296">
        <f t="shared" si="19"/>
        <v>42552</v>
      </c>
      <c r="B41" s="297">
        <v>195</v>
      </c>
      <c r="C41" s="297">
        <v>149</v>
      </c>
      <c r="D41" s="297">
        <v>574</v>
      </c>
      <c r="E41" s="297">
        <v>397</v>
      </c>
      <c r="F41" s="297">
        <v>289</v>
      </c>
      <c r="G41" s="297">
        <v>260</v>
      </c>
      <c r="H41" s="297">
        <v>130</v>
      </c>
      <c r="I41" s="297">
        <v>61</v>
      </c>
      <c r="J41" s="297">
        <v>0</v>
      </c>
      <c r="K41" s="298">
        <f t="shared" ref="K41" si="24">SUM(B41:J41)</f>
        <v>2055</v>
      </c>
    </row>
    <row r="42" spans="1:15" ht="15">
      <c r="A42" s="301" t="str">
        <f t="shared" si="19"/>
        <v>en %</v>
      </c>
      <c r="B42" s="302">
        <f>B41/$K41</f>
        <v>9.4890510948905105E-2</v>
      </c>
      <c r="C42" s="302">
        <f t="shared" ref="C42:J42" si="25">C41/$K41</f>
        <v>7.250608272506083E-2</v>
      </c>
      <c r="D42" s="302">
        <f t="shared" si="25"/>
        <v>0.27931873479318736</v>
      </c>
      <c r="E42" s="302">
        <f t="shared" si="25"/>
        <v>0.19318734793187348</v>
      </c>
      <c r="F42" s="302">
        <f t="shared" si="25"/>
        <v>0.14063260340632602</v>
      </c>
      <c r="G42" s="302">
        <f t="shared" si="25"/>
        <v>0.12652068126520682</v>
      </c>
      <c r="H42" s="302">
        <f t="shared" si="25"/>
        <v>6.3260340632603412E-2</v>
      </c>
      <c r="I42" s="302">
        <f t="shared" si="25"/>
        <v>2.9683698296836983E-2</v>
      </c>
      <c r="J42" s="302">
        <f t="shared" si="25"/>
        <v>0</v>
      </c>
      <c r="K42" s="302">
        <f>K41/$K41</f>
        <v>1</v>
      </c>
    </row>
    <row r="43" spans="1:15" ht="15">
      <c r="A43" s="303">
        <f t="shared" si="19"/>
        <v>42461</v>
      </c>
      <c r="B43" s="304">
        <v>213</v>
      </c>
      <c r="C43" s="304">
        <v>157</v>
      </c>
      <c r="D43" s="304">
        <v>558</v>
      </c>
      <c r="E43" s="304">
        <v>395</v>
      </c>
      <c r="F43" s="304">
        <v>275</v>
      </c>
      <c r="G43" s="304">
        <v>251</v>
      </c>
      <c r="H43" s="304">
        <v>134</v>
      </c>
      <c r="I43" s="304">
        <v>62</v>
      </c>
      <c r="J43" s="304">
        <v>0</v>
      </c>
      <c r="K43" s="305">
        <f t="shared" ref="K43" si="26">SUM(B43:J43)</f>
        <v>2045</v>
      </c>
    </row>
    <row r="44" spans="1:15" ht="15">
      <c r="A44" s="299" t="str">
        <f t="shared" si="19"/>
        <v>en %</v>
      </c>
      <c r="B44" s="300">
        <f>B43/$K43</f>
        <v>0.10415647921760392</v>
      </c>
      <c r="C44" s="300">
        <f t="shared" ref="C44:J44" si="27">C43/$K43</f>
        <v>7.6772616136919311E-2</v>
      </c>
      <c r="D44" s="300">
        <f t="shared" si="27"/>
        <v>0.27286063569682151</v>
      </c>
      <c r="E44" s="300">
        <f t="shared" si="27"/>
        <v>0.19315403422982885</v>
      </c>
      <c r="F44" s="300">
        <f t="shared" si="27"/>
        <v>0.13447432762836187</v>
      </c>
      <c r="G44" s="300">
        <f t="shared" si="27"/>
        <v>0.12273838630806846</v>
      </c>
      <c r="H44" s="300">
        <f t="shared" si="27"/>
        <v>6.5525672371638144E-2</v>
      </c>
      <c r="I44" s="300">
        <f t="shared" si="27"/>
        <v>3.0317848410757946E-2</v>
      </c>
      <c r="J44" s="300">
        <f t="shared" si="27"/>
        <v>0</v>
      </c>
      <c r="K44" s="300">
        <f>K43/$K43</f>
        <v>1</v>
      </c>
    </row>
    <row r="45" spans="1:15" ht="15">
      <c r="A45" s="306">
        <f t="shared" si="19"/>
        <v>42370</v>
      </c>
      <c r="B45" s="307">
        <v>172</v>
      </c>
      <c r="C45" s="307">
        <v>132</v>
      </c>
      <c r="D45" s="307">
        <v>510</v>
      </c>
      <c r="E45" s="307">
        <v>388</v>
      </c>
      <c r="F45" s="307">
        <v>257</v>
      </c>
      <c r="G45" s="307">
        <v>250</v>
      </c>
      <c r="H45" s="307">
        <v>126</v>
      </c>
      <c r="I45" s="307">
        <v>59</v>
      </c>
      <c r="J45" s="307">
        <v>0</v>
      </c>
      <c r="K45" s="308">
        <f t="shared" ref="K45" si="28">SUM(B45:J45)</f>
        <v>1894</v>
      </c>
    </row>
    <row r="46" spans="1:15" ht="15">
      <c r="A46" s="309" t="str">
        <f t="shared" si="19"/>
        <v>en %</v>
      </c>
      <c r="B46" s="310">
        <f>B45/$K45</f>
        <v>9.0813093980992604E-2</v>
      </c>
      <c r="C46" s="310">
        <f t="shared" ref="C46:J46" si="29">C45/$K45</f>
        <v>6.9693769799366423E-2</v>
      </c>
      <c r="D46" s="310">
        <f t="shared" si="29"/>
        <v>0.26927138331573391</v>
      </c>
      <c r="E46" s="310">
        <f t="shared" si="29"/>
        <v>0.20485744456177402</v>
      </c>
      <c r="F46" s="310">
        <f t="shared" si="29"/>
        <v>0.13569165786694826</v>
      </c>
      <c r="G46" s="310">
        <f t="shared" si="29"/>
        <v>0.13199577613516367</v>
      </c>
      <c r="H46" s="310">
        <f t="shared" si="29"/>
        <v>6.6525871172122497E-2</v>
      </c>
      <c r="I46" s="310">
        <f t="shared" si="29"/>
        <v>3.1151003167898626E-2</v>
      </c>
      <c r="J46" s="310">
        <f t="shared" si="29"/>
        <v>0</v>
      </c>
      <c r="K46" s="310">
        <f>K45/$K45</f>
        <v>1</v>
      </c>
    </row>
    <row r="47" spans="1:15" ht="15">
      <c r="A47" s="311">
        <f t="shared" si="19"/>
        <v>42278</v>
      </c>
      <c r="B47" s="304">
        <v>171</v>
      </c>
      <c r="C47" s="304">
        <v>143</v>
      </c>
      <c r="D47" s="304">
        <v>495</v>
      </c>
      <c r="E47" s="304">
        <v>382</v>
      </c>
      <c r="F47" s="304">
        <v>278</v>
      </c>
      <c r="G47" s="304">
        <v>255</v>
      </c>
      <c r="H47" s="304">
        <v>132</v>
      </c>
      <c r="I47" s="304">
        <v>58</v>
      </c>
      <c r="J47" s="304">
        <v>0</v>
      </c>
      <c r="K47" s="305">
        <f t="shared" ref="K47" si="30">SUM(B47:J47)</f>
        <v>1914</v>
      </c>
    </row>
    <row r="48" spans="1:15" ht="15">
      <c r="A48" s="299" t="str">
        <f t="shared" si="19"/>
        <v>en %</v>
      </c>
      <c r="B48" s="300">
        <f>B47/$K47</f>
        <v>8.9341692789968646E-2</v>
      </c>
      <c r="C48" s="300">
        <f t="shared" ref="C48:J48" si="31">C47/$K47</f>
        <v>7.4712643678160925E-2</v>
      </c>
      <c r="D48" s="300">
        <f t="shared" si="31"/>
        <v>0.25862068965517243</v>
      </c>
      <c r="E48" s="300">
        <f t="shared" si="31"/>
        <v>0.19958202716823406</v>
      </c>
      <c r="F48" s="300">
        <f t="shared" si="31"/>
        <v>0.14524555903866249</v>
      </c>
      <c r="G48" s="300">
        <f t="shared" si="31"/>
        <v>0.13322884012539185</v>
      </c>
      <c r="H48" s="300">
        <f t="shared" si="31"/>
        <v>6.8965517241379309E-2</v>
      </c>
      <c r="I48" s="300">
        <f t="shared" si="31"/>
        <v>3.0303030303030304E-2</v>
      </c>
      <c r="J48" s="300">
        <f t="shared" si="31"/>
        <v>0</v>
      </c>
      <c r="K48" s="300">
        <f>K47/$K47</f>
        <v>1</v>
      </c>
    </row>
    <row r="49" spans="1:11" ht="15">
      <c r="A49" s="296">
        <f t="shared" si="19"/>
        <v>42186</v>
      </c>
      <c r="B49" s="297">
        <v>165</v>
      </c>
      <c r="C49" s="297">
        <v>141</v>
      </c>
      <c r="D49" s="297">
        <v>529</v>
      </c>
      <c r="E49" s="297">
        <v>405</v>
      </c>
      <c r="F49" s="297">
        <v>295</v>
      </c>
      <c r="G49" s="297">
        <v>265</v>
      </c>
      <c r="H49" s="297">
        <v>132</v>
      </c>
      <c r="I49" s="297">
        <v>65</v>
      </c>
      <c r="J49" s="297">
        <v>0</v>
      </c>
      <c r="K49" s="298">
        <f t="shared" ref="K49" si="32">SUM(B49:J49)</f>
        <v>1997</v>
      </c>
    </row>
    <row r="50" spans="1:11" ht="15">
      <c r="A50" s="301" t="str">
        <f t="shared" si="19"/>
        <v>en %</v>
      </c>
      <c r="B50" s="302">
        <f>B49/$K49</f>
        <v>8.2623935903855777E-2</v>
      </c>
      <c r="C50" s="302">
        <f t="shared" ref="C50:J50" si="33">C49/$K49</f>
        <v>7.0605908863294944E-2</v>
      </c>
      <c r="D50" s="302">
        <f t="shared" si="33"/>
        <v>0.26489734601902853</v>
      </c>
      <c r="E50" s="302">
        <f t="shared" si="33"/>
        <v>0.20280420630946419</v>
      </c>
      <c r="F50" s="302">
        <f t="shared" si="33"/>
        <v>0.14772158237356034</v>
      </c>
      <c r="G50" s="302">
        <f t="shared" si="33"/>
        <v>0.1326990485728593</v>
      </c>
      <c r="H50" s="302">
        <f t="shared" si="33"/>
        <v>6.609914872308463E-2</v>
      </c>
      <c r="I50" s="302">
        <f t="shared" si="33"/>
        <v>3.2548823234852281E-2</v>
      </c>
      <c r="J50" s="302">
        <f t="shared" si="33"/>
        <v>0</v>
      </c>
      <c r="K50" s="302">
        <f>K49/$K49</f>
        <v>1</v>
      </c>
    </row>
    <row r="51" spans="1:11" ht="15">
      <c r="A51" s="311">
        <f t="shared" si="19"/>
        <v>42095</v>
      </c>
      <c r="B51" s="304">
        <v>215</v>
      </c>
      <c r="C51" s="304">
        <v>151</v>
      </c>
      <c r="D51" s="304">
        <v>537</v>
      </c>
      <c r="E51" s="304">
        <v>443</v>
      </c>
      <c r="F51" s="304">
        <v>286</v>
      </c>
      <c r="G51" s="304">
        <v>219</v>
      </c>
      <c r="H51" s="304">
        <v>129</v>
      </c>
      <c r="I51" s="304">
        <v>58</v>
      </c>
      <c r="J51" s="304">
        <v>0</v>
      </c>
      <c r="K51" s="305">
        <f t="shared" ref="K51" si="34">SUM(B51:J51)</f>
        <v>2038</v>
      </c>
    </row>
    <row r="52" spans="1:11" ht="15">
      <c r="A52" s="299" t="str">
        <f t="shared" si="19"/>
        <v>en %</v>
      </c>
      <c r="B52" s="300">
        <f>B51/$K51</f>
        <v>0.10549558390578999</v>
      </c>
      <c r="C52" s="300">
        <f t="shared" ref="C52:J52" si="35">C51/$K51</f>
        <v>7.4092247301275754E-2</v>
      </c>
      <c r="D52" s="300">
        <f t="shared" si="35"/>
        <v>0.26349362119725223</v>
      </c>
      <c r="E52" s="300">
        <f t="shared" si="35"/>
        <v>0.21736997055937193</v>
      </c>
      <c r="F52" s="300">
        <f t="shared" si="35"/>
        <v>0.14033366045142295</v>
      </c>
      <c r="G52" s="300">
        <f t="shared" si="35"/>
        <v>0.10745829244357213</v>
      </c>
      <c r="H52" s="300">
        <f t="shared" si="35"/>
        <v>6.3297350343473988E-2</v>
      </c>
      <c r="I52" s="300">
        <f t="shared" si="35"/>
        <v>2.8459273797841019E-2</v>
      </c>
      <c r="J52" s="300">
        <f t="shared" si="35"/>
        <v>0</v>
      </c>
      <c r="K52" s="300">
        <f>K51/$K51</f>
        <v>1</v>
      </c>
    </row>
    <row r="53" spans="1:11" ht="15">
      <c r="A53" s="306">
        <f t="shared" si="19"/>
        <v>42005</v>
      </c>
      <c r="B53" s="307">
        <v>207</v>
      </c>
      <c r="C53" s="307">
        <v>175</v>
      </c>
      <c r="D53" s="307">
        <v>481</v>
      </c>
      <c r="E53" s="307">
        <v>375</v>
      </c>
      <c r="F53" s="307">
        <v>285</v>
      </c>
      <c r="G53" s="307">
        <v>229</v>
      </c>
      <c r="H53" s="307">
        <v>127</v>
      </c>
      <c r="I53" s="307">
        <v>57</v>
      </c>
      <c r="J53" s="307">
        <v>0</v>
      </c>
      <c r="K53" s="308">
        <f t="shared" ref="K53" si="36">SUM(B53:J53)</f>
        <v>1936</v>
      </c>
    </row>
    <row r="54" spans="1:11" ht="15">
      <c r="A54" s="235" t="str">
        <f t="shared" si="19"/>
        <v>en %</v>
      </c>
      <c r="B54" s="312">
        <f t="shared" ref="B54:K54" si="37">B53/$K53</f>
        <v>0.10692148760330579</v>
      </c>
      <c r="C54" s="312">
        <f t="shared" ref="C54:J54" si="38">C53/$K53</f>
        <v>9.0392561983471079E-2</v>
      </c>
      <c r="D54" s="312">
        <f t="shared" si="38"/>
        <v>0.24845041322314049</v>
      </c>
      <c r="E54" s="312">
        <f t="shared" si="38"/>
        <v>0.19369834710743802</v>
      </c>
      <c r="F54" s="312">
        <f t="shared" si="38"/>
        <v>0.14721074380165289</v>
      </c>
      <c r="G54" s="312">
        <f t="shared" si="38"/>
        <v>0.11828512396694214</v>
      </c>
      <c r="H54" s="312">
        <f t="shared" si="38"/>
        <v>6.5599173553719012E-2</v>
      </c>
      <c r="I54" s="312">
        <f t="shared" si="38"/>
        <v>2.9442148760330578E-2</v>
      </c>
      <c r="J54" s="312">
        <f t="shared" si="38"/>
        <v>0</v>
      </c>
      <c r="K54" s="312">
        <f t="shared" si="37"/>
        <v>1</v>
      </c>
    </row>
    <row r="55" spans="1:11">
      <c r="A55" s="4"/>
      <c r="B55" s="4"/>
      <c r="C55" s="4"/>
      <c r="D55" s="4"/>
      <c r="E55" s="4"/>
      <c r="F55" s="4"/>
      <c r="G55" s="4"/>
      <c r="H55" s="4"/>
      <c r="I55" s="5"/>
      <c r="J55" s="5"/>
    </row>
    <row r="56" spans="1:11" ht="21" customHeight="1">
      <c r="A56" s="4"/>
      <c r="B56" s="4"/>
      <c r="C56" s="4"/>
      <c r="D56" s="4"/>
      <c r="E56" s="4"/>
      <c r="F56" s="4"/>
      <c r="G56" s="4"/>
      <c r="H56" s="4"/>
      <c r="I56" s="5"/>
      <c r="J56" s="5"/>
    </row>
    <row r="57" spans="1:11">
      <c r="A57" s="4"/>
      <c r="B57" s="4"/>
      <c r="C57" s="4"/>
      <c r="D57" s="4"/>
      <c r="E57" s="4"/>
      <c r="F57" s="4"/>
      <c r="G57" s="4"/>
      <c r="H57" s="4"/>
      <c r="I57" s="5"/>
      <c r="J57" s="5"/>
    </row>
    <row r="58" spans="1:11">
      <c r="A58" s="4"/>
      <c r="B58" s="4"/>
      <c r="C58" s="4"/>
      <c r="D58" s="4"/>
      <c r="E58" s="4"/>
      <c r="F58" s="4"/>
      <c r="G58" s="4"/>
      <c r="H58" s="4"/>
      <c r="I58" s="5"/>
      <c r="J58" s="5"/>
    </row>
    <row r="59" spans="1:11">
      <c r="A59" s="4"/>
      <c r="B59" s="4"/>
      <c r="C59" s="4"/>
      <c r="D59" s="4"/>
      <c r="E59" s="4"/>
      <c r="F59" s="4"/>
      <c r="G59" s="4"/>
      <c r="H59" s="4"/>
      <c r="I59" s="5"/>
      <c r="J59" s="5"/>
    </row>
    <row r="60" spans="1:11">
      <c r="A60" s="4"/>
      <c r="B60" s="4"/>
      <c r="C60" s="4"/>
      <c r="D60" s="4"/>
      <c r="E60" s="4"/>
      <c r="F60" s="4"/>
      <c r="G60" s="4"/>
      <c r="H60" s="4"/>
      <c r="I60" s="5"/>
      <c r="J60" s="5"/>
    </row>
    <row r="61" spans="1:11">
      <c r="A61" s="4"/>
      <c r="B61" s="4"/>
      <c r="C61" s="4"/>
      <c r="D61" s="4"/>
      <c r="E61" s="4"/>
      <c r="F61" s="4"/>
      <c r="G61" s="4"/>
      <c r="H61" s="4"/>
      <c r="I61" s="5"/>
      <c r="J61" s="5"/>
    </row>
    <row r="62" spans="1:11">
      <c r="A62" s="4"/>
      <c r="B62" s="4"/>
      <c r="C62" s="4"/>
      <c r="D62" s="4"/>
      <c r="E62" s="4"/>
      <c r="F62" s="4"/>
      <c r="G62" s="4"/>
      <c r="H62" s="4"/>
      <c r="I62" s="5"/>
      <c r="J62" s="5"/>
    </row>
    <row r="63" spans="1:11">
      <c r="A63" s="4"/>
      <c r="B63" s="4"/>
      <c r="C63" s="4"/>
      <c r="D63" s="4"/>
      <c r="E63" s="4"/>
      <c r="F63" s="4"/>
      <c r="G63" s="4"/>
      <c r="H63" s="4"/>
      <c r="I63" s="5"/>
      <c r="J63" s="5"/>
    </row>
    <row r="64" spans="1:11">
      <c r="A64" s="4"/>
      <c r="B64" s="4"/>
      <c r="C64" s="4"/>
      <c r="D64" s="4"/>
      <c r="E64" s="4"/>
      <c r="F64" s="4"/>
      <c r="G64" s="4"/>
      <c r="H64" s="4"/>
      <c r="I64" s="5"/>
      <c r="J64" s="5"/>
    </row>
    <row r="65" spans="1:15">
      <c r="A65" s="45"/>
      <c r="K65" s="4"/>
      <c r="L65" s="4"/>
      <c r="M65" s="4"/>
      <c r="N65" s="4"/>
      <c r="O65" s="4"/>
    </row>
    <row r="66" spans="1:15">
      <c r="A66" s="45"/>
      <c r="K66" s="4"/>
      <c r="L66" s="4"/>
      <c r="M66" s="4"/>
      <c r="N66" s="4"/>
      <c r="O66" s="4"/>
    </row>
    <row r="67" spans="1:15">
      <c r="A67" s="45"/>
      <c r="K67" s="4"/>
      <c r="L67" s="4"/>
      <c r="M67" s="4"/>
      <c r="N67" s="4"/>
      <c r="O67" s="4"/>
    </row>
    <row r="68" spans="1:15">
      <c r="A68" s="45"/>
      <c r="K68" s="4"/>
      <c r="L68" s="4"/>
      <c r="M68" s="4"/>
      <c r="N68" s="4"/>
      <c r="O68" s="4"/>
    </row>
    <row r="69" spans="1:15">
      <c r="A69" s="45"/>
      <c r="K69" s="4"/>
      <c r="L69" s="4"/>
      <c r="M69" s="4"/>
      <c r="N69" s="4"/>
      <c r="O69" s="4"/>
    </row>
    <row r="70" spans="1:15">
      <c r="A70" s="45"/>
      <c r="K70" s="4"/>
      <c r="L70" s="4"/>
      <c r="M70" s="4"/>
      <c r="N70" s="4"/>
      <c r="O70" s="4"/>
    </row>
    <row r="71" spans="1:15">
      <c r="A71" s="45"/>
      <c r="K71" s="4"/>
      <c r="L71" s="4"/>
      <c r="M71" s="4"/>
      <c r="N71" s="4"/>
      <c r="O71" s="4"/>
    </row>
    <row r="72" spans="1:15">
      <c r="A72" s="45"/>
      <c r="K72" s="4"/>
      <c r="L72" s="4"/>
      <c r="M72" s="4"/>
      <c r="N72" s="4"/>
      <c r="O72" s="4"/>
    </row>
  </sheetData>
  <mergeCells count="2">
    <mergeCell ref="K4:K5"/>
    <mergeCell ref="K35:K36"/>
  </mergeCells>
  <printOptions horizontalCentered="1" verticalCentered="1"/>
  <pageMargins left="0" right="6.0049019607843139E-2" top="8.020833333333334E-2" bottom="0.59191176470588236" header="0.51181102362204722" footer="0.51181102362204722"/>
  <pageSetup paperSize="9" scale="70" firstPageNumber="2" orientation="portrait" useFirstPageNumber="1" r:id="rId1"/>
  <headerFooter alignWithMargins="0">
    <oddFooter>&amp;C&amp;14page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12" zoomScale="75" zoomScaleNormal="55" zoomScaleSheetLayoutView="75" workbookViewId="0">
      <selection activeCell="A26" sqref="A26"/>
    </sheetView>
  </sheetViews>
  <sheetFormatPr baseColWidth="10" defaultRowHeight="12.75"/>
  <cols>
    <col min="1" max="7" width="11" style="53"/>
    <col min="8" max="8" width="51.125" style="53" customWidth="1"/>
    <col min="9" max="16384" width="11" style="53"/>
  </cols>
  <sheetData>
    <row r="1" spans="1:8" ht="12.75" customHeight="1">
      <c r="A1" s="434"/>
      <c r="B1" s="434"/>
      <c r="C1" s="434"/>
      <c r="D1" s="434"/>
      <c r="E1" s="434"/>
      <c r="F1" s="434"/>
      <c r="G1" s="434"/>
      <c r="H1" s="434"/>
    </row>
    <row r="2" spans="1:8" ht="12.75" customHeight="1">
      <c r="A2" s="434"/>
      <c r="B2" s="434"/>
      <c r="C2" s="434"/>
      <c r="D2" s="434"/>
      <c r="E2" s="434"/>
      <c r="F2" s="434"/>
      <c r="G2" s="434"/>
      <c r="H2" s="434"/>
    </row>
    <row r="3" spans="1:8" ht="20.25">
      <c r="A3" s="434"/>
      <c r="B3" s="434"/>
      <c r="C3" s="434"/>
      <c r="D3" s="434"/>
      <c r="E3" s="434"/>
      <c r="F3" s="434"/>
      <c r="G3" s="434"/>
      <c r="H3" s="434"/>
    </row>
    <row r="4" spans="1:8" ht="20.25">
      <c r="A4" s="462" t="s">
        <v>279</v>
      </c>
      <c r="B4" s="462"/>
      <c r="C4" s="462"/>
      <c r="D4" s="462"/>
      <c r="E4" s="462"/>
      <c r="F4" s="462"/>
      <c r="G4" s="462"/>
      <c r="H4" s="462"/>
    </row>
    <row r="5" spans="1:8" ht="20.25">
      <c r="A5" s="434"/>
      <c r="B5" s="434"/>
      <c r="C5" s="434"/>
      <c r="D5" s="434"/>
      <c r="E5" s="434"/>
      <c r="F5" s="434"/>
      <c r="G5" s="434"/>
      <c r="H5" s="434"/>
    </row>
    <row r="6" spans="1:8" ht="20.25">
      <c r="A6" s="63"/>
    </row>
    <row r="7" spans="1:8" ht="20.25">
      <c r="A7" s="63" t="s">
        <v>296</v>
      </c>
    </row>
    <row r="8" spans="1:8" ht="24.95" customHeight="1">
      <c r="A8" s="63"/>
    </row>
    <row r="9" spans="1:8" ht="61.5" customHeight="1">
      <c r="A9" s="460" t="s">
        <v>329</v>
      </c>
      <c r="B9" s="460"/>
      <c r="C9" s="460"/>
      <c r="D9" s="460"/>
      <c r="E9" s="460"/>
      <c r="F9" s="460"/>
      <c r="G9" s="460"/>
      <c r="H9" s="460"/>
    </row>
    <row r="10" spans="1:8" ht="20.100000000000001" customHeight="1">
      <c r="A10" s="437"/>
      <c r="B10" s="437"/>
      <c r="C10" s="437"/>
      <c r="D10" s="437"/>
      <c r="E10" s="437"/>
      <c r="F10" s="437"/>
      <c r="G10" s="437"/>
      <c r="H10" s="437"/>
    </row>
    <row r="11" spans="1:8" ht="93" customHeight="1">
      <c r="A11" s="460" t="s">
        <v>310</v>
      </c>
      <c r="B11" s="460"/>
      <c r="C11" s="460"/>
      <c r="D11" s="460"/>
      <c r="E11" s="460"/>
      <c r="F11" s="460"/>
      <c r="G11" s="460"/>
      <c r="H11" s="460"/>
    </row>
    <row r="12" spans="1:8" ht="30" customHeight="1">
      <c r="A12" s="436"/>
      <c r="B12" s="436"/>
      <c r="C12" s="436"/>
      <c r="D12" s="436"/>
      <c r="E12" s="436"/>
      <c r="F12" s="436"/>
      <c r="G12" s="436"/>
      <c r="H12" s="436"/>
    </row>
    <row r="13" spans="1:8" ht="27.75" customHeight="1">
      <c r="A13" s="63" t="s">
        <v>250</v>
      </c>
      <c r="B13" s="374"/>
      <c r="C13" s="374"/>
      <c r="D13" s="374"/>
      <c r="E13" s="374"/>
      <c r="F13" s="374"/>
      <c r="G13" s="374"/>
      <c r="H13" s="374"/>
    </row>
    <row r="14" spans="1:8" ht="24.95" customHeight="1">
      <c r="A14" s="63"/>
      <c r="B14" s="374"/>
      <c r="C14" s="374"/>
      <c r="D14" s="374"/>
      <c r="E14" s="374"/>
      <c r="F14" s="374"/>
      <c r="G14" s="374"/>
      <c r="H14" s="374"/>
    </row>
    <row r="15" spans="1:8" s="453" customFormat="1" ht="20.100000000000001" customHeight="1">
      <c r="A15" s="463" t="s">
        <v>311</v>
      </c>
      <c r="B15" s="463"/>
      <c r="C15" s="463"/>
      <c r="D15" s="463"/>
      <c r="E15" s="463"/>
      <c r="F15" s="463"/>
      <c r="G15" s="463"/>
      <c r="H15" s="463"/>
    </row>
    <row r="16" spans="1:8" ht="45" customHeight="1">
      <c r="A16" s="460" t="s">
        <v>280</v>
      </c>
      <c r="B16" s="460"/>
      <c r="C16" s="460"/>
      <c r="D16" s="460"/>
      <c r="E16" s="460"/>
      <c r="F16" s="460"/>
      <c r="G16" s="460"/>
      <c r="H16" s="460"/>
    </row>
    <row r="17" spans="1:8" ht="20.100000000000001" customHeight="1">
      <c r="A17" s="437"/>
      <c r="B17" s="437"/>
      <c r="C17" s="437"/>
      <c r="D17" s="437"/>
      <c r="E17" s="437"/>
      <c r="F17" s="437"/>
      <c r="G17" s="437"/>
      <c r="H17" s="437"/>
    </row>
    <row r="18" spans="1:8" ht="20.100000000000001" customHeight="1">
      <c r="A18" s="463" t="s">
        <v>312</v>
      </c>
      <c r="B18" s="463"/>
      <c r="C18" s="463"/>
      <c r="D18" s="463"/>
      <c r="E18" s="463"/>
      <c r="F18" s="463"/>
      <c r="G18" s="463"/>
      <c r="H18" s="463"/>
    </row>
    <row r="19" spans="1:8" ht="60.75" customHeight="1">
      <c r="A19" s="460" t="s">
        <v>313</v>
      </c>
      <c r="B19" s="460"/>
      <c r="C19" s="460"/>
      <c r="D19" s="460"/>
      <c r="E19" s="460"/>
      <c r="F19" s="460"/>
      <c r="G19" s="460"/>
      <c r="H19" s="460"/>
    </row>
    <row r="20" spans="1:8" ht="20.100000000000001" customHeight="1">
      <c r="A20" s="437"/>
      <c r="B20" s="437"/>
      <c r="C20" s="437"/>
      <c r="D20" s="437"/>
      <c r="E20" s="437"/>
      <c r="F20" s="437"/>
      <c r="G20" s="437"/>
      <c r="H20" s="437"/>
    </row>
    <row r="21" spans="1:8" ht="20.100000000000001" customHeight="1">
      <c r="A21" s="463" t="s">
        <v>314</v>
      </c>
      <c r="B21" s="463"/>
      <c r="C21" s="463"/>
      <c r="D21" s="463"/>
      <c r="E21" s="463"/>
      <c r="F21" s="463"/>
      <c r="G21" s="463"/>
      <c r="H21" s="463"/>
    </row>
    <row r="22" spans="1:8" ht="78" customHeight="1">
      <c r="A22" s="460" t="s">
        <v>317</v>
      </c>
      <c r="B22" s="460"/>
      <c r="C22" s="460"/>
      <c r="D22" s="460"/>
      <c r="E22" s="460"/>
      <c r="F22" s="460"/>
      <c r="G22" s="460"/>
      <c r="H22" s="460"/>
    </row>
    <row r="23" spans="1:8" ht="20.100000000000001" customHeight="1">
      <c r="A23" s="437"/>
      <c r="B23" s="437"/>
      <c r="C23" s="437"/>
      <c r="D23" s="437"/>
      <c r="E23" s="437"/>
      <c r="F23" s="437"/>
      <c r="G23" s="437"/>
      <c r="H23" s="437"/>
    </row>
    <row r="24" spans="1:8" ht="20.100000000000001" customHeight="1">
      <c r="A24" s="463" t="s">
        <v>315</v>
      </c>
      <c r="B24" s="463"/>
      <c r="C24" s="463"/>
      <c r="D24" s="463"/>
      <c r="E24" s="463"/>
      <c r="F24" s="463"/>
      <c r="G24" s="463"/>
      <c r="H24" s="463"/>
    </row>
    <row r="25" spans="1:8" ht="144" customHeight="1">
      <c r="A25" s="460" t="s">
        <v>330</v>
      </c>
      <c r="B25" s="460"/>
      <c r="C25" s="460"/>
      <c r="D25" s="460"/>
      <c r="E25" s="460"/>
      <c r="F25" s="460"/>
      <c r="G25" s="460"/>
      <c r="H25" s="460"/>
    </row>
    <row r="26" spans="1:8" ht="20.100000000000001" customHeight="1">
      <c r="A26" s="436"/>
      <c r="B26" s="436"/>
      <c r="C26" s="436"/>
      <c r="D26" s="436"/>
      <c r="E26" s="436"/>
      <c r="F26" s="436"/>
      <c r="G26" s="436"/>
      <c r="H26" s="436"/>
    </row>
    <row r="27" spans="1:8" ht="20.100000000000001" customHeight="1">
      <c r="A27" s="463" t="s">
        <v>316</v>
      </c>
      <c r="B27" s="463"/>
      <c r="C27" s="463"/>
      <c r="D27" s="463"/>
      <c r="E27" s="463"/>
      <c r="F27" s="463"/>
      <c r="G27" s="463"/>
      <c r="H27" s="463"/>
    </row>
    <row r="28" spans="1:8" s="438" customFormat="1" ht="24" customHeight="1">
      <c r="A28" s="461" t="s">
        <v>281</v>
      </c>
      <c r="B28" s="461"/>
      <c r="C28" s="461"/>
      <c r="D28" s="461"/>
      <c r="E28" s="461"/>
      <c r="F28" s="461"/>
      <c r="G28" s="461"/>
      <c r="H28" s="461"/>
    </row>
    <row r="30" spans="1:8" ht="27.75">
      <c r="A30" s="457"/>
      <c r="B30" s="457"/>
      <c r="C30" s="457"/>
      <c r="D30" s="457"/>
      <c r="E30" s="457"/>
      <c r="F30" s="457"/>
      <c r="G30" s="457"/>
      <c r="H30" s="457"/>
    </row>
    <row r="31" spans="1:8" ht="27.75">
      <c r="A31" s="458"/>
      <c r="B31" s="458"/>
      <c r="C31" s="458"/>
      <c r="D31" s="458"/>
      <c r="E31" s="458"/>
      <c r="F31" s="458"/>
      <c r="G31" s="458"/>
      <c r="H31" s="458"/>
    </row>
    <row r="32" spans="1:8" ht="20.100000000000001" customHeight="1"/>
    <row r="33" spans="1:8" ht="25.5" customHeight="1">
      <c r="A33" s="460" t="s">
        <v>278</v>
      </c>
      <c r="B33" s="460"/>
      <c r="C33" s="460"/>
      <c r="D33" s="460"/>
      <c r="E33" s="460"/>
      <c r="F33" s="460"/>
      <c r="G33" s="460"/>
      <c r="H33" s="460"/>
    </row>
    <row r="34" spans="1:8" ht="25.5" customHeight="1">
      <c r="A34" s="460"/>
      <c r="B34" s="460"/>
      <c r="C34" s="460"/>
      <c r="D34" s="460"/>
      <c r="E34" s="460"/>
      <c r="F34" s="460"/>
      <c r="G34" s="460"/>
      <c r="H34" s="460"/>
    </row>
    <row r="43" spans="1:8" ht="11.25" customHeight="1"/>
  </sheetData>
  <mergeCells count="16">
    <mergeCell ref="A33:H34"/>
    <mergeCell ref="A30:H30"/>
    <mergeCell ref="A31:H31"/>
    <mergeCell ref="A19:H19"/>
    <mergeCell ref="A25:H25"/>
    <mergeCell ref="A9:H9"/>
    <mergeCell ref="A11:H11"/>
    <mergeCell ref="A16:H16"/>
    <mergeCell ref="A28:H28"/>
    <mergeCell ref="A4:H4"/>
    <mergeCell ref="A15:H15"/>
    <mergeCell ref="A18:H18"/>
    <mergeCell ref="A22:H22"/>
    <mergeCell ref="A21:H21"/>
    <mergeCell ref="A24:H24"/>
    <mergeCell ref="A27:H27"/>
  </mergeCells>
  <printOptions horizontalCentered="1" verticalCentered="1"/>
  <pageMargins left="0" right="0" top="0" bottom="0" header="0" footer="0"/>
  <pageSetup paperSize="9" scale="67" firstPageNumber="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1"/>
  <sheetViews>
    <sheetView view="pageBreakPreview" zoomScale="70" zoomScaleNormal="50" zoomScaleSheetLayoutView="70" zoomScalePageLayoutView="85" workbookViewId="0">
      <selection activeCell="K52" sqref="K52"/>
    </sheetView>
  </sheetViews>
  <sheetFormatPr baseColWidth="10" defaultRowHeight="12.75"/>
  <cols>
    <col min="1" max="1" width="14.5" style="397" bestFit="1" customWidth="1"/>
    <col min="2" max="2" width="10.5" style="397" customWidth="1"/>
    <col min="3" max="3" width="10.875" style="397" customWidth="1"/>
    <col min="4" max="4" width="10.25" style="397" customWidth="1"/>
    <col min="5" max="5" width="12.375" style="397" customWidth="1"/>
    <col min="6" max="6" width="9.5" style="397" customWidth="1"/>
    <col min="7" max="7" width="10" style="397" customWidth="1"/>
    <col min="8" max="8" width="11.875" style="397" customWidth="1"/>
    <col min="9" max="9" width="10.625" style="397" customWidth="1"/>
    <col min="10" max="10" width="12.5" style="397" customWidth="1"/>
    <col min="11" max="11" width="9.5" style="397" customWidth="1"/>
    <col min="12" max="12" width="11.75" style="386" customWidth="1"/>
    <col min="13" max="16384" width="11" style="386"/>
  </cols>
  <sheetData>
    <row r="1" spans="1:16" ht="18.75">
      <c r="A1" s="380" t="s">
        <v>98</v>
      </c>
      <c r="B1" s="381" t="s">
        <v>254</v>
      </c>
      <c r="C1" s="382"/>
      <c r="D1" s="382"/>
      <c r="E1" s="382"/>
      <c r="F1" s="382"/>
      <c r="G1" s="382"/>
      <c r="H1" s="383"/>
      <c r="I1" s="383"/>
      <c r="J1" s="383"/>
      <c r="K1" s="383"/>
      <c r="L1" s="384"/>
      <c r="M1" s="385"/>
      <c r="N1" s="385"/>
      <c r="O1" s="385"/>
      <c r="P1" s="385"/>
    </row>
    <row r="2" spans="1:16" ht="15">
      <c r="A2" s="383"/>
      <c r="B2" s="382" t="s">
        <v>255</v>
      </c>
      <c r="C2" s="382"/>
      <c r="D2" s="382"/>
      <c r="E2" s="382"/>
      <c r="F2" s="382"/>
      <c r="G2" s="382"/>
      <c r="H2" s="383"/>
      <c r="I2" s="383"/>
      <c r="J2" s="383"/>
      <c r="K2" s="383"/>
      <c r="L2" s="384"/>
      <c r="M2" s="385"/>
      <c r="N2" s="385"/>
      <c r="O2" s="385"/>
      <c r="P2" s="385"/>
    </row>
    <row r="3" spans="1:16" ht="15">
      <c r="A3" s="383"/>
      <c r="B3" s="330" t="s">
        <v>248</v>
      </c>
      <c r="C3" s="382"/>
      <c r="D3" s="382"/>
      <c r="E3" s="382"/>
      <c r="F3" s="382"/>
      <c r="G3" s="382"/>
      <c r="H3" s="383"/>
      <c r="I3" s="383"/>
      <c r="J3" s="383"/>
      <c r="K3" s="383"/>
      <c r="L3" s="384"/>
      <c r="M3" s="385"/>
      <c r="N3" s="385"/>
      <c r="O3" s="385"/>
      <c r="P3" s="385"/>
    </row>
    <row r="4" spans="1:16" ht="93.75" customHeight="1">
      <c r="A4" s="383"/>
      <c r="B4" s="387" t="s">
        <v>256</v>
      </c>
      <c r="C4" s="387" t="s">
        <v>257</v>
      </c>
      <c r="D4" s="387" t="s">
        <v>326</v>
      </c>
      <c r="E4" s="387" t="s">
        <v>258</v>
      </c>
      <c r="F4" s="387" t="s">
        <v>259</v>
      </c>
      <c r="G4" s="387" t="s">
        <v>260</v>
      </c>
      <c r="H4" s="387" t="s">
        <v>261</v>
      </c>
      <c r="I4" s="387" t="s">
        <v>262</v>
      </c>
      <c r="J4" s="387" t="s">
        <v>337</v>
      </c>
      <c r="K4" s="387" t="s">
        <v>90</v>
      </c>
      <c r="L4" s="388" t="s">
        <v>25</v>
      </c>
      <c r="M4" s="385"/>
      <c r="N4" s="385"/>
      <c r="O4" s="385"/>
      <c r="P4" s="385"/>
    </row>
    <row r="5" spans="1:16" ht="15">
      <c r="A5" s="291">
        <v>42736</v>
      </c>
      <c r="B5" s="292">
        <v>4960</v>
      </c>
      <c r="C5" s="292">
        <v>6080</v>
      </c>
      <c r="D5" s="292">
        <v>8158</v>
      </c>
      <c r="E5" s="292">
        <v>2562</v>
      </c>
      <c r="F5" s="292">
        <v>13827</v>
      </c>
      <c r="G5" s="292">
        <v>4753</v>
      </c>
      <c r="H5" s="292">
        <v>10674</v>
      </c>
      <c r="I5" s="292">
        <v>2792</v>
      </c>
      <c r="J5" s="292">
        <v>4635</v>
      </c>
      <c r="K5" s="292">
        <v>857</v>
      </c>
      <c r="L5" s="293">
        <f>SUM(B5:K5)</f>
        <v>59298</v>
      </c>
      <c r="M5" s="385"/>
      <c r="N5" s="385"/>
      <c r="O5" s="385"/>
      <c r="P5" s="385"/>
    </row>
    <row r="6" spans="1:16" ht="15">
      <c r="A6" s="294" t="s">
        <v>108</v>
      </c>
      <c r="B6" s="295">
        <f t="shared" ref="B6:G6" si="0">B5/$L5</f>
        <v>8.3645316874093559E-2</v>
      </c>
      <c r="C6" s="295">
        <f t="shared" si="0"/>
        <v>0.10253296907146953</v>
      </c>
      <c r="D6" s="295">
        <f t="shared" si="0"/>
        <v>0.13757630948767244</v>
      </c>
      <c r="E6" s="295">
        <f t="shared" si="0"/>
        <v>4.3205504401497521E-2</v>
      </c>
      <c r="F6" s="295">
        <f t="shared" si="0"/>
        <v>0.23317818476171204</v>
      </c>
      <c r="G6" s="295">
        <f t="shared" si="0"/>
        <v>8.015447401261426E-2</v>
      </c>
      <c r="H6" s="295">
        <f>H5/$L5</f>
        <v>0.18000607103106345</v>
      </c>
      <c r="I6" s="295">
        <f>I5/$L5</f>
        <v>4.7084218692030083E-2</v>
      </c>
      <c r="J6" s="295">
        <f>J5/$L5</f>
        <v>7.8164524941819288E-2</v>
      </c>
      <c r="K6" s="295">
        <f>K5/$L5</f>
        <v>1.4452426726027858E-2</v>
      </c>
      <c r="L6" s="295">
        <f>L5/$L5</f>
        <v>1</v>
      </c>
      <c r="M6" s="385"/>
      <c r="N6" s="385"/>
      <c r="O6" s="385"/>
      <c r="P6" s="385"/>
    </row>
    <row r="7" spans="1:16" ht="15">
      <c r="A7" s="296">
        <v>42644</v>
      </c>
      <c r="B7" s="297">
        <v>4836</v>
      </c>
      <c r="C7" s="297">
        <v>5960</v>
      </c>
      <c r="D7" s="297">
        <v>8253</v>
      </c>
      <c r="E7" s="297">
        <v>2514</v>
      </c>
      <c r="F7" s="297">
        <v>13970</v>
      </c>
      <c r="G7" s="297">
        <v>4885</v>
      </c>
      <c r="H7" s="297">
        <v>10489</v>
      </c>
      <c r="I7" s="297">
        <v>2831</v>
      </c>
      <c r="J7" s="297">
        <v>4763</v>
      </c>
      <c r="K7" s="297">
        <v>866</v>
      </c>
      <c r="L7" s="298">
        <f t="shared" ref="L7" si="1">SUM(B7:K7)</f>
        <v>59367</v>
      </c>
      <c r="M7" s="385"/>
      <c r="N7" s="385"/>
      <c r="O7" s="385"/>
      <c r="P7" s="385"/>
    </row>
    <row r="8" spans="1:16" ht="15">
      <c r="A8" s="389" t="s">
        <v>108</v>
      </c>
      <c r="B8" s="300">
        <f t="shared" ref="B8:H8" si="2">B7/$L7</f>
        <v>8.1459396634493905E-2</v>
      </c>
      <c r="C8" s="300">
        <f t="shared" si="2"/>
        <v>0.10039247393332996</v>
      </c>
      <c r="D8" s="300">
        <f t="shared" si="2"/>
        <v>0.13901662539794835</v>
      </c>
      <c r="E8" s="300">
        <f t="shared" si="2"/>
        <v>4.2346758300065693E-2</v>
      </c>
      <c r="F8" s="300">
        <f t="shared" si="2"/>
        <v>0.23531591624976839</v>
      </c>
      <c r="G8" s="300">
        <f t="shared" si="2"/>
        <v>8.2284771000724302E-2</v>
      </c>
      <c r="H8" s="300">
        <f t="shared" si="2"/>
        <v>0.17668064749776813</v>
      </c>
      <c r="I8" s="300"/>
      <c r="J8" s="300">
        <f>J7/$L7</f>
        <v>8.0229757272558835E-2</v>
      </c>
      <c r="K8" s="300">
        <f>K7/$L7</f>
        <v>1.4587228595010696E-2</v>
      </c>
      <c r="L8" s="300">
        <f>L7/$L7</f>
        <v>1</v>
      </c>
      <c r="M8" s="385"/>
      <c r="N8" s="385"/>
      <c r="O8" s="385"/>
      <c r="P8" s="385"/>
    </row>
    <row r="9" spans="1:16" ht="15">
      <c r="A9" s="296">
        <v>42552</v>
      </c>
      <c r="B9" s="297">
        <v>4884</v>
      </c>
      <c r="C9" s="297">
        <v>6134</v>
      </c>
      <c r="D9" s="297">
        <v>8291</v>
      </c>
      <c r="E9" s="297">
        <v>2580</v>
      </c>
      <c r="F9" s="297">
        <v>14409</v>
      </c>
      <c r="G9" s="297">
        <v>5010</v>
      </c>
      <c r="H9" s="297">
        <v>10863</v>
      </c>
      <c r="I9" s="297">
        <v>2888</v>
      </c>
      <c r="J9" s="297">
        <v>4928</v>
      </c>
      <c r="K9" s="297">
        <v>883</v>
      </c>
      <c r="L9" s="298">
        <f t="shared" ref="L9" si="3">SUM(B9:K9)</f>
        <v>60870</v>
      </c>
      <c r="M9" s="385"/>
      <c r="N9" s="385"/>
      <c r="O9" s="385"/>
      <c r="P9" s="385"/>
    </row>
    <row r="10" spans="1:16" ht="15">
      <c r="A10" s="390" t="s">
        <v>108</v>
      </c>
      <c r="B10" s="302">
        <f t="shared" ref="B10:H10" si="4">B9/$L9</f>
        <v>8.023656973878758E-2</v>
      </c>
      <c r="C10" s="302">
        <f t="shared" si="4"/>
        <v>0.10077213734187614</v>
      </c>
      <c r="D10" s="302">
        <f t="shared" si="4"/>
        <v>0.13620831279776574</v>
      </c>
      <c r="E10" s="302">
        <f t="shared" si="4"/>
        <v>4.2385411532774767E-2</v>
      </c>
      <c r="F10" s="302">
        <f t="shared" si="4"/>
        <v>0.23671759487432231</v>
      </c>
      <c r="G10" s="302">
        <f t="shared" si="4"/>
        <v>8.2306554953178901E-2</v>
      </c>
      <c r="H10" s="302">
        <f t="shared" si="4"/>
        <v>0.17846229669788072</v>
      </c>
      <c r="I10" s="302"/>
      <c r="J10" s="302">
        <f>J9/$L9</f>
        <v>8.0959421718416302E-2</v>
      </c>
      <c r="K10" s="302">
        <f>K9/$L9</f>
        <v>1.450632495482175E-2</v>
      </c>
      <c r="L10" s="302">
        <f>L9/$L9</f>
        <v>1</v>
      </c>
      <c r="M10" s="385"/>
      <c r="N10" s="385"/>
      <c r="O10" s="385"/>
      <c r="P10" s="385"/>
    </row>
    <row r="11" spans="1:16" ht="15">
      <c r="A11" s="391">
        <v>42461</v>
      </c>
      <c r="B11" s="304">
        <v>4921</v>
      </c>
      <c r="C11" s="304">
        <v>6093</v>
      </c>
      <c r="D11" s="304">
        <v>8179</v>
      </c>
      <c r="E11" s="304">
        <v>2547</v>
      </c>
      <c r="F11" s="304">
        <v>14297</v>
      </c>
      <c r="G11" s="304">
        <v>4956</v>
      </c>
      <c r="H11" s="304">
        <v>10708</v>
      </c>
      <c r="I11" s="304">
        <v>2810</v>
      </c>
      <c r="J11" s="304">
        <v>4694</v>
      </c>
      <c r="K11" s="304">
        <v>911</v>
      </c>
      <c r="L11" s="305">
        <f t="shared" ref="L11" si="5">SUM(B11:K11)</f>
        <v>60116</v>
      </c>
      <c r="M11" s="385"/>
      <c r="N11" s="385"/>
      <c r="O11" s="385"/>
      <c r="P11" s="385"/>
    </row>
    <row r="12" spans="1:16" ht="15">
      <c r="A12" s="389" t="s">
        <v>108</v>
      </c>
      <c r="B12" s="300">
        <f t="shared" ref="B12:K12" si="6">B11/$L11</f>
        <v>8.185840707964602E-2</v>
      </c>
      <c r="C12" s="300">
        <f t="shared" si="6"/>
        <v>0.10135404883891144</v>
      </c>
      <c r="D12" s="300">
        <f t="shared" si="6"/>
        <v>0.13605362964934459</v>
      </c>
      <c r="E12" s="300">
        <f t="shared" si="6"/>
        <v>4.2368088362499168E-2</v>
      </c>
      <c r="F12" s="300">
        <f t="shared" si="6"/>
        <v>0.23782354115376939</v>
      </c>
      <c r="G12" s="300">
        <f t="shared" si="6"/>
        <v>8.2440614811364693E-2</v>
      </c>
      <c r="H12" s="300">
        <f t="shared" si="6"/>
        <v>0.17812229689267417</v>
      </c>
      <c r="I12" s="300">
        <f t="shared" si="6"/>
        <v>4.6742963603699512E-2</v>
      </c>
      <c r="J12" s="300">
        <f t="shared" si="6"/>
        <v>7.808237407678488E-2</v>
      </c>
      <c r="K12" s="300">
        <f t="shared" si="6"/>
        <v>1.5154035531306141E-2</v>
      </c>
      <c r="L12" s="300">
        <f>L11/$L11</f>
        <v>1</v>
      </c>
      <c r="M12" s="385"/>
      <c r="N12" s="385"/>
      <c r="O12" s="385"/>
      <c r="P12" s="385"/>
    </row>
    <row r="13" spans="1:16" ht="15">
      <c r="A13" s="306">
        <v>42370</v>
      </c>
      <c r="B13" s="307">
        <v>4897</v>
      </c>
      <c r="C13" s="307">
        <v>6058</v>
      </c>
      <c r="D13" s="307">
        <v>7877</v>
      </c>
      <c r="E13" s="307">
        <v>2366</v>
      </c>
      <c r="F13" s="307">
        <v>14339</v>
      </c>
      <c r="G13" s="307">
        <v>4835</v>
      </c>
      <c r="H13" s="307">
        <v>10219</v>
      </c>
      <c r="I13" s="307">
        <v>2720</v>
      </c>
      <c r="J13" s="307">
        <v>4264</v>
      </c>
      <c r="K13" s="307">
        <v>868</v>
      </c>
      <c r="L13" s="308">
        <f t="shared" ref="L13" si="7">SUM(B13:K13)</f>
        <v>58443</v>
      </c>
      <c r="M13" s="385"/>
      <c r="N13" s="385"/>
      <c r="O13" s="385"/>
      <c r="P13" s="385"/>
    </row>
    <row r="14" spans="1:16" ht="15">
      <c r="A14" s="392" t="s">
        <v>108</v>
      </c>
      <c r="B14" s="310">
        <f t="shared" ref="B14:K14" si="8">B13/$L13</f>
        <v>8.3791044265352568E-2</v>
      </c>
      <c r="C14" s="310">
        <f t="shared" si="8"/>
        <v>0.10365655424943962</v>
      </c>
      <c r="D14" s="310">
        <f t="shared" si="8"/>
        <v>0.13478089762674744</v>
      </c>
      <c r="E14" s="310">
        <f t="shared" si="8"/>
        <v>4.0483890286261828E-2</v>
      </c>
      <c r="F14" s="310">
        <f t="shared" si="8"/>
        <v>0.24535017025135603</v>
      </c>
      <c r="G14" s="310">
        <f t="shared" si="8"/>
        <v>8.2730181544410794E-2</v>
      </c>
      <c r="H14" s="310">
        <f t="shared" si="8"/>
        <v>0.1748541313758705</v>
      </c>
      <c r="I14" s="310">
        <f t="shared" si="8"/>
        <v>4.6541074209058397E-2</v>
      </c>
      <c r="J14" s="310">
        <f t="shared" si="8"/>
        <v>7.2959978098318015E-2</v>
      </c>
      <c r="K14" s="310">
        <f t="shared" si="8"/>
        <v>1.4852078093184812E-2</v>
      </c>
      <c r="L14" s="310">
        <f>L13/$L13</f>
        <v>1</v>
      </c>
      <c r="M14" s="385"/>
      <c r="N14" s="385"/>
      <c r="O14" s="385"/>
      <c r="P14" s="385"/>
    </row>
    <row r="15" spans="1:16" ht="15">
      <c r="A15" s="311">
        <v>42278</v>
      </c>
      <c r="B15" s="304">
        <v>4852</v>
      </c>
      <c r="C15" s="304">
        <v>6027</v>
      </c>
      <c r="D15" s="304">
        <v>7596</v>
      </c>
      <c r="E15" s="304">
        <v>2232</v>
      </c>
      <c r="F15" s="304">
        <v>14386</v>
      </c>
      <c r="G15" s="304">
        <v>4700</v>
      </c>
      <c r="H15" s="304">
        <v>10051</v>
      </c>
      <c r="I15" s="304">
        <v>2420</v>
      </c>
      <c r="J15" s="304">
        <v>3934</v>
      </c>
      <c r="K15" s="304">
        <v>2299</v>
      </c>
      <c r="L15" s="305">
        <f t="shared" ref="L15" si="9">SUM(B15:K15)</f>
        <v>58497</v>
      </c>
      <c r="M15" s="385"/>
      <c r="N15" s="385"/>
      <c r="O15" s="385"/>
      <c r="P15" s="385"/>
    </row>
    <row r="16" spans="1:16" ht="15">
      <c r="A16" s="389" t="s">
        <v>108</v>
      </c>
      <c r="B16" s="300">
        <f t="shared" ref="B16:K16" si="10">B15/$L15</f>
        <v>8.2944424500401737E-2</v>
      </c>
      <c r="C16" s="300">
        <f t="shared" si="10"/>
        <v>0.10303092466280322</v>
      </c>
      <c r="D16" s="300">
        <f t="shared" si="10"/>
        <v>0.12985281296476742</v>
      </c>
      <c r="E16" s="300">
        <f t="shared" si="10"/>
        <v>3.8155802861685212E-2</v>
      </c>
      <c r="F16" s="300">
        <f t="shared" si="10"/>
        <v>0.2459271415628152</v>
      </c>
      <c r="G16" s="300">
        <f t="shared" si="10"/>
        <v>8.0346000649605967E-2</v>
      </c>
      <c r="H16" s="300">
        <f t="shared" si="10"/>
        <v>0.17182077713387012</v>
      </c>
      <c r="I16" s="300">
        <f t="shared" si="10"/>
        <v>4.136964288766945E-2</v>
      </c>
      <c r="J16" s="300">
        <f t="shared" si="10"/>
        <v>6.7251312033095714E-2</v>
      </c>
      <c r="K16" s="300">
        <f t="shared" si="10"/>
        <v>3.9301160743285983E-2</v>
      </c>
      <c r="L16" s="300">
        <f>L15/$L15</f>
        <v>1</v>
      </c>
      <c r="M16" s="385"/>
      <c r="N16" s="385"/>
      <c r="O16" s="385"/>
      <c r="P16" s="385"/>
    </row>
    <row r="17" spans="1:16" ht="15">
      <c r="A17" s="296">
        <v>42186</v>
      </c>
      <c r="B17" s="297">
        <v>4908</v>
      </c>
      <c r="C17" s="297">
        <v>6180</v>
      </c>
      <c r="D17" s="297">
        <v>7793</v>
      </c>
      <c r="E17" s="297">
        <v>2266</v>
      </c>
      <c r="F17" s="297">
        <v>14754</v>
      </c>
      <c r="G17" s="297">
        <v>4963</v>
      </c>
      <c r="H17" s="297">
        <v>10356</v>
      </c>
      <c r="I17" s="297">
        <v>2551</v>
      </c>
      <c r="J17" s="297">
        <v>4073</v>
      </c>
      <c r="K17" s="297">
        <v>3046</v>
      </c>
      <c r="L17" s="298">
        <f t="shared" ref="L17" si="11">SUM(B17:K17)</f>
        <v>60890</v>
      </c>
      <c r="M17" s="385"/>
      <c r="N17" s="385"/>
      <c r="O17" s="385"/>
      <c r="P17" s="385"/>
    </row>
    <row r="18" spans="1:16" ht="15">
      <c r="A18" s="390" t="s">
        <v>108</v>
      </c>
      <c r="B18" s="302">
        <f t="shared" ref="B18:K18" si="12">B17/$L17</f>
        <v>8.0604368533420928E-2</v>
      </c>
      <c r="C18" s="302">
        <f t="shared" si="12"/>
        <v>0.10149449827557891</v>
      </c>
      <c r="D18" s="302">
        <f t="shared" si="12"/>
        <v>0.12798489078666447</v>
      </c>
      <c r="E18" s="302">
        <f t="shared" si="12"/>
        <v>3.7214649367712266E-2</v>
      </c>
      <c r="F18" s="302">
        <f t="shared" si="12"/>
        <v>0.24230579733946461</v>
      </c>
      <c r="G18" s="302">
        <f t="shared" si="12"/>
        <v>8.1507636721957627E-2</v>
      </c>
      <c r="H18" s="302">
        <f t="shared" si="12"/>
        <v>0.17007718837247496</v>
      </c>
      <c r="I18" s="302">
        <f t="shared" si="12"/>
        <v>4.1895220890129745E-2</v>
      </c>
      <c r="J18" s="302">
        <f t="shared" si="12"/>
        <v>6.6891115125636391E-2</v>
      </c>
      <c r="K18" s="302">
        <f t="shared" si="12"/>
        <v>5.002463458696009E-2</v>
      </c>
      <c r="L18" s="302">
        <f>L17/$L17</f>
        <v>1</v>
      </c>
      <c r="M18" s="385"/>
      <c r="N18" s="385"/>
      <c r="O18" s="385"/>
      <c r="P18" s="385"/>
    </row>
    <row r="19" spans="1:16" ht="15">
      <c r="A19" s="311">
        <v>42095</v>
      </c>
      <c r="B19" s="304">
        <v>4865</v>
      </c>
      <c r="C19" s="304">
        <v>6177</v>
      </c>
      <c r="D19" s="304">
        <v>8110</v>
      </c>
      <c r="E19" s="304">
        <v>2281</v>
      </c>
      <c r="F19" s="304">
        <v>15226</v>
      </c>
      <c r="G19" s="304">
        <v>5129</v>
      </c>
      <c r="H19" s="304">
        <v>10155</v>
      </c>
      <c r="I19" s="304">
        <v>2691</v>
      </c>
      <c r="J19" s="304">
        <v>4522</v>
      </c>
      <c r="K19" s="304">
        <v>2200</v>
      </c>
      <c r="L19" s="305">
        <f t="shared" ref="L19" si="13">SUM(B19:K19)</f>
        <v>61356</v>
      </c>
      <c r="M19" s="385"/>
      <c r="N19" s="385"/>
      <c r="O19" s="385"/>
      <c r="P19" s="385"/>
    </row>
    <row r="20" spans="1:16" ht="15">
      <c r="A20" s="389" t="s">
        <v>108</v>
      </c>
      <c r="B20" s="300">
        <f t="shared" ref="B20:K20" si="14">B19/$L19</f>
        <v>7.9291348849338292E-2</v>
      </c>
      <c r="C20" s="300">
        <f t="shared" si="14"/>
        <v>0.10067475063563466</v>
      </c>
      <c r="D20" s="300">
        <f t="shared" si="14"/>
        <v>0.13217941195645089</v>
      </c>
      <c r="E20" s="300">
        <f t="shared" si="14"/>
        <v>3.7176478258035071E-2</v>
      </c>
      <c r="F20" s="300">
        <f t="shared" si="14"/>
        <v>0.24815828932785711</v>
      </c>
      <c r="G20" s="300">
        <f t="shared" si="14"/>
        <v>8.3594106525849143E-2</v>
      </c>
      <c r="H20" s="300">
        <f t="shared" si="14"/>
        <v>0.16550948562487777</v>
      </c>
      <c r="I20" s="300">
        <f t="shared" si="14"/>
        <v>4.3858791316252692E-2</v>
      </c>
      <c r="J20" s="300">
        <f t="shared" si="14"/>
        <v>7.3701023534780627E-2</v>
      </c>
      <c r="K20" s="300">
        <f t="shared" si="14"/>
        <v>3.5856313970923787E-2</v>
      </c>
      <c r="L20" s="300">
        <f>L19/$L19</f>
        <v>1</v>
      </c>
      <c r="M20" s="385"/>
      <c r="N20" s="385"/>
      <c r="O20" s="385"/>
      <c r="P20" s="385"/>
    </row>
    <row r="21" spans="1:16" ht="15">
      <c r="A21" s="306">
        <v>42005</v>
      </c>
      <c r="B21" s="307">
        <v>4844</v>
      </c>
      <c r="C21" s="307">
        <v>6201</v>
      </c>
      <c r="D21" s="307">
        <v>8285</v>
      </c>
      <c r="E21" s="307">
        <v>2227</v>
      </c>
      <c r="F21" s="307">
        <v>15502</v>
      </c>
      <c r="G21" s="307">
        <v>5236</v>
      </c>
      <c r="H21" s="307">
        <v>10082</v>
      </c>
      <c r="I21" s="307">
        <v>2584</v>
      </c>
      <c r="J21" s="307">
        <v>4610</v>
      </c>
      <c r="K21" s="307">
        <v>1171</v>
      </c>
      <c r="L21" s="308">
        <f t="shared" ref="L21" si="15">SUM(B21:K21)</f>
        <v>60742</v>
      </c>
      <c r="M21" s="385"/>
      <c r="N21" s="385"/>
      <c r="O21" s="385"/>
      <c r="P21" s="385"/>
    </row>
    <row r="22" spans="1:16" ht="15">
      <c r="A22" s="393" t="s">
        <v>108</v>
      </c>
      <c r="B22" s="312">
        <f t="shared" ref="B22:I22" si="16">B21/$L21</f>
        <v>7.9747127193704526E-2</v>
      </c>
      <c r="C22" s="312">
        <f t="shared" si="16"/>
        <v>0.10208751769780383</v>
      </c>
      <c r="D22" s="312">
        <f t="shared" si="16"/>
        <v>0.13639656251028942</v>
      </c>
      <c r="E22" s="312">
        <f t="shared" si="16"/>
        <v>3.6663264298179184E-2</v>
      </c>
      <c r="F22" s="312">
        <f t="shared" si="16"/>
        <v>0.25521056270784631</v>
      </c>
      <c r="G22" s="312">
        <f t="shared" si="16"/>
        <v>8.6200651937703737E-2</v>
      </c>
      <c r="H22" s="312">
        <f t="shared" si="16"/>
        <v>0.1659807052780613</v>
      </c>
      <c r="I22" s="312">
        <f t="shared" si="16"/>
        <v>4.2540581475749892E-2</v>
      </c>
      <c r="J22" s="312">
        <f>J21/$L21</f>
        <v>7.5894768035296822E-2</v>
      </c>
      <c r="K22" s="312">
        <f>K21/$L21</f>
        <v>1.9278258865364988E-2</v>
      </c>
      <c r="L22" s="312">
        <f>L21/$L21</f>
        <v>1</v>
      </c>
      <c r="M22" s="385"/>
      <c r="N22" s="385"/>
      <c r="O22" s="385"/>
      <c r="P22" s="385"/>
    </row>
    <row r="23" spans="1:16" ht="15">
      <c r="A23" s="450" t="s">
        <v>303</v>
      </c>
      <c r="B23" s="314"/>
      <c r="C23" s="314"/>
      <c r="D23" s="314"/>
      <c r="E23" s="314"/>
      <c r="F23" s="314"/>
      <c r="G23" s="314"/>
      <c r="H23" s="314"/>
      <c r="I23" s="314"/>
      <c r="J23" s="314"/>
      <c r="K23" s="314"/>
      <c r="L23" s="314"/>
      <c r="M23" s="385"/>
      <c r="N23" s="385"/>
      <c r="O23" s="385"/>
      <c r="P23" s="385"/>
    </row>
    <row r="24" spans="1:16" ht="15">
      <c r="A24" s="394"/>
      <c r="B24" s="314"/>
      <c r="C24" s="314"/>
      <c r="D24" s="314"/>
      <c r="E24" s="314"/>
      <c r="F24" s="314"/>
      <c r="G24" s="314"/>
      <c r="H24" s="314"/>
      <c r="I24" s="314"/>
      <c r="J24" s="314"/>
      <c r="K24" s="314"/>
      <c r="L24" s="314"/>
      <c r="M24" s="385"/>
      <c r="N24" s="385"/>
      <c r="O24" s="385"/>
      <c r="P24" s="385"/>
    </row>
    <row r="25" spans="1:16" ht="15">
      <c r="A25" s="394"/>
      <c r="B25" s="314"/>
      <c r="C25" s="314"/>
      <c r="D25" s="314"/>
      <c r="E25" s="314"/>
      <c r="F25" s="314"/>
      <c r="G25" s="314"/>
      <c r="H25" s="314"/>
      <c r="I25" s="314"/>
      <c r="J25" s="314"/>
      <c r="K25" s="314"/>
      <c r="L25" s="314"/>
      <c r="M25" s="385"/>
      <c r="N25" s="385"/>
      <c r="O25" s="385"/>
      <c r="P25" s="385"/>
    </row>
    <row r="26" spans="1:16" ht="15">
      <c r="A26" s="394"/>
      <c r="B26" s="314"/>
      <c r="C26" s="314"/>
      <c r="D26" s="314"/>
      <c r="E26" s="314"/>
      <c r="F26" s="314"/>
      <c r="G26" s="314"/>
      <c r="H26" s="314"/>
      <c r="I26" s="314"/>
      <c r="J26" s="314"/>
      <c r="K26" s="314"/>
      <c r="L26" s="314"/>
      <c r="M26" s="385"/>
      <c r="N26" s="385"/>
      <c r="O26" s="385"/>
      <c r="P26" s="385"/>
    </row>
    <row r="27" spans="1:16" ht="15">
      <c r="A27" s="394"/>
      <c r="B27" s="314"/>
      <c r="C27" s="314"/>
      <c r="D27" s="314"/>
      <c r="E27" s="314"/>
      <c r="F27" s="314"/>
      <c r="G27" s="314"/>
      <c r="H27" s="314"/>
      <c r="I27" s="314"/>
      <c r="J27" s="314"/>
      <c r="K27" s="314"/>
      <c r="L27" s="314"/>
      <c r="M27" s="385"/>
      <c r="N27" s="385"/>
      <c r="O27" s="385"/>
      <c r="P27" s="385"/>
    </row>
    <row r="28" spans="1:16" ht="15">
      <c r="A28" s="394"/>
      <c r="B28" s="314"/>
      <c r="C28" s="314"/>
      <c r="D28" s="314"/>
      <c r="E28" s="314"/>
      <c r="F28" s="314"/>
      <c r="G28" s="314"/>
      <c r="H28" s="314"/>
      <c r="I28" s="314"/>
      <c r="J28" s="314"/>
      <c r="K28" s="314"/>
      <c r="L28" s="314"/>
      <c r="M28" s="385"/>
      <c r="N28" s="385"/>
      <c r="O28" s="385"/>
      <c r="P28" s="385"/>
    </row>
    <row r="29" spans="1:16" ht="15">
      <c r="A29" s="394"/>
      <c r="B29" s="314"/>
      <c r="C29" s="314"/>
      <c r="D29" s="314"/>
      <c r="E29" s="314"/>
      <c r="F29" s="314"/>
      <c r="G29" s="314"/>
      <c r="H29" s="314"/>
      <c r="I29" s="314"/>
      <c r="J29" s="314"/>
      <c r="K29" s="314"/>
      <c r="L29" s="314"/>
      <c r="M29" s="385"/>
      <c r="N29" s="385"/>
      <c r="O29" s="385"/>
      <c r="P29" s="385"/>
    </row>
    <row r="30" spans="1:16" ht="15">
      <c r="A30" s="394"/>
      <c r="B30" s="314"/>
      <c r="C30" s="314"/>
      <c r="D30" s="314"/>
      <c r="E30" s="314"/>
      <c r="F30" s="314"/>
      <c r="G30" s="314"/>
      <c r="H30" s="314"/>
      <c r="I30" s="314"/>
      <c r="J30" s="314"/>
      <c r="K30" s="314"/>
      <c r="L30" s="314"/>
      <c r="M30" s="385"/>
      <c r="N30" s="385"/>
      <c r="O30" s="385"/>
      <c r="P30" s="385"/>
    </row>
    <row r="31" spans="1:16" ht="15">
      <c r="A31" s="395"/>
      <c r="B31" s="383"/>
      <c r="C31" s="383"/>
      <c r="D31" s="383"/>
      <c r="E31" s="383"/>
      <c r="F31" s="383"/>
      <c r="G31" s="383"/>
      <c r="H31" s="383"/>
      <c r="I31" s="383"/>
      <c r="J31" s="383"/>
      <c r="K31" s="383"/>
      <c r="L31" s="384"/>
      <c r="M31" s="385"/>
      <c r="N31" s="385"/>
      <c r="O31" s="385"/>
      <c r="P31" s="385"/>
    </row>
    <row r="32" spans="1:16" ht="18.75">
      <c r="A32" s="380" t="s">
        <v>282</v>
      </c>
      <c r="B32" s="381" t="s">
        <v>263</v>
      </c>
      <c r="C32" s="382"/>
      <c r="D32" s="382"/>
      <c r="E32" s="382"/>
      <c r="F32" s="382"/>
      <c r="G32" s="382"/>
      <c r="H32" s="383"/>
      <c r="I32" s="383"/>
      <c r="J32" s="383"/>
      <c r="K32" s="383"/>
      <c r="L32" s="384"/>
      <c r="M32" s="385"/>
      <c r="N32" s="385"/>
      <c r="O32" s="385"/>
      <c r="P32" s="385"/>
    </row>
    <row r="33" spans="1:16" ht="18.75">
      <c r="A33" s="380"/>
      <c r="B33" s="382" t="s">
        <v>255</v>
      </c>
      <c r="C33" s="382"/>
      <c r="D33" s="382"/>
      <c r="E33" s="382"/>
      <c r="F33" s="382"/>
      <c r="G33" s="382"/>
      <c r="H33" s="383"/>
      <c r="I33" s="383"/>
      <c r="J33" s="383"/>
      <c r="K33" s="383"/>
      <c r="L33" s="384"/>
      <c r="M33" s="385"/>
      <c r="N33" s="385"/>
      <c r="O33" s="385"/>
      <c r="P33" s="385"/>
    </row>
    <row r="34" spans="1:16" ht="15">
      <c r="A34" s="383"/>
      <c r="B34" s="330" t="s">
        <v>248</v>
      </c>
      <c r="C34" s="382"/>
      <c r="D34" s="382"/>
      <c r="E34" s="382"/>
      <c r="F34" s="382"/>
      <c r="G34" s="382"/>
      <c r="H34" s="383"/>
      <c r="I34" s="383"/>
      <c r="J34" s="383"/>
      <c r="K34" s="383"/>
      <c r="L34" s="384"/>
    </row>
    <row r="35" spans="1:16" ht="93.75" customHeight="1">
      <c r="A35" s="383"/>
      <c r="B35" s="387" t="s">
        <v>256</v>
      </c>
      <c r="C35" s="387" t="s">
        <v>257</v>
      </c>
      <c r="D35" s="387" t="s">
        <v>326</v>
      </c>
      <c r="E35" s="387" t="s">
        <v>258</v>
      </c>
      <c r="F35" s="387" t="s">
        <v>259</v>
      </c>
      <c r="G35" s="387" t="s">
        <v>260</v>
      </c>
      <c r="H35" s="387" t="s">
        <v>261</v>
      </c>
      <c r="I35" s="387" t="s">
        <v>262</v>
      </c>
      <c r="J35" s="387" t="s">
        <v>337</v>
      </c>
      <c r="K35" s="387" t="s">
        <v>90</v>
      </c>
      <c r="L35" s="388" t="s">
        <v>25</v>
      </c>
    </row>
    <row r="36" spans="1:16" ht="15">
      <c r="A36" s="291">
        <f t="shared" ref="A36:A53" si="17">A5</f>
        <v>42736</v>
      </c>
      <c r="B36" s="292">
        <v>347</v>
      </c>
      <c r="C36" s="292">
        <v>53</v>
      </c>
      <c r="D36" s="292">
        <v>259</v>
      </c>
      <c r="E36" s="292">
        <v>115</v>
      </c>
      <c r="F36" s="292">
        <v>374</v>
      </c>
      <c r="G36" s="292">
        <v>182</v>
      </c>
      <c r="H36" s="292">
        <v>353</v>
      </c>
      <c r="I36" s="292">
        <v>107</v>
      </c>
      <c r="J36" s="292">
        <v>73</v>
      </c>
      <c r="K36" s="292">
        <v>96</v>
      </c>
      <c r="L36" s="293">
        <f>SUM(B36:K36)</f>
        <v>1959</v>
      </c>
    </row>
    <row r="37" spans="1:16" ht="15">
      <c r="A37" s="294" t="str">
        <f t="shared" si="17"/>
        <v>en %</v>
      </c>
      <c r="B37" s="295">
        <f t="shared" ref="B37:K37" si="18">B36/$L36</f>
        <v>0.17713118938233793</v>
      </c>
      <c r="C37" s="295">
        <f t="shared" si="18"/>
        <v>2.7054619703930576E-2</v>
      </c>
      <c r="D37" s="295">
        <f t="shared" si="18"/>
        <v>0.13221031138335887</v>
      </c>
      <c r="E37" s="295">
        <f t="shared" si="18"/>
        <v>5.8703420112302195E-2</v>
      </c>
      <c r="F37" s="295">
        <f t="shared" si="18"/>
        <v>0.19091373149566104</v>
      </c>
      <c r="G37" s="295">
        <f t="shared" si="18"/>
        <v>9.2904543134252171E-2</v>
      </c>
      <c r="H37" s="295">
        <f t="shared" si="18"/>
        <v>0.18019397651863195</v>
      </c>
      <c r="I37" s="295">
        <f t="shared" si="18"/>
        <v>5.4619703930576823E-2</v>
      </c>
      <c r="J37" s="295">
        <f t="shared" si="18"/>
        <v>3.7263910158244005E-2</v>
      </c>
      <c r="K37" s="295">
        <f t="shared" si="18"/>
        <v>4.9004594180704443E-2</v>
      </c>
      <c r="L37" s="295">
        <f>L36/$L36</f>
        <v>1</v>
      </c>
    </row>
    <row r="38" spans="1:16" ht="15">
      <c r="A38" s="296">
        <f t="shared" si="17"/>
        <v>42644</v>
      </c>
      <c r="B38" s="297">
        <v>330</v>
      </c>
      <c r="C38" s="297">
        <v>54</v>
      </c>
      <c r="D38" s="297">
        <v>291</v>
      </c>
      <c r="E38" s="297">
        <v>108</v>
      </c>
      <c r="F38" s="297">
        <v>356</v>
      </c>
      <c r="G38" s="297">
        <v>208</v>
      </c>
      <c r="H38" s="297">
        <v>344</v>
      </c>
      <c r="I38" s="297">
        <v>108</v>
      </c>
      <c r="J38" s="297">
        <v>84</v>
      </c>
      <c r="K38" s="297">
        <v>100</v>
      </c>
      <c r="L38" s="298">
        <f t="shared" ref="L38" si="19">SUM(B38:K38)</f>
        <v>1983</v>
      </c>
    </row>
    <row r="39" spans="1:16" ht="15">
      <c r="A39" s="389" t="str">
        <f t="shared" si="17"/>
        <v>en %</v>
      </c>
      <c r="B39" s="300">
        <f t="shared" ref="B39:K39" si="20">B38/$L38</f>
        <v>0.1664145234493192</v>
      </c>
      <c r="C39" s="300">
        <f t="shared" si="20"/>
        <v>2.7231467473524961E-2</v>
      </c>
      <c r="D39" s="300">
        <f t="shared" si="20"/>
        <v>0.14674735249621784</v>
      </c>
      <c r="E39" s="300">
        <f t="shared" si="20"/>
        <v>5.4462934947049922E-2</v>
      </c>
      <c r="F39" s="300">
        <f t="shared" si="20"/>
        <v>0.17952597075138679</v>
      </c>
      <c r="G39" s="300">
        <f t="shared" si="20"/>
        <v>0.10489157841654059</v>
      </c>
      <c r="H39" s="300">
        <f t="shared" si="20"/>
        <v>0.17347453353504791</v>
      </c>
      <c r="I39" s="300">
        <f t="shared" si="20"/>
        <v>5.4462934947049922E-2</v>
      </c>
      <c r="J39" s="300">
        <f t="shared" si="20"/>
        <v>4.2360060514372161E-2</v>
      </c>
      <c r="K39" s="300">
        <f t="shared" si="20"/>
        <v>5.0428643469490671E-2</v>
      </c>
      <c r="L39" s="300">
        <f>L38/$L38</f>
        <v>1</v>
      </c>
    </row>
    <row r="40" spans="1:16" ht="15">
      <c r="A40" s="296">
        <f t="shared" si="17"/>
        <v>42552</v>
      </c>
      <c r="B40" s="297">
        <v>336</v>
      </c>
      <c r="C40" s="297">
        <v>61</v>
      </c>
      <c r="D40" s="297">
        <v>289</v>
      </c>
      <c r="E40" s="297">
        <v>113</v>
      </c>
      <c r="F40" s="297">
        <v>399</v>
      </c>
      <c r="G40" s="297">
        <v>221</v>
      </c>
      <c r="H40" s="297">
        <v>364</v>
      </c>
      <c r="I40" s="297">
        <v>118</v>
      </c>
      <c r="J40" s="297">
        <v>68</v>
      </c>
      <c r="K40" s="297">
        <v>101</v>
      </c>
      <c r="L40" s="298">
        <f t="shared" ref="L40" si="21">SUM(B40:K40)</f>
        <v>2070</v>
      </c>
    </row>
    <row r="41" spans="1:16" ht="15">
      <c r="A41" s="390" t="str">
        <f t="shared" si="17"/>
        <v>en %</v>
      </c>
      <c r="B41" s="302">
        <f t="shared" ref="B41:K41" si="22">B40/$L40</f>
        <v>0.16231884057971013</v>
      </c>
      <c r="C41" s="302">
        <f t="shared" si="22"/>
        <v>2.9468599033816423E-2</v>
      </c>
      <c r="D41" s="302">
        <f t="shared" si="22"/>
        <v>0.1396135265700483</v>
      </c>
      <c r="E41" s="302">
        <f t="shared" si="22"/>
        <v>5.4589371980676329E-2</v>
      </c>
      <c r="F41" s="302">
        <f t="shared" si="22"/>
        <v>0.1927536231884058</v>
      </c>
      <c r="G41" s="302">
        <f t="shared" si="22"/>
        <v>0.10676328502415459</v>
      </c>
      <c r="H41" s="302">
        <f t="shared" si="22"/>
        <v>0.17584541062801931</v>
      </c>
      <c r="I41" s="302">
        <f t="shared" si="22"/>
        <v>5.7004830917874394E-2</v>
      </c>
      <c r="J41" s="302">
        <f t="shared" si="22"/>
        <v>3.2850241545893721E-2</v>
      </c>
      <c r="K41" s="302">
        <f t="shared" si="22"/>
        <v>4.8792270531400964E-2</v>
      </c>
      <c r="L41" s="302">
        <f>L40/$L40</f>
        <v>1</v>
      </c>
    </row>
    <row r="42" spans="1:16" ht="15">
      <c r="A42" s="391">
        <f t="shared" si="17"/>
        <v>42461</v>
      </c>
      <c r="B42" s="304">
        <v>329</v>
      </c>
      <c r="C42" s="304">
        <v>63</v>
      </c>
      <c r="D42" s="304">
        <v>265</v>
      </c>
      <c r="E42" s="304">
        <v>124</v>
      </c>
      <c r="F42" s="304">
        <v>377</v>
      </c>
      <c r="G42" s="304">
        <v>240</v>
      </c>
      <c r="H42" s="304">
        <v>344</v>
      </c>
      <c r="I42" s="304">
        <v>109</v>
      </c>
      <c r="J42" s="304">
        <v>80</v>
      </c>
      <c r="K42" s="304">
        <v>129</v>
      </c>
      <c r="L42" s="305">
        <f t="shared" ref="L42" si="23">SUM(B42:K42)</f>
        <v>2060</v>
      </c>
    </row>
    <row r="43" spans="1:16" ht="15">
      <c r="A43" s="389" t="str">
        <f t="shared" si="17"/>
        <v>en %</v>
      </c>
      <c r="B43" s="300">
        <f t="shared" ref="B43:K43" si="24">B42/$L42</f>
        <v>0.15970873786407766</v>
      </c>
      <c r="C43" s="300">
        <f t="shared" si="24"/>
        <v>3.0582524271844661E-2</v>
      </c>
      <c r="D43" s="300">
        <f t="shared" si="24"/>
        <v>0.12864077669902912</v>
      </c>
      <c r="E43" s="300">
        <f t="shared" si="24"/>
        <v>6.0194174757281553E-2</v>
      </c>
      <c r="F43" s="300">
        <f t="shared" si="24"/>
        <v>0.18300970873786407</v>
      </c>
      <c r="G43" s="300">
        <f t="shared" si="24"/>
        <v>0.11650485436893204</v>
      </c>
      <c r="H43" s="300">
        <f t="shared" si="24"/>
        <v>0.16699029126213591</v>
      </c>
      <c r="I43" s="300">
        <f t="shared" si="24"/>
        <v>5.2912621359223304E-2</v>
      </c>
      <c r="J43" s="300">
        <f t="shared" si="24"/>
        <v>3.8834951456310676E-2</v>
      </c>
      <c r="K43" s="300">
        <f t="shared" si="24"/>
        <v>6.2621359223300976E-2</v>
      </c>
      <c r="L43" s="300">
        <f>L42/$L42</f>
        <v>1</v>
      </c>
    </row>
    <row r="44" spans="1:16" ht="15">
      <c r="A44" s="306">
        <f t="shared" si="17"/>
        <v>42370</v>
      </c>
      <c r="B44" s="307">
        <v>311</v>
      </c>
      <c r="C44" s="307">
        <v>62</v>
      </c>
      <c r="D44" s="307">
        <v>242</v>
      </c>
      <c r="E44" s="307">
        <v>89</v>
      </c>
      <c r="F44" s="307">
        <v>372</v>
      </c>
      <c r="G44" s="307">
        <v>222</v>
      </c>
      <c r="H44" s="307">
        <v>315</v>
      </c>
      <c r="I44" s="307">
        <v>98</v>
      </c>
      <c r="J44" s="307">
        <v>70</v>
      </c>
      <c r="K44" s="307">
        <v>127</v>
      </c>
      <c r="L44" s="308">
        <f t="shared" ref="L44" si="25">SUM(B44:K44)</f>
        <v>1908</v>
      </c>
    </row>
    <row r="45" spans="1:16" ht="15">
      <c r="A45" s="392" t="str">
        <f t="shared" si="17"/>
        <v>en %</v>
      </c>
      <c r="B45" s="310">
        <f t="shared" ref="B45:K45" si="26">B44/$L44</f>
        <v>0.16299790356394131</v>
      </c>
      <c r="C45" s="310">
        <f t="shared" si="26"/>
        <v>3.2494758909853247E-2</v>
      </c>
      <c r="D45" s="310">
        <f t="shared" si="26"/>
        <v>0.12683438155136267</v>
      </c>
      <c r="E45" s="310">
        <f t="shared" si="26"/>
        <v>4.6645702306079666E-2</v>
      </c>
      <c r="F45" s="310">
        <f t="shared" si="26"/>
        <v>0.19496855345911951</v>
      </c>
      <c r="G45" s="310">
        <f t="shared" si="26"/>
        <v>0.11635220125786164</v>
      </c>
      <c r="H45" s="310">
        <f t="shared" si="26"/>
        <v>0.1650943396226415</v>
      </c>
      <c r="I45" s="310">
        <f t="shared" si="26"/>
        <v>5.1362683438155136E-2</v>
      </c>
      <c r="J45" s="310">
        <f t="shared" si="26"/>
        <v>3.668763102725367E-2</v>
      </c>
      <c r="K45" s="310">
        <f t="shared" si="26"/>
        <v>6.6561844863731651E-2</v>
      </c>
      <c r="L45" s="310">
        <f>L44/$L44</f>
        <v>1</v>
      </c>
    </row>
    <row r="46" spans="1:16" ht="15">
      <c r="A46" s="311">
        <f t="shared" si="17"/>
        <v>42278</v>
      </c>
      <c r="B46" s="304">
        <v>336</v>
      </c>
      <c r="C46" s="304">
        <v>64</v>
      </c>
      <c r="D46" s="304">
        <v>237</v>
      </c>
      <c r="E46" s="304">
        <v>99</v>
      </c>
      <c r="F46" s="304">
        <v>345</v>
      </c>
      <c r="G46" s="304">
        <v>212</v>
      </c>
      <c r="H46" s="304">
        <v>302</v>
      </c>
      <c r="I46" s="304">
        <v>90</v>
      </c>
      <c r="J46" s="304">
        <v>58</v>
      </c>
      <c r="K46" s="304">
        <v>183</v>
      </c>
      <c r="L46" s="305">
        <f t="shared" ref="L46" si="27">SUM(B46:K46)</f>
        <v>1926</v>
      </c>
    </row>
    <row r="47" spans="1:16" ht="15">
      <c r="A47" s="389" t="str">
        <f t="shared" si="17"/>
        <v>en %</v>
      </c>
      <c r="B47" s="300">
        <f t="shared" ref="B47:K47" si="28">B46/$L46</f>
        <v>0.17445482866043613</v>
      </c>
      <c r="C47" s="300">
        <f t="shared" si="28"/>
        <v>3.3229491173416406E-2</v>
      </c>
      <c r="D47" s="300">
        <f t="shared" si="28"/>
        <v>0.12305295950155763</v>
      </c>
      <c r="E47" s="300">
        <f t="shared" si="28"/>
        <v>5.1401869158878503E-2</v>
      </c>
      <c r="F47" s="300">
        <f t="shared" si="28"/>
        <v>0.17912772585669781</v>
      </c>
      <c r="G47" s="300">
        <f t="shared" si="28"/>
        <v>0.11007268951194185</v>
      </c>
      <c r="H47" s="300">
        <f t="shared" si="28"/>
        <v>0.15680166147455868</v>
      </c>
      <c r="I47" s="300">
        <f t="shared" si="28"/>
        <v>4.6728971962616821E-2</v>
      </c>
      <c r="J47" s="300">
        <f t="shared" si="28"/>
        <v>3.0114226375908618E-2</v>
      </c>
      <c r="K47" s="300">
        <f t="shared" si="28"/>
        <v>9.5015576323987536E-2</v>
      </c>
      <c r="L47" s="300">
        <f>L46/$L46</f>
        <v>1</v>
      </c>
    </row>
    <row r="48" spans="1:16" ht="15">
      <c r="A48" s="296">
        <f t="shared" si="17"/>
        <v>42186</v>
      </c>
      <c r="B48" s="297">
        <v>342</v>
      </c>
      <c r="C48" s="297">
        <v>71</v>
      </c>
      <c r="D48" s="297">
        <v>249</v>
      </c>
      <c r="E48" s="297">
        <v>104</v>
      </c>
      <c r="F48" s="297">
        <v>343</v>
      </c>
      <c r="G48" s="297">
        <v>226</v>
      </c>
      <c r="H48" s="297">
        <v>308</v>
      </c>
      <c r="I48" s="297">
        <v>93</v>
      </c>
      <c r="J48" s="297">
        <v>61</v>
      </c>
      <c r="K48" s="297">
        <v>212</v>
      </c>
      <c r="L48" s="298">
        <f t="shared" ref="L48" si="29">SUM(B48:K48)</f>
        <v>2009</v>
      </c>
    </row>
    <row r="49" spans="1:16" ht="15">
      <c r="A49" s="390" t="str">
        <f t="shared" si="17"/>
        <v>en %</v>
      </c>
      <c r="B49" s="302">
        <f t="shared" ref="B49:K49" si="30">B48/$L48</f>
        <v>0.17023394723743157</v>
      </c>
      <c r="C49" s="302">
        <f t="shared" si="30"/>
        <v>3.5340965654554503E-2</v>
      </c>
      <c r="D49" s="302">
        <f t="shared" si="30"/>
        <v>0.12394225983076157</v>
      </c>
      <c r="E49" s="302">
        <f t="shared" si="30"/>
        <v>5.1767048282727726E-2</v>
      </c>
      <c r="F49" s="302">
        <f t="shared" si="30"/>
        <v>0.17073170731707318</v>
      </c>
      <c r="G49" s="302">
        <f t="shared" si="30"/>
        <v>0.11249377799900448</v>
      </c>
      <c r="H49" s="302">
        <f t="shared" si="30"/>
        <v>0.15331010452961671</v>
      </c>
      <c r="I49" s="302">
        <f t="shared" si="30"/>
        <v>4.6291687406669987E-2</v>
      </c>
      <c r="J49" s="302">
        <f t="shared" si="30"/>
        <v>3.0363364858138377E-2</v>
      </c>
      <c r="K49" s="302">
        <f t="shared" si="30"/>
        <v>0.1055251368840219</v>
      </c>
      <c r="L49" s="302">
        <f>L48/$L48</f>
        <v>1</v>
      </c>
    </row>
    <row r="50" spans="1:16" ht="15">
      <c r="A50" s="311">
        <f t="shared" si="17"/>
        <v>42095</v>
      </c>
      <c r="B50" s="304">
        <v>341</v>
      </c>
      <c r="C50" s="304">
        <v>63</v>
      </c>
      <c r="D50" s="304">
        <v>257</v>
      </c>
      <c r="E50" s="304">
        <v>108</v>
      </c>
      <c r="F50" s="304">
        <v>395</v>
      </c>
      <c r="G50" s="304">
        <v>235</v>
      </c>
      <c r="H50" s="304">
        <v>291</v>
      </c>
      <c r="I50" s="304">
        <v>102</v>
      </c>
      <c r="J50" s="304">
        <v>76</v>
      </c>
      <c r="K50" s="304">
        <v>183</v>
      </c>
      <c r="L50" s="305">
        <f t="shared" ref="L50" si="31">SUM(B50:K50)</f>
        <v>2051</v>
      </c>
    </row>
    <row r="51" spans="1:16" ht="15">
      <c r="A51" s="389" t="str">
        <f t="shared" si="17"/>
        <v>en %</v>
      </c>
      <c r="B51" s="300">
        <f t="shared" ref="B51:K51" si="32">B50/$L50</f>
        <v>0.16626036079960996</v>
      </c>
      <c r="C51" s="300">
        <f t="shared" si="32"/>
        <v>3.0716723549488054E-2</v>
      </c>
      <c r="D51" s="300">
        <f t="shared" si="32"/>
        <v>0.12530472940029255</v>
      </c>
      <c r="E51" s="300">
        <f t="shared" si="32"/>
        <v>5.2657240370550952E-2</v>
      </c>
      <c r="F51" s="300">
        <f t="shared" si="32"/>
        <v>0.19258898098488542</v>
      </c>
      <c r="G51" s="300">
        <f t="shared" si="32"/>
        <v>0.11457825450999512</v>
      </c>
      <c r="H51" s="300">
        <f t="shared" si="32"/>
        <v>0.14188200877620674</v>
      </c>
      <c r="I51" s="300">
        <f t="shared" si="32"/>
        <v>4.9731838127742567E-2</v>
      </c>
      <c r="J51" s="300">
        <f t="shared" si="32"/>
        <v>3.7055095075572891E-2</v>
      </c>
      <c r="K51" s="300">
        <f t="shared" si="32"/>
        <v>8.9224768405655783E-2</v>
      </c>
      <c r="L51" s="300">
        <f>L50/$L50</f>
        <v>1</v>
      </c>
    </row>
    <row r="52" spans="1:16" ht="15">
      <c r="A52" s="306">
        <f t="shared" si="17"/>
        <v>42005</v>
      </c>
      <c r="B52" s="307">
        <v>337</v>
      </c>
      <c r="C52" s="307">
        <v>59</v>
      </c>
      <c r="D52" s="307">
        <v>237</v>
      </c>
      <c r="E52" s="307">
        <v>99</v>
      </c>
      <c r="F52" s="307">
        <v>411</v>
      </c>
      <c r="G52" s="307">
        <v>233</v>
      </c>
      <c r="H52" s="307">
        <v>290</v>
      </c>
      <c r="I52" s="307">
        <v>91</v>
      </c>
      <c r="J52" s="307">
        <v>65</v>
      </c>
      <c r="K52" s="307">
        <v>127</v>
      </c>
      <c r="L52" s="308">
        <f t="shared" ref="L52" si="33">SUM(B52:K52)</f>
        <v>1949</v>
      </c>
    </row>
    <row r="53" spans="1:16" ht="15">
      <c r="A53" s="393" t="str">
        <f t="shared" si="17"/>
        <v>en %</v>
      </c>
      <c r="B53" s="312">
        <f t="shared" ref="B53:L53" si="34">B52/$L52</f>
        <v>0.17290918419702411</v>
      </c>
      <c r="C53" s="312">
        <f t="shared" si="34"/>
        <v>3.0271934325295024E-2</v>
      </c>
      <c r="D53" s="312">
        <f t="shared" si="34"/>
        <v>0.12160082093381221</v>
      </c>
      <c r="E53" s="312">
        <f t="shared" si="34"/>
        <v>5.0795279630579782E-2</v>
      </c>
      <c r="F53" s="312">
        <f t="shared" si="34"/>
        <v>0.21087737301180093</v>
      </c>
      <c r="G53" s="312">
        <f t="shared" si="34"/>
        <v>0.11954848640328374</v>
      </c>
      <c r="H53" s="312">
        <f t="shared" si="34"/>
        <v>0.14879425346331451</v>
      </c>
      <c r="I53" s="312">
        <f t="shared" si="34"/>
        <v>4.6690610569522832E-2</v>
      </c>
      <c r="J53" s="312">
        <f t="shared" si="34"/>
        <v>3.3350436121087734E-2</v>
      </c>
      <c r="K53" s="312">
        <f t="shared" si="34"/>
        <v>6.5161621344279122E-2</v>
      </c>
      <c r="L53" s="312">
        <f t="shared" si="34"/>
        <v>1</v>
      </c>
    </row>
    <row r="54" spans="1:16" ht="15">
      <c r="A54" s="450" t="s">
        <v>304</v>
      </c>
      <c r="B54" s="385"/>
      <c r="C54" s="385"/>
      <c r="D54" s="385"/>
      <c r="E54" s="385"/>
      <c r="F54" s="385"/>
      <c r="G54" s="385"/>
      <c r="H54" s="385"/>
      <c r="I54" s="385"/>
      <c r="J54" s="386"/>
      <c r="K54" s="386"/>
    </row>
    <row r="55" spans="1:16" ht="21" customHeight="1">
      <c r="A55" s="385"/>
      <c r="B55" s="385"/>
      <c r="C55" s="385"/>
      <c r="D55" s="385"/>
      <c r="E55" s="385"/>
      <c r="F55" s="385"/>
      <c r="G55" s="385"/>
      <c r="H55" s="385"/>
      <c r="I55" s="385"/>
      <c r="J55" s="386"/>
      <c r="K55" s="386"/>
    </row>
    <row r="56" spans="1:16">
      <c r="A56" s="385"/>
      <c r="B56" s="385"/>
      <c r="C56" s="385"/>
      <c r="D56" s="385"/>
      <c r="E56" s="385"/>
      <c r="F56" s="385"/>
      <c r="G56" s="385"/>
      <c r="H56" s="385"/>
      <c r="I56" s="385"/>
      <c r="J56" s="386"/>
      <c r="K56" s="386"/>
    </row>
    <row r="57" spans="1:16">
      <c r="A57" s="385"/>
      <c r="B57" s="385"/>
      <c r="C57" s="385"/>
      <c r="D57" s="385"/>
      <c r="E57" s="385"/>
      <c r="F57" s="385"/>
      <c r="G57" s="385"/>
      <c r="H57" s="385"/>
      <c r="I57" s="385"/>
      <c r="J57" s="386"/>
      <c r="K57" s="386"/>
    </row>
    <row r="58" spans="1:16">
      <c r="A58" s="385"/>
      <c r="B58" s="385"/>
      <c r="C58" s="385"/>
      <c r="D58" s="385"/>
      <c r="E58" s="385"/>
      <c r="F58" s="385"/>
      <c r="G58" s="385"/>
      <c r="H58" s="385"/>
      <c r="I58" s="385"/>
      <c r="J58" s="386"/>
      <c r="K58" s="386"/>
    </row>
    <row r="59" spans="1:16">
      <c r="A59" s="385"/>
      <c r="B59" s="385"/>
      <c r="C59" s="385"/>
      <c r="D59" s="385"/>
      <c r="E59" s="385"/>
      <c r="F59" s="385"/>
      <c r="G59" s="385"/>
      <c r="H59" s="385"/>
      <c r="I59" s="385"/>
      <c r="J59" s="386"/>
      <c r="K59" s="386"/>
    </row>
    <row r="60" spans="1:16">
      <c r="A60" s="385"/>
      <c r="B60" s="385"/>
      <c r="C60" s="385"/>
      <c r="D60" s="385"/>
      <c r="E60" s="385"/>
      <c r="F60" s="385"/>
      <c r="G60" s="385"/>
      <c r="H60" s="385"/>
      <c r="I60" s="385"/>
      <c r="J60" s="386"/>
      <c r="K60" s="386"/>
    </row>
    <row r="61" spans="1:16">
      <c r="A61" s="385"/>
      <c r="B61" s="385"/>
      <c r="C61" s="385"/>
      <c r="D61" s="385"/>
      <c r="E61" s="385"/>
      <c r="F61" s="385"/>
      <c r="G61" s="385"/>
      <c r="H61" s="385"/>
      <c r="I61" s="385"/>
      <c r="J61" s="386"/>
      <c r="K61" s="386"/>
    </row>
    <row r="62" spans="1:16">
      <c r="A62" s="385"/>
      <c r="B62" s="385"/>
      <c r="C62" s="385"/>
      <c r="D62" s="385"/>
      <c r="E62" s="385"/>
      <c r="F62" s="385"/>
      <c r="G62" s="385"/>
      <c r="H62" s="385"/>
      <c r="I62" s="385"/>
      <c r="J62" s="386"/>
      <c r="K62" s="386"/>
    </row>
    <row r="63" spans="1:16">
      <c r="A63" s="385"/>
      <c r="B63" s="385"/>
      <c r="C63" s="385"/>
      <c r="D63" s="385"/>
      <c r="E63" s="385"/>
      <c r="F63" s="385"/>
      <c r="G63" s="385"/>
      <c r="H63" s="385"/>
      <c r="I63" s="385"/>
      <c r="J63" s="386"/>
      <c r="K63" s="386"/>
    </row>
    <row r="64" spans="1:16">
      <c r="A64" s="396"/>
      <c r="L64" s="385"/>
      <c r="M64" s="385"/>
      <c r="N64" s="385"/>
      <c r="O64" s="385"/>
      <c r="P64" s="385"/>
    </row>
    <row r="65" spans="1:16">
      <c r="A65" s="396"/>
      <c r="L65" s="385"/>
      <c r="M65" s="385"/>
      <c r="N65" s="385"/>
      <c r="O65" s="385"/>
      <c r="P65" s="385"/>
    </row>
    <row r="66" spans="1:16">
      <c r="A66" s="396"/>
      <c r="L66" s="385"/>
      <c r="M66" s="385"/>
      <c r="N66" s="385"/>
      <c r="O66" s="385"/>
      <c r="P66" s="385"/>
    </row>
    <row r="67" spans="1:16">
      <c r="A67" s="396"/>
      <c r="L67" s="385"/>
      <c r="M67" s="385"/>
      <c r="N67" s="385"/>
      <c r="O67" s="385"/>
      <c r="P67" s="385"/>
    </row>
    <row r="68" spans="1:16">
      <c r="A68" s="396"/>
      <c r="L68" s="385"/>
      <c r="M68" s="385"/>
      <c r="N68" s="385"/>
      <c r="O68" s="385"/>
      <c r="P68" s="385"/>
    </row>
    <row r="69" spans="1:16">
      <c r="A69" s="396"/>
      <c r="L69" s="385"/>
      <c r="M69" s="385"/>
      <c r="N69" s="385"/>
      <c r="O69" s="385"/>
      <c r="P69" s="385"/>
    </row>
    <row r="70" spans="1:16">
      <c r="A70" s="396"/>
      <c r="L70" s="385"/>
      <c r="M70" s="385"/>
      <c r="N70" s="385"/>
      <c r="O70" s="385"/>
      <c r="P70" s="385"/>
    </row>
    <row r="71" spans="1:16">
      <c r="A71" s="396"/>
      <c r="L71" s="385"/>
      <c r="M71" s="385"/>
      <c r="N71" s="385"/>
      <c r="O71" s="385"/>
      <c r="P71" s="385"/>
    </row>
  </sheetData>
  <printOptions horizontalCentered="1" verticalCentered="1"/>
  <pageMargins left="0.78740157480314965" right="0.78740157480314965" top="0.98425196850393704" bottom="0.98425196850393704" header="0.51181102362204722" footer="0.51181102362204722"/>
  <pageSetup paperSize="9" scale="56" firstPageNumber="2" orientation="portrait" useFirstPageNumber="1" r:id="rId1"/>
  <headerFooter alignWithMargins="0">
    <oddFooter>&amp;C&amp;16page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BreakPreview" zoomScale="60" zoomScaleNormal="75" zoomScalePageLayoutView="55" workbookViewId="0">
      <selection activeCell="Q31" sqref="Q31"/>
    </sheetView>
  </sheetViews>
  <sheetFormatPr baseColWidth="10" defaultColWidth="11" defaultRowHeight="12.75"/>
  <cols>
    <col min="1" max="1" width="9" style="52" customWidth="1"/>
    <col min="2" max="2" width="5.125" style="52" customWidth="1"/>
    <col min="3" max="3" width="23.25" style="52" customWidth="1"/>
    <col min="4" max="7" width="11" style="52"/>
    <col min="8" max="8" width="8.875" style="52" customWidth="1"/>
    <col min="9" max="9" width="36.375" style="52" customWidth="1"/>
    <col min="10" max="16384" width="11" style="52"/>
  </cols>
  <sheetData>
    <row r="11" spans="1:9">
      <c r="A11" s="75"/>
      <c r="B11" s="75"/>
      <c r="C11" s="75"/>
      <c r="D11" s="75"/>
      <c r="E11" s="75"/>
      <c r="F11" s="75"/>
      <c r="G11" s="75"/>
      <c r="H11" s="75"/>
      <c r="I11" s="75"/>
    </row>
    <row r="12" spans="1:9">
      <c r="A12" s="75"/>
      <c r="B12" s="75"/>
      <c r="C12" s="75"/>
      <c r="D12" s="75"/>
      <c r="E12" s="75"/>
      <c r="F12" s="75"/>
      <c r="G12" s="75"/>
      <c r="H12" s="75"/>
      <c r="I12" s="75"/>
    </row>
    <row r="13" spans="1:9" ht="33">
      <c r="A13" s="473" t="s">
        <v>49</v>
      </c>
      <c r="B13" s="473"/>
      <c r="C13" s="473"/>
      <c r="D13" s="473"/>
      <c r="E13" s="473"/>
      <c r="F13" s="473"/>
      <c r="G13" s="473"/>
      <c r="H13" s="473"/>
      <c r="I13" s="473"/>
    </row>
    <row r="14" spans="1:9" ht="22.5">
      <c r="A14" s="75"/>
      <c r="B14" s="55"/>
      <c r="C14" s="55"/>
      <c r="D14" s="58"/>
      <c r="E14" s="60"/>
      <c r="F14" s="60"/>
      <c r="G14" s="55"/>
      <c r="H14" s="55"/>
      <c r="I14" s="55"/>
    </row>
    <row r="15" spans="1:9" ht="22.5" customHeight="1" thickBot="1">
      <c r="A15" s="469"/>
      <c r="B15" s="469"/>
      <c r="C15" s="469"/>
      <c r="D15" s="469"/>
      <c r="E15" s="469"/>
      <c r="F15" s="469"/>
      <c r="G15" s="469"/>
      <c r="H15" s="469"/>
      <c r="I15" s="469"/>
    </row>
    <row r="16" spans="1:9" ht="13.5" thickTop="1">
      <c r="A16" s="75"/>
      <c r="B16" s="55"/>
      <c r="C16" s="55"/>
      <c r="D16" s="61"/>
      <c r="E16" s="61"/>
      <c r="F16" s="61"/>
      <c r="G16" s="61"/>
      <c r="H16" s="61"/>
      <c r="I16" s="55"/>
    </row>
    <row r="17" spans="1:9">
      <c r="A17" s="75"/>
      <c r="B17" s="55"/>
      <c r="C17" s="55"/>
      <c r="D17" s="55"/>
      <c r="E17" s="55"/>
      <c r="F17" s="55"/>
      <c r="G17" s="55"/>
      <c r="H17" s="55"/>
      <c r="I17" s="55"/>
    </row>
    <row r="18" spans="1:9">
      <c r="A18" s="75"/>
      <c r="B18" s="75"/>
      <c r="C18" s="75"/>
      <c r="D18" s="75"/>
      <c r="E18" s="75"/>
      <c r="F18" s="75"/>
      <c r="G18" s="75"/>
      <c r="H18" s="75"/>
      <c r="I18" s="75"/>
    </row>
    <row r="19" spans="1:9">
      <c r="A19" s="75"/>
      <c r="B19" s="75"/>
      <c r="C19" s="75"/>
      <c r="D19" s="75"/>
      <c r="E19" s="75"/>
      <c r="F19" s="75"/>
      <c r="G19" s="75"/>
      <c r="H19" s="75"/>
      <c r="I19" s="75"/>
    </row>
    <row r="20" spans="1:9">
      <c r="A20" s="75"/>
      <c r="B20" s="75"/>
      <c r="C20" s="75"/>
      <c r="D20" s="75"/>
      <c r="E20" s="75"/>
      <c r="F20" s="75"/>
      <c r="G20" s="75"/>
      <c r="H20" s="75"/>
      <c r="I20" s="75"/>
    </row>
    <row r="21" spans="1:9" ht="30.75">
      <c r="A21" s="470" t="s">
        <v>65</v>
      </c>
      <c r="B21" s="470"/>
      <c r="C21" s="470"/>
      <c r="D21" s="470"/>
      <c r="E21" s="470"/>
      <c r="F21" s="470"/>
      <c r="G21" s="470"/>
      <c r="H21" s="470"/>
      <c r="I21" s="470"/>
    </row>
    <row r="22" spans="1:9">
      <c r="A22" s="75"/>
      <c r="B22" s="75"/>
      <c r="C22" s="75"/>
      <c r="D22" s="75"/>
      <c r="E22" s="75"/>
      <c r="F22" s="75"/>
      <c r="G22" s="75"/>
      <c r="H22" s="75"/>
      <c r="I22" s="75"/>
    </row>
    <row r="23" spans="1:9">
      <c r="A23" s="75"/>
      <c r="B23" s="75"/>
      <c r="C23" s="75"/>
      <c r="D23" s="75"/>
      <c r="E23" s="75"/>
      <c r="F23" s="75"/>
      <c r="G23" s="75"/>
      <c r="H23" s="75"/>
      <c r="I23" s="75"/>
    </row>
    <row r="24" spans="1:9">
      <c r="A24" s="75"/>
      <c r="B24" s="75"/>
      <c r="C24" s="75"/>
      <c r="D24" s="75"/>
      <c r="E24" s="75"/>
      <c r="F24" s="75"/>
      <c r="G24" s="75"/>
      <c r="H24" s="75"/>
      <c r="I24" s="75"/>
    </row>
    <row r="25" spans="1:9">
      <c r="A25" s="75"/>
      <c r="B25" s="75"/>
      <c r="C25" s="75"/>
      <c r="D25" s="75"/>
      <c r="E25" s="75"/>
      <c r="F25" s="75"/>
      <c r="G25" s="75"/>
      <c r="H25" s="75"/>
      <c r="I25" s="75"/>
    </row>
    <row r="26" spans="1:9">
      <c r="A26" s="75"/>
      <c r="B26" s="75"/>
      <c r="C26" s="75"/>
      <c r="D26" s="75"/>
      <c r="E26" s="75"/>
      <c r="F26" s="75"/>
      <c r="G26" s="75"/>
      <c r="H26" s="75"/>
      <c r="I26" s="75"/>
    </row>
    <row r="27" spans="1:9">
      <c r="A27" s="75"/>
      <c r="B27" s="75"/>
      <c r="C27" s="75"/>
      <c r="D27" s="75"/>
      <c r="E27" s="75"/>
      <c r="F27" s="75"/>
      <c r="G27" s="75"/>
      <c r="H27" s="75"/>
      <c r="I27" s="75"/>
    </row>
    <row r="28" spans="1:9">
      <c r="A28" s="75"/>
      <c r="B28" s="75"/>
      <c r="C28" s="75"/>
      <c r="D28" s="75"/>
      <c r="E28" s="75"/>
      <c r="F28" s="75"/>
      <c r="G28" s="75"/>
      <c r="H28" s="75"/>
      <c r="I28" s="75"/>
    </row>
    <row r="29" spans="1:9" ht="27">
      <c r="A29" s="471" t="s">
        <v>322</v>
      </c>
      <c r="B29" s="471"/>
      <c r="C29" s="471"/>
      <c r="D29" s="471"/>
      <c r="E29" s="471"/>
      <c r="F29" s="471"/>
      <c r="G29" s="471"/>
      <c r="H29" s="471"/>
      <c r="I29" s="471"/>
    </row>
    <row r="30" spans="1:9" ht="27.75">
      <c r="A30" s="56"/>
      <c r="B30" s="56"/>
      <c r="C30" s="57"/>
      <c r="D30" s="56"/>
      <c r="E30" s="56"/>
      <c r="F30" s="56"/>
      <c r="G30" s="56"/>
      <c r="H30" s="56"/>
      <c r="I30" s="56"/>
    </row>
    <row r="31" spans="1:9" ht="27">
      <c r="A31" s="472" t="s">
        <v>107</v>
      </c>
      <c r="B31" s="472"/>
      <c r="C31" s="472"/>
      <c r="D31" s="472"/>
      <c r="E31" s="472"/>
      <c r="F31" s="472"/>
      <c r="G31" s="472"/>
      <c r="H31" s="472"/>
      <c r="I31" s="472"/>
    </row>
    <row r="32" spans="1:9" ht="27">
      <c r="A32" s="472" t="str">
        <f>couverture!B26</f>
        <v>Situation au 1er janvier 2017</v>
      </c>
      <c r="B32" s="472"/>
      <c r="C32" s="472"/>
      <c r="D32" s="472"/>
      <c r="E32" s="472"/>
      <c r="F32" s="472"/>
      <c r="G32" s="472"/>
      <c r="H32" s="472"/>
      <c r="I32" s="472"/>
    </row>
    <row r="33" spans="1:9">
      <c r="A33" s="56"/>
      <c r="B33" s="56"/>
      <c r="C33" s="56"/>
      <c r="D33" s="56"/>
      <c r="E33" s="56"/>
      <c r="F33" s="56"/>
      <c r="G33" s="56"/>
      <c r="H33" s="56"/>
      <c r="I33" s="56"/>
    </row>
  </sheetData>
  <mergeCells count="6">
    <mergeCell ref="A32:I32"/>
    <mergeCell ref="A13:I13"/>
    <mergeCell ref="A15:I15"/>
    <mergeCell ref="A21:I21"/>
    <mergeCell ref="A29:I29"/>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76"/>
  <sheetViews>
    <sheetView view="pageBreakPreview" zoomScale="75" zoomScaleNormal="75" zoomScaleSheetLayoutView="75" zoomScalePageLayoutView="70" workbookViewId="0">
      <selection activeCell="I33" sqref="I33"/>
    </sheetView>
  </sheetViews>
  <sheetFormatPr baseColWidth="10" defaultRowHeight="15.75"/>
  <cols>
    <col min="1" max="1" width="20.625" style="10" bestFit="1" customWidth="1"/>
    <col min="2" max="2" width="13.875" style="10" customWidth="1"/>
    <col min="3" max="3" width="11.875" style="10" customWidth="1"/>
    <col min="4" max="4" width="12.875" style="10" customWidth="1"/>
    <col min="5" max="5" width="1.375" style="10" customWidth="1"/>
    <col min="6" max="6" width="13.75" style="10" customWidth="1"/>
    <col min="7" max="7" width="11.875" style="10" customWidth="1"/>
    <col min="8" max="8" width="15" style="10" customWidth="1"/>
    <col min="9" max="16384" width="11" style="10"/>
  </cols>
  <sheetData>
    <row r="1" spans="1:23" ht="22.5">
      <c r="A1" s="148" t="s">
        <v>172</v>
      </c>
      <c r="B1" s="148" t="s">
        <v>169</v>
      </c>
      <c r="C1" s="17"/>
      <c r="D1" s="18"/>
      <c r="E1" s="18"/>
      <c r="F1" s="18"/>
      <c r="G1" s="18"/>
      <c r="H1" s="9"/>
      <c r="I1" s="9"/>
      <c r="J1" s="9"/>
      <c r="K1" s="9"/>
      <c r="L1" s="9"/>
      <c r="M1" s="9"/>
      <c r="N1" s="9"/>
      <c r="O1" s="9"/>
      <c r="P1" s="9"/>
      <c r="Q1" s="9"/>
      <c r="R1" s="9"/>
      <c r="S1" s="9"/>
      <c r="T1" s="9"/>
      <c r="U1" s="9"/>
      <c r="V1" s="9"/>
      <c r="W1" s="9"/>
    </row>
    <row r="2" spans="1:23" ht="23.25">
      <c r="A2" s="19"/>
      <c r="B2" s="148" t="s">
        <v>211</v>
      </c>
      <c r="C2" s="40"/>
      <c r="D2" s="40"/>
      <c r="E2" s="40"/>
      <c r="F2" s="40"/>
      <c r="G2" s="40"/>
      <c r="H2" s="40"/>
      <c r="I2" s="9"/>
      <c r="J2" s="9"/>
      <c r="K2" s="9"/>
      <c r="L2" s="9"/>
      <c r="M2" s="9"/>
      <c r="N2" s="9"/>
      <c r="O2" s="9"/>
      <c r="P2" s="9"/>
      <c r="Q2" s="9"/>
      <c r="R2" s="9"/>
      <c r="S2" s="9"/>
      <c r="T2" s="9"/>
      <c r="U2" s="9"/>
      <c r="V2" s="9"/>
      <c r="W2" s="9"/>
    </row>
    <row r="3" spans="1:23" ht="20.25">
      <c r="A3" s="441" t="s">
        <v>284</v>
      </c>
      <c r="C3" s="40"/>
      <c r="D3" s="40"/>
      <c r="E3" s="40"/>
      <c r="F3" s="40"/>
      <c r="G3" s="40"/>
      <c r="H3" s="40"/>
      <c r="I3" s="9"/>
      <c r="J3" s="9"/>
      <c r="K3" s="9"/>
      <c r="L3" s="9"/>
      <c r="M3" s="9"/>
      <c r="N3" s="9"/>
      <c r="O3" s="9"/>
      <c r="P3" s="9"/>
      <c r="Q3" s="9"/>
      <c r="R3" s="9"/>
      <c r="S3" s="9"/>
      <c r="T3" s="9"/>
      <c r="U3" s="9"/>
      <c r="V3" s="9"/>
      <c r="W3" s="9"/>
    </row>
    <row r="4" spans="1:23" ht="20.25">
      <c r="A4" s="448" t="s">
        <v>301</v>
      </c>
      <c r="C4" s="40"/>
      <c r="D4" s="40"/>
      <c r="E4" s="40"/>
      <c r="F4" s="40"/>
      <c r="G4" s="40"/>
      <c r="H4" s="40"/>
      <c r="I4" s="9"/>
      <c r="J4" s="9"/>
      <c r="K4" s="9"/>
      <c r="L4" s="9"/>
      <c r="M4" s="9"/>
      <c r="N4" s="9"/>
      <c r="O4" s="9"/>
      <c r="P4" s="9"/>
      <c r="Q4" s="9"/>
      <c r="R4" s="9"/>
      <c r="S4" s="9"/>
      <c r="T4" s="9"/>
      <c r="U4" s="9"/>
      <c r="V4" s="9"/>
      <c r="W4" s="9"/>
    </row>
    <row r="5" spans="1:23" ht="10.5" customHeight="1">
      <c r="A5" s="9"/>
      <c r="B5" s="7"/>
      <c r="C5" s="7"/>
      <c r="D5" s="9"/>
      <c r="E5" s="9"/>
      <c r="F5" s="9"/>
      <c r="G5" s="9"/>
      <c r="H5" s="9"/>
      <c r="I5" s="9"/>
      <c r="J5" s="9"/>
      <c r="K5" s="9"/>
      <c r="L5" s="9"/>
      <c r="M5" s="9"/>
      <c r="N5" s="9"/>
      <c r="O5" s="9"/>
      <c r="P5" s="9"/>
      <c r="Q5" s="9"/>
      <c r="R5" s="9"/>
      <c r="S5" s="9"/>
      <c r="T5" s="9"/>
      <c r="U5" s="9"/>
      <c r="V5" s="9"/>
      <c r="W5" s="9"/>
    </row>
    <row r="6" spans="1:23" ht="33" customHeight="1">
      <c r="A6" s="9"/>
      <c r="B6" s="489" t="s">
        <v>167</v>
      </c>
      <c r="C6" s="490"/>
      <c r="D6" s="491"/>
      <c r="E6" s="12"/>
      <c r="F6" s="489" t="s">
        <v>168</v>
      </c>
      <c r="G6" s="490"/>
      <c r="H6" s="491"/>
      <c r="I6" s="9"/>
      <c r="J6" s="9"/>
      <c r="K6" s="9"/>
      <c r="L6" s="9"/>
      <c r="M6" s="9"/>
      <c r="N6" s="9"/>
      <c r="O6" s="9"/>
      <c r="P6" s="9"/>
      <c r="Q6" s="9"/>
      <c r="R6" s="9"/>
      <c r="S6" s="9"/>
      <c r="T6" s="9"/>
      <c r="U6" s="9"/>
      <c r="V6" s="9"/>
      <c r="W6" s="9"/>
    </row>
    <row r="7" spans="1:23" ht="18.75">
      <c r="A7" s="9"/>
      <c r="B7" s="20" t="s">
        <v>46</v>
      </c>
      <c r="C7" s="21" t="s">
        <v>47</v>
      </c>
      <c r="D7" s="22" t="s">
        <v>25</v>
      </c>
      <c r="E7" s="12"/>
      <c r="F7" s="20" t="s">
        <v>46</v>
      </c>
      <c r="G7" s="21" t="s">
        <v>47</v>
      </c>
      <c r="H7" s="22" t="s">
        <v>25</v>
      </c>
      <c r="I7" s="9"/>
      <c r="J7" s="9"/>
      <c r="K7" s="9"/>
      <c r="L7" s="9"/>
      <c r="M7" s="9"/>
      <c r="N7" s="9"/>
      <c r="O7" s="9"/>
      <c r="P7" s="9"/>
      <c r="Q7" s="9"/>
      <c r="R7" s="9"/>
      <c r="S7" s="9"/>
      <c r="T7" s="9"/>
      <c r="U7" s="9"/>
      <c r="V7" s="9"/>
      <c r="W7" s="9"/>
    </row>
    <row r="8" spans="1:23" ht="33" customHeight="1">
      <c r="A8" s="137" t="s">
        <v>338</v>
      </c>
      <c r="B8" s="138">
        <v>22456</v>
      </c>
      <c r="C8" s="139">
        <v>1141</v>
      </c>
      <c r="D8" s="140">
        <f>B8+C8</f>
        <v>23597</v>
      </c>
      <c r="E8" s="23"/>
      <c r="F8" s="138">
        <v>22383</v>
      </c>
      <c r="G8" s="139">
        <v>1148</v>
      </c>
      <c r="H8" s="140">
        <f>F8+G8</f>
        <v>23531</v>
      </c>
      <c r="I8" s="9"/>
      <c r="J8" s="9"/>
      <c r="K8" s="9"/>
      <c r="L8" s="9"/>
      <c r="M8" s="9"/>
      <c r="N8" s="9"/>
      <c r="O8" s="9"/>
      <c r="P8" s="9"/>
      <c r="Q8" s="9"/>
      <c r="R8" s="9"/>
      <c r="S8" s="9"/>
      <c r="T8" s="9"/>
      <c r="U8" s="9"/>
      <c r="V8" s="9"/>
      <c r="W8" s="9"/>
    </row>
    <row r="9" spans="1:23" ht="33" customHeight="1">
      <c r="A9" s="33" t="s">
        <v>339</v>
      </c>
      <c r="B9" s="34">
        <v>20912</v>
      </c>
      <c r="C9" s="35">
        <v>1052</v>
      </c>
      <c r="D9" s="36">
        <f t="shared" ref="D9:D14" si="0">B9+C9</f>
        <v>21964</v>
      </c>
      <c r="E9" s="37"/>
      <c r="F9" s="34">
        <v>22174</v>
      </c>
      <c r="G9" s="35">
        <v>1114</v>
      </c>
      <c r="H9" s="36">
        <f t="shared" ref="H9:H14" si="1">F9+G9</f>
        <v>23288</v>
      </c>
      <c r="I9" s="9"/>
      <c r="J9" s="9"/>
      <c r="K9" s="9"/>
      <c r="L9" s="9"/>
      <c r="M9" s="9"/>
      <c r="N9" s="9"/>
      <c r="O9" s="9"/>
      <c r="P9" s="9"/>
      <c r="Q9" s="9"/>
      <c r="R9" s="9"/>
      <c r="S9" s="9"/>
      <c r="T9" s="9"/>
      <c r="U9" s="9"/>
      <c r="V9" s="9"/>
      <c r="W9" s="9"/>
    </row>
    <row r="10" spans="1:23" ht="33" customHeight="1">
      <c r="A10" s="33" t="s">
        <v>340</v>
      </c>
      <c r="B10" s="35">
        <v>23820</v>
      </c>
      <c r="C10" s="35">
        <v>1276</v>
      </c>
      <c r="D10" s="36">
        <f t="shared" si="0"/>
        <v>25096</v>
      </c>
      <c r="E10" s="37"/>
      <c r="F10" s="34">
        <v>22185</v>
      </c>
      <c r="G10" s="35">
        <v>1210</v>
      </c>
      <c r="H10" s="36">
        <f t="shared" si="1"/>
        <v>23395</v>
      </c>
      <c r="I10" s="9"/>
      <c r="J10" s="9"/>
      <c r="K10" s="9"/>
      <c r="L10" s="9"/>
      <c r="M10" s="9"/>
      <c r="N10" s="9"/>
      <c r="O10" s="9"/>
      <c r="P10" s="9"/>
      <c r="Q10" s="9"/>
      <c r="R10" s="9"/>
      <c r="S10" s="9"/>
      <c r="T10" s="9"/>
      <c r="U10" s="9"/>
      <c r="V10" s="9"/>
      <c r="W10" s="9"/>
    </row>
    <row r="11" spans="1:23" ht="33" customHeight="1">
      <c r="A11" s="33" t="s">
        <v>341</v>
      </c>
      <c r="B11" s="35">
        <v>24420</v>
      </c>
      <c r="C11" s="35">
        <v>1281</v>
      </c>
      <c r="D11" s="36">
        <f t="shared" si="0"/>
        <v>25701</v>
      </c>
      <c r="E11" s="37"/>
      <c r="F11" s="34">
        <v>21182</v>
      </c>
      <c r="G11" s="35">
        <v>1083</v>
      </c>
      <c r="H11" s="36">
        <f t="shared" si="1"/>
        <v>22265</v>
      </c>
      <c r="I11" s="9"/>
      <c r="J11" s="9"/>
      <c r="K11" s="9"/>
      <c r="L11" s="9"/>
      <c r="M11" s="9"/>
      <c r="N11" s="9"/>
      <c r="O11" s="9"/>
      <c r="P11" s="9"/>
      <c r="Q11" s="9"/>
      <c r="R11" s="9"/>
      <c r="S11" s="9"/>
      <c r="T11" s="9"/>
      <c r="U11" s="9"/>
      <c r="V11" s="9"/>
      <c r="W11" s="9"/>
    </row>
    <row r="12" spans="1:23" ht="33" customHeight="1">
      <c r="A12" s="141" t="s">
        <v>342</v>
      </c>
      <c r="B12" s="142">
        <v>22737</v>
      </c>
      <c r="C12" s="142">
        <v>1198</v>
      </c>
      <c r="D12" s="143">
        <f t="shared" si="0"/>
        <v>23935</v>
      </c>
      <c r="E12" s="145"/>
      <c r="F12" s="144">
        <v>21788</v>
      </c>
      <c r="G12" s="142">
        <v>1129</v>
      </c>
      <c r="H12" s="143">
        <f t="shared" si="1"/>
        <v>22917</v>
      </c>
      <c r="I12" s="9"/>
      <c r="J12" s="9"/>
      <c r="K12" s="9"/>
      <c r="L12" s="9"/>
      <c r="M12" s="9"/>
      <c r="N12" s="9"/>
      <c r="O12" s="9"/>
      <c r="P12" s="9"/>
      <c r="Q12" s="9"/>
      <c r="R12" s="9"/>
      <c r="S12" s="9"/>
      <c r="T12" s="9"/>
      <c r="U12" s="9"/>
      <c r="V12" s="9"/>
      <c r="W12" s="9"/>
    </row>
    <row r="13" spans="1:23" ht="33" customHeight="1">
      <c r="A13" s="33" t="s">
        <v>343</v>
      </c>
      <c r="B13" s="34">
        <v>19894</v>
      </c>
      <c r="C13" s="35">
        <v>1028</v>
      </c>
      <c r="D13" s="36">
        <f t="shared" si="0"/>
        <v>20922</v>
      </c>
      <c r="E13" s="146"/>
      <c r="F13" s="34">
        <v>21677</v>
      </c>
      <c r="G13" s="35">
        <v>1106</v>
      </c>
      <c r="H13" s="36">
        <f t="shared" si="1"/>
        <v>22783</v>
      </c>
      <c r="I13" s="9"/>
      <c r="J13" s="9"/>
      <c r="K13" s="9"/>
      <c r="L13" s="9"/>
      <c r="M13" s="9"/>
      <c r="N13" s="9"/>
      <c r="O13" s="9"/>
      <c r="P13" s="9"/>
      <c r="Q13" s="9"/>
      <c r="R13" s="9"/>
      <c r="S13" s="9"/>
      <c r="T13" s="9"/>
      <c r="U13" s="9"/>
      <c r="V13" s="9"/>
      <c r="W13" s="9"/>
    </row>
    <row r="14" spans="1:23" ht="33" customHeight="1">
      <c r="A14" s="33" t="s">
        <v>344</v>
      </c>
      <c r="B14" s="341">
        <v>22448</v>
      </c>
      <c r="C14" s="342">
        <v>1179</v>
      </c>
      <c r="D14" s="36">
        <f t="shared" si="0"/>
        <v>23627</v>
      </c>
      <c r="E14" s="375"/>
      <c r="F14" s="341">
        <v>21938</v>
      </c>
      <c r="G14" s="342">
        <v>1135</v>
      </c>
      <c r="H14" s="36">
        <f t="shared" si="1"/>
        <v>23073</v>
      </c>
      <c r="I14" s="39"/>
      <c r="J14" s="9"/>
      <c r="K14" s="9"/>
      <c r="L14" s="9"/>
      <c r="M14" s="9"/>
      <c r="N14" s="9"/>
      <c r="O14" s="9"/>
      <c r="P14" s="9"/>
      <c r="Q14" s="9"/>
      <c r="R14" s="9"/>
      <c r="S14" s="9"/>
      <c r="T14" s="9"/>
      <c r="U14" s="9"/>
      <c r="V14" s="9"/>
      <c r="W14" s="9"/>
    </row>
    <row r="15" spans="1:23" ht="33" customHeight="1" thickBot="1">
      <c r="A15" s="328" t="s">
        <v>345</v>
      </c>
      <c r="B15" s="333">
        <v>23103</v>
      </c>
      <c r="C15" s="370">
        <v>1192</v>
      </c>
      <c r="D15" s="354">
        <f>C15+B15</f>
        <v>24295</v>
      </c>
      <c r="E15" s="145"/>
      <c r="F15" s="341">
        <v>21349</v>
      </c>
      <c r="G15" s="342">
        <v>1077</v>
      </c>
      <c r="H15" s="36">
        <f>G15+F15</f>
        <v>22426</v>
      </c>
      <c r="I15" s="376"/>
      <c r="J15" s="39"/>
      <c r="K15" s="39"/>
      <c r="L15" s="39"/>
      <c r="M15" s="39"/>
      <c r="N15" s="39"/>
      <c r="O15" s="9"/>
      <c r="P15" s="9"/>
      <c r="Q15" s="9"/>
      <c r="R15" s="9"/>
      <c r="S15" s="9"/>
      <c r="T15" s="9"/>
      <c r="U15" s="9"/>
      <c r="V15" s="9"/>
      <c r="W15" s="9"/>
    </row>
    <row r="16" spans="1:23" ht="33" customHeight="1" thickTop="1">
      <c r="A16" s="141" t="s">
        <v>346</v>
      </c>
      <c r="B16" s="142">
        <v>20568</v>
      </c>
      <c r="C16" s="142">
        <v>733</v>
      </c>
      <c r="D16" s="143">
        <v>21301</v>
      </c>
      <c r="E16" s="375"/>
      <c r="F16" s="377">
        <v>20806</v>
      </c>
      <c r="G16" s="378">
        <v>943</v>
      </c>
      <c r="H16" s="379">
        <v>21749</v>
      </c>
      <c r="I16" s="9"/>
      <c r="J16" s="9"/>
      <c r="K16" s="9"/>
      <c r="L16" s="9"/>
      <c r="M16" s="9"/>
      <c r="N16" s="9"/>
      <c r="O16" s="9"/>
      <c r="P16" s="9"/>
      <c r="Q16" s="9"/>
      <c r="R16" s="9"/>
      <c r="S16" s="9"/>
      <c r="T16" s="9"/>
      <c r="U16" s="9"/>
      <c r="V16" s="9"/>
      <c r="W16" s="9"/>
    </row>
    <row r="17" spans="1:23" ht="33" customHeight="1">
      <c r="A17" s="33" t="s">
        <v>347</v>
      </c>
      <c r="B17" s="341">
        <v>18411</v>
      </c>
      <c r="C17" s="342">
        <v>688</v>
      </c>
      <c r="D17" s="36">
        <v>19099</v>
      </c>
      <c r="E17" s="146"/>
      <c r="F17" s="341">
        <v>21295</v>
      </c>
      <c r="G17" s="342">
        <v>785</v>
      </c>
      <c r="H17" s="36">
        <v>22080</v>
      </c>
      <c r="I17" s="9"/>
      <c r="J17" s="9"/>
      <c r="K17" s="9"/>
      <c r="L17" s="9"/>
      <c r="M17" s="9"/>
      <c r="N17" s="9"/>
      <c r="O17" s="9"/>
      <c r="P17" s="9"/>
      <c r="Q17" s="9"/>
      <c r="R17" s="9"/>
      <c r="S17" s="9"/>
      <c r="T17" s="9"/>
      <c r="U17" s="9"/>
      <c r="V17" s="9"/>
      <c r="W17" s="9"/>
    </row>
    <row r="18" spans="1:23" ht="33" customHeight="1">
      <c r="A18" s="33" t="s">
        <v>348</v>
      </c>
      <c r="B18" s="341">
        <v>21365</v>
      </c>
      <c r="C18" s="342">
        <v>911</v>
      </c>
      <c r="D18" s="36">
        <v>22276</v>
      </c>
      <c r="E18" s="146"/>
      <c r="F18" s="341">
        <v>21500</v>
      </c>
      <c r="G18" s="342">
        <v>796</v>
      </c>
      <c r="H18" s="36">
        <v>22296</v>
      </c>
      <c r="I18" s="9"/>
      <c r="J18" s="9"/>
      <c r="K18" s="9"/>
      <c r="L18" s="9"/>
      <c r="M18" s="9"/>
      <c r="N18" s="9"/>
      <c r="O18" s="9"/>
      <c r="P18" s="9"/>
      <c r="Q18" s="9"/>
      <c r="R18" s="9"/>
      <c r="S18" s="9"/>
      <c r="T18" s="9"/>
      <c r="U18" s="9"/>
      <c r="V18" s="9"/>
      <c r="W18" s="9"/>
    </row>
    <row r="19" spans="1:23" ht="33" customHeight="1">
      <c r="A19" s="283" t="s">
        <v>349</v>
      </c>
      <c r="B19" s="284">
        <v>23175</v>
      </c>
      <c r="C19" s="285">
        <v>832</v>
      </c>
      <c r="D19" s="286">
        <v>24007</v>
      </c>
      <c r="E19" s="147"/>
      <c r="F19" s="284">
        <v>20448</v>
      </c>
      <c r="G19" s="285">
        <v>702</v>
      </c>
      <c r="H19" s="286">
        <v>21150</v>
      </c>
      <c r="I19" s="9"/>
      <c r="J19" s="9"/>
      <c r="K19" s="9"/>
      <c r="L19" s="9"/>
      <c r="M19" s="9"/>
      <c r="N19" s="9"/>
      <c r="O19" s="9"/>
      <c r="P19" s="9"/>
      <c r="Q19" s="9"/>
      <c r="R19" s="9"/>
      <c r="S19" s="9"/>
      <c r="T19" s="9"/>
      <c r="U19" s="9"/>
      <c r="V19" s="9"/>
      <c r="W19" s="9"/>
    </row>
    <row r="20" spans="1:23">
      <c r="A20" s="9"/>
      <c r="B20" s="9"/>
      <c r="C20" s="9"/>
      <c r="D20" s="9"/>
      <c r="E20" s="39"/>
      <c r="F20" s="39"/>
      <c r="G20" s="9"/>
      <c r="H20" s="9"/>
      <c r="I20" s="9"/>
      <c r="J20" s="9"/>
      <c r="K20" s="9"/>
      <c r="L20" s="9"/>
      <c r="M20" s="9"/>
      <c r="N20" s="9"/>
      <c r="O20" s="9"/>
      <c r="P20" s="9"/>
      <c r="Q20" s="9"/>
      <c r="R20" s="9"/>
      <c r="S20" s="9"/>
      <c r="T20" s="9"/>
      <c r="U20" s="9"/>
      <c r="V20" s="9"/>
      <c r="W20" s="9"/>
    </row>
    <row r="21" spans="1:23">
      <c r="A21" s="9"/>
      <c r="B21" s="9"/>
      <c r="C21" s="9"/>
      <c r="D21" s="9"/>
      <c r="E21" s="9"/>
      <c r="F21" s="9"/>
      <c r="G21" s="9"/>
      <c r="H21" s="9"/>
      <c r="I21" s="9"/>
      <c r="J21" s="9"/>
      <c r="K21" s="9"/>
      <c r="L21" s="9"/>
      <c r="M21" s="9"/>
      <c r="N21" s="9"/>
      <c r="O21" s="9"/>
      <c r="P21" s="9"/>
      <c r="Q21" s="9"/>
      <c r="R21" s="9"/>
      <c r="S21" s="9"/>
      <c r="T21" s="9"/>
      <c r="U21" s="9"/>
      <c r="V21" s="9"/>
      <c r="W21" s="9"/>
    </row>
    <row r="22" spans="1:23">
      <c r="A22" s="9"/>
      <c r="B22" s="9"/>
      <c r="C22" s="9"/>
      <c r="D22" s="9"/>
      <c r="E22" s="9"/>
      <c r="F22" s="9"/>
      <c r="G22" s="9"/>
      <c r="H22" s="9"/>
      <c r="I22" s="9"/>
      <c r="J22" s="9"/>
      <c r="K22" s="9"/>
      <c r="L22" s="9"/>
      <c r="M22" s="9"/>
      <c r="N22" s="9"/>
      <c r="O22" s="9"/>
      <c r="P22" s="9"/>
      <c r="Q22" s="9"/>
      <c r="R22" s="9"/>
      <c r="S22" s="9"/>
      <c r="T22" s="9"/>
      <c r="U22" s="9"/>
      <c r="V22" s="9"/>
      <c r="W22" s="9"/>
    </row>
    <row r="23" spans="1:23">
      <c r="A23" s="9"/>
      <c r="B23" s="9"/>
      <c r="C23" s="9"/>
      <c r="D23" s="9"/>
      <c r="E23" s="9"/>
      <c r="F23" s="9"/>
      <c r="G23" s="9"/>
      <c r="H23" s="9"/>
      <c r="I23" s="9"/>
      <c r="J23" s="9"/>
      <c r="K23" s="9"/>
      <c r="L23" s="9"/>
      <c r="M23" s="9"/>
      <c r="N23" s="9"/>
      <c r="O23" s="9"/>
      <c r="P23" s="9"/>
      <c r="Q23" s="9"/>
      <c r="R23" s="9"/>
      <c r="S23" s="9"/>
      <c r="T23" s="9"/>
      <c r="U23" s="9"/>
      <c r="V23" s="9"/>
      <c r="W23" s="9"/>
    </row>
    <row r="24" spans="1:23">
      <c r="A24" s="9"/>
      <c r="B24" s="9"/>
      <c r="C24" s="9"/>
      <c r="D24" s="9"/>
      <c r="E24" s="9"/>
      <c r="F24" s="9"/>
      <c r="G24" s="9"/>
      <c r="H24" s="9"/>
      <c r="I24" s="9"/>
      <c r="J24" s="9"/>
      <c r="K24" s="9"/>
      <c r="L24" s="9"/>
      <c r="M24" s="9"/>
      <c r="N24" s="9"/>
      <c r="O24" s="9"/>
      <c r="P24" s="9"/>
      <c r="Q24" s="9"/>
      <c r="R24" s="9"/>
      <c r="S24" s="9"/>
      <c r="T24" s="9"/>
      <c r="U24" s="9"/>
      <c r="V24" s="9"/>
      <c r="W24" s="9"/>
    </row>
    <row r="25" spans="1:23">
      <c r="A25" s="9"/>
      <c r="B25" s="9"/>
      <c r="C25" s="9"/>
      <c r="D25" s="9"/>
      <c r="E25" s="9"/>
      <c r="F25" s="9"/>
      <c r="G25" s="9"/>
      <c r="H25" s="9"/>
      <c r="I25" s="9"/>
      <c r="J25" s="9"/>
      <c r="K25" s="9"/>
      <c r="L25" s="9"/>
      <c r="M25" s="9"/>
      <c r="N25" s="9"/>
      <c r="O25" s="9"/>
      <c r="P25" s="9"/>
      <c r="Q25" s="9"/>
      <c r="R25" s="9"/>
      <c r="S25" s="9"/>
      <c r="T25" s="9"/>
      <c r="U25" s="9"/>
      <c r="V25" s="9"/>
      <c r="W25" s="9"/>
    </row>
    <row r="26" spans="1:23">
      <c r="A26" s="9"/>
      <c r="B26" s="9"/>
      <c r="C26" s="9"/>
      <c r="D26" s="9"/>
      <c r="E26" s="9"/>
      <c r="F26" s="9"/>
      <c r="G26" s="9"/>
      <c r="H26" s="9"/>
      <c r="I26" s="9"/>
      <c r="J26" s="9"/>
      <c r="K26" s="9"/>
      <c r="L26" s="9"/>
      <c r="M26" s="9"/>
      <c r="N26" s="9"/>
      <c r="O26" s="9"/>
      <c r="P26" s="9"/>
      <c r="Q26" s="9"/>
      <c r="R26" s="9"/>
      <c r="S26" s="9"/>
      <c r="T26" s="9"/>
      <c r="U26" s="9"/>
      <c r="V26" s="9"/>
      <c r="W26" s="9"/>
    </row>
    <row r="27" spans="1:23">
      <c r="A27" s="9"/>
      <c r="B27" s="9"/>
      <c r="C27" s="9"/>
      <c r="D27" s="9"/>
      <c r="E27" s="9"/>
      <c r="F27" s="9"/>
      <c r="G27" s="9"/>
      <c r="H27" s="9"/>
      <c r="I27" s="9"/>
      <c r="J27" s="9"/>
      <c r="K27" s="9"/>
      <c r="L27" s="9"/>
      <c r="M27" s="9"/>
      <c r="N27" s="9"/>
      <c r="O27" s="9"/>
      <c r="P27" s="9"/>
      <c r="Q27" s="9"/>
      <c r="R27" s="9"/>
      <c r="S27" s="9"/>
      <c r="T27" s="9"/>
      <c r="U27" s="9"/>
      <c r="V27" s="9"/>
      <c r="W27" s="9"/>
    </row>
    <row r="28" spans="1:23">
      <c r="A28" s="9"/>
      <c r="B28" s="9"/>
      <c r="C28" s="9"/>
      <c r="D28" s="9"/>
      <c r="E28" s="9"/>
      <c r="F28" s="9"/>
      <c r="G28" s="9"/>
      <c r="H28" s="9"/>
      <c r="I28" s="9"/>
      <c r="J28" s="9"/>
      <c r="K28" s="9"/>
      <c r="L28" s="9"/>
      <c r="M28" s="9"/>
      <c r="N28" s="9"/>
      <c r="O28" s="9"/>
      <c r="P28" s="9"/>
      <c r="Q28" s="9"/>
      <c r="R28" s="9"/>
      <c r="S28" s="9"/>
      <c r="T28" s="9"/>
      <c r="U28" s="9"/>
      <c r="V28" s="9"/>
      <c r="W28" s="9"/>
    </row>
    <row r="29" spans="1:23">
      <c r="A29" s="9"/>
      <c r="B29" s="9"/>
      <c r="C29" s="9"/>
      <c r="D29" s="9"/>
      <c r="E29" s="9"/>
      <c r="F29" s="9"/>
      <c r="G29" s="9"/>
      <c r="H29" s="9"/>
      <c r="I29" s="9"/>
      <c r="J29" s="9"/>
      <c r="K29" s="9"/>
      <c r="L29" s="9"/>
      <c r="M29" s="9"/>
      <c r="N29" s="9"/>
      <c r="O29" s="9"/>
      <c r="P29" s="9"/>
      <c r="Q29" s="9"/>
      <c r="R29" s="9"/>
      <c r="S29" s="9"/>
      <c r="T29" s="9"/>
      <c r="U29" s="9"/>
      <c r="V29" s="9"/>
      <c r="W29" s="9"/>
    </row>
    <row r="30" spans="1:23">
      <c r="A30" s="9"/>
      <c r="B30" s="9"/>
      <c r="C30" s="9"/>
      <c r="D30" s="9"/>
      <c r="E30" s="9"/>
      <c r="F30" s="9"/>
      <c r="G30" s="9"/>
      <c r="H30" s="9"/>
      <c r="I30" s="9"/>
      <c r="J30" s="9"/>
      <c r="K30" s="9"/>
      <c r="L30" s="9"/>
      <c r="M30" s="9"/>
      <c r="N30" s="9"/>
      <c r="O30" s="9"/>
      <c r="P30" s="9"/>
      <c r="Q30" s="9"/>
      <c r="R30" s="9"/>
      <c r="S30" s="9"/>
      <c r="T30" s="9"/>
      <c r="U30" s="9"/>
      <c r="V30" s="9"/>
      <c r="W30" s="9"/>
    </row>
    <row r="31" spans="1:23">
      <c r="A31" s="9"/>
      <c r="B31" s="9"/>
      <c r="C31" s="9"/>
      <c r="D31" s="9"/>
      <c r="E31" s="9"/>
      <c r="F31" s="9"/>
      <c r="G31" s="9"/>
      <c r="H31" s="9"/>
      <c r="I31" s="9"/>
      <c r="J31" s="9"/>
      <c r="K31" s="9"/>
      <c r="L31" s="9"/>
      <c r="M31" s="9"/>
      <c r="N31" s="9"/>
      <c r="O31" s="9"/>
      <c r="P31" s="9"/>
      <c r="Q31" s="9"/>
      <c r="R31" s="9"/>
      <c r="S31" s="9"/>
      <c r="T31" s="9"/>
      <c r="U31" s="9"/>
      <c r="V31" s="9"/>
      <c r="W31" s="9"/>
    </row>
    <row r="32" spans="1:23">
      <c r="A32" s="9"/>
      <c r="B32" s="9"/>
      <c r="C32" s="9"/>
      <c r="D32" s="9"/>
      <c r="E32" s="9"/>
      <c r="F32" s="9"/>
      <c r="G32" s="9"/>
      <c r="H32" s="9"/>
      <c r="I32" s="9"/>
      <c r="J32" s="9"/>
      <c r="K32" s="9"/>
      <c r="L32" s="9"/>
      <c r="M32" s="9"/>
      <c r="N32" s="9"/>
      <c r="O32" s="9"/>
      <c r="P32" s="9"/>
      <c r="Q32" s="9"/>
      <c r="R32" s="9"/>
      <c r="S32" s="9"/>
      <c r="T32" s="9"/>
      <c r="U32" s="9"/>
      <c r="V32" s="9"/>
      <c r="W32" s="9"/>
    </row>
    <row r="33" spans="1:23">
      <c r="A33" s="9"/>
      <c r="B33" s="9"/>
      <c r="C33" s="9"/>
      <c r="D33" s="9"/>
      <c r="E33" s="9"/>
      <c r="F33" s="9"/>
      <c r="G33" s="9"/>
      <c r="H33" s="9"/>
      <c r="I33" s="9"/>
      <c r="J33" s="9"/>
      <c r="K33" s="9"/>
      <c r="L33" s="9"/>
      <c r="M33" s="9"/>
      <c r="N33" s="9"/>
      <c r="O33" s="9"/>
      <c r="P33" s="9"/>
      <c r="Q33" s="9"/>
      <c r="R33" s="9"/>
      <c r="S33" s="9"/>
      <c r="T33" s="9"/>
      <c r="U33" s="9"/>
      <c r="V33" s="9"/>
      <c r="W33" s="9"/>
    </row>
    <row r="34" spans="1:23">
      <c r="A34" s="9"/>
      <c r="B34" s="9"/>
      <c r="C34" s="9"/>
      <c r="D34" s="9"/>
      <c r="E34" s="9"/>
      <c r="F34" s="9"/>
      <c r="G34" s="9"/>
      <c r="H34" s="9"/>
      <c r="I34" s="9"/>
      <c r="J34" s="9"/>
      <c r="K34" s="9"/>
      <c r="L34" s="9"/>
      <c r="M34" s="9"/>
      <c r="N34" s="9"/>
      <c r="O34" s="9"/>
      <c r="P34" s="9"/>
      <c r="Q34" s="9"/>
      <c r="R34" s="9"/>
      <c r="S34" s="9"/>
      <c r="T34" s="9"/>
      <c r="U34" s="9"/>
      <c r="V34" s="9"/>
      <c r="W34" s="9"/>
    </row>
    <row r="35" spans="1:23">
      <c r="A35" s="9"/>
      <c r="B35" s="9"/>
      <c r="C35" s="9"/>
      <c r="D35" s="9"/>
      <c r="E35" s="9"/>
      <c r="F35" s="9"/>
      <c r="G35" s="9"/>
      <c r="H35" s="9"/>
      <c r="I35" s="9"/>
      <c r="J35" s="9"/>
      <c r="K35" s="9"/>
      <c r="L35" s="9"/>
      <c r="M35" s="9"/>
      <c r="N35" s="9"/>
      <c r="O35" s="9"/>
      <c r="P35" s="9"/>
      <c r="Q35" s="9"/>
      <c r="R35" s="9"/>
      <c r="S35" s="9"/>
      <c r="T35" s="9"/>
      <c r="U35" s="9"/>
      <c r="V35" s="9"/>
      <c r="W35" s="9"/>
    </row>
    <row r="36" spans="1:23">
      <c r="A36" s="9"/>
      <c r="B36" s="9"/>
      <c r="C36" s="9"/>
      <c r="D36" s="9"/>
      <c r="E36" s="9"/>
      <c r="F36" s="9"/>
      <c r="G36" s="9"/>
      <c r="H36" s="9"/>
      <c r="I36" s="9"/>
      <c r="J36" s="9"/>
      <c r="K36" s="9"/>
      <c r="L36" s="9"/>
      <c r="M36" s="9"/>
      <c r="N36" s="9"/>
      <c r="O36" s="9"/>
      <c r="P36" s="9"/>
      <c r="Q36" s="9"/>
      <c r="R36" s="9"/>
      <c r="S36" s="9"/>
      <c r="T36" s="9"/>
      <c r="U36" s="9"/>
      <c r="V36" s="9"/>
      <c r="W36" s="9"/>
    </row>
    <row r="37" spans="1:23">
      <c r="A37" s="9"/>
      <c r="B37" s="9"/>
      <c r="C37" s="9"/>
      <c r="D37" s="9"/>
      <c r="E37" s="9"/>
      <c r="F37" s="9"/>
      <c r="G37" s="9"/>
      <c r="H37" s="9"/>
      <c r="I37" s="9"/>
      <c r="J37" s="9"/>
      <c r="K37" s="9"/>
      <c r="L37" s="9"/>
      <c r="M37" s="9"/>
      <c r="N37" s="9"/>
      <c r="O37" s="9"/>
      <c r="P37" s="9"/>
      <c r="Q37" s="9"/>
      <c r="R37" s="9"/>
      <c r="S37" s="9"/>
      <c r="T37" s="9"/>
      <c r="U37" s="9"/>
      <c r="V37" s="9"/>
      <c r="W37" s="9"/>
    </row>
    <row r="38" spans="1:23">
      <c r="A38" s="9"/>
      <c r="B38" s="9"/>
      <c r="C38" s="9"/>
      <c r="D38" s="9"/>
      <c r="E38" s="9"/>
      <c r="F38" s="9"/>
      <c r="G38" s="9"/>
      <c r="H38" s="9"/>
      <c r="I38" s="9"/>
      <c r="J38" s="9"/>
      <c r="K38" s="9"/>
      <c r="L38" s="9"/>
      <c r="M38" s="9"/>
      <c r="N38" s="9"/>
      <c r="O38" s="9"/>
      <c r="P38" s="9"/>
      <c r="Q38" s="9"/>
      <c r="R38" s="9"/>
      <c r="S38" s="9"/>
      <c r="T38" s="9"/>
      <c r="U38" s="9"/>
      <c r="V38" s="9"/>
      <c r="W38" s="9"/>
    </row>
    <row r="39" spans="1:23">
      <c r="A39" s="9"/>
      <c r="B39" s="9"/>
      <c r="C39" s="9"/>
      <c r="D39" s="9"/>
      <c r="E39" s="9"/>
      <c r="F39" s="9"/>
      <c r="G39" s="9"/>
      <c r="H39" s="9"/>
      <c r="I39" s="9"/>
      <c r="J39" s="9"/>
      <c r="K39" s="9"/>
      <c r="L39" s="9"/>
      <c r="M39" s="9"/>
      <c r="N39" s="9"/>
      <c r="O39" s="9"/>
      <c r="P39" s="9"/>
      <c r="Q39" s="9"/>
      <c r="R39" s="9"/>
      <c r="S39" s="9"/>
      <c r="T39" s="9"/>
      <c r="U39" s="9"/>
      <c r="V39" s="9"/>
      <c r="W39" s="9"/>
    </row>
    <row r="40" spans="1:23">
      <c r="A40" s="9"/>
      <c r="B40" s="9"/>
      <c r="C40" s="9"/>
      <c r="D40" s="9"/>
      <c r="E40" s="9"/>
      <c r="F40" s="9"/>
      <c r="G40" s="9"/>
      <c r="H40" s="9"/>
      <c r="I40" s="9"/>
      <c r="J40" s="9"/>
      <c r="K40" s="9"/>
      <c r="L40" s="9"/>
      <c r="M40" s="9"/>
      <c r="N40" s="9"/>
      <c r="O40" s="9"/>
      <c r="P40" s="9"/>
      <c r="Q40" s="9"/>
      <c r="R40" s="9"/>
      <c r="S40" s="9"/>
      <c r="T40" s="9"/>
      <c r="U40" s="9"/>
      <c r="V40" s="9"/>
      <c r="W40" s="9"/>
    </row>
    <row r="41" spans="1:23">
      <c r="A41" s="9"/>
      <c r="B41" s="9"/>
      <c r="C41" s="9"/>
      <c r="D41" s="9"/>
      <c r="E41" s="9"/>
      <c r="F41" s="9"/>
      <c r="G41" s="9"/>
      <c r="H41" s="9"/>
      <c r="I41" s="9"/>
      <c r="J41" s="9"/>
      <c r="K41" s="9"/>
      <c r="L41" s="9"/>
      <c r="M41" s="9"/>
      <c r="N41" s="9"/>
      <c r="O41" s="9"/>
      <c r="P41" s="9"/>
      <c r="Q41" s="9"/>
      <c r="R41" s="9"/>
      <c r="S41" s="9"/>
      <c r="T41" s="9"/>
      <c r="U41" s="9"/>
      <c r="V41" s="9"/>
      <c r="W41" s="9"/>
    </row>
    <row r="42" spans="1:23">
      <c r="A42" s="9"/>
      <c r="B42" s="9"/>
      <c r="C42" s="9"/>
      <c r="D42" s="9"/>
      <c r="E42" s="9"/>
      <c r="F42" s="9"/>
      <c r="G42" s="9"/>
      <c r="H42" s="9"/>
      <c r="I42" s="9"/>
      <c r="J42" s="9"/>
      <c r="K42" s="9"/>
      <c r="L42" s="9"/>
      <c r="M42" s="9"/>
      <c r="N42" s="9"/>
      <c r="O42" s="9"/>
      <c r="P42" s="9"/>
      <c r="Q42" s="9"/>
      <c r="R42" s="9"/>
      <c r="S42" s="9"/>
      <c r="T42" s="9"/>
      <c r="U42" s="9"/>
      <c r="V42" s="9"/>
      <c r="W42" s="9"/>
    </row>
    <row r="43" spans="1:23">
      <c r="A43" s="9"/>
      <c r="B43" s="9"/>
      <c r="C43" s="9"/>
      <c r="D43" s="9"/>
      <c r="E43" s="9"/>
      <c r="F43" s="9"/>
      <c r="G43" s="9"/>
      <c r="H43" s="9"/>
      <c r="I43" s="9"/>
      <c r="J43" s="9"/>
      <c r="K43" s="9"/>
      <c r="L43" s="9"/>
      <c r="M43" s="9"/>
      <c r="N43" s="9"/>
      <c r="O43" s="9"/>
      <c r="P43" s="9"/>
      <c r="Q43" s="9"/>
      <c r="R43" s="9"/>
      <c r="S43" s="9"/>
      <c r="T43" s="9"/>
      <c r="U43" s="9"/>
      <c r="V43" s="9"/>
      <c r="W43" s="9"/>
    </row>
    <row r="44" spans="1:23">
      <c r="A44" s="9"/>
      <c r="B44" s="9"/>
      <c r="C44" s="9"/>
      <c r="D44" s="9"/>
      <c r="E44" s="9"/>
      <c r="F44" s="9"/>
      <c r="G44" s="9"/>
      <c r="H44" s="9"/>
      <c r="I44" s="9"/>
      <c r="J44" s="9"/>
      <c r="K44" s="9"/>
      <c r="L44" s="9"/>
      <c r="M44" s="9"/>
      <c r="N44" s="9"/>
      <c r="O44" s="9"/>
      <c r="P44" s="9"/>
      <c r="Q44" s="9"/>
      <c r="R44" s="9"/>
      <c r="S44" s="9"/>
      <c r="T44" s="9"/>
      <c r="U44" s="9"/>
      <c r="V44" s="9"/>
      <c r="W44" s="9"/>
    </row>
    <row r="45" spans="1:23">
      <c r="A45" s="9"/>
      <c r="B45" s="9"/>
      <c r="C45" s="9"/>
      <c r="D45" s="9"/>
      <c r="E45" s="9"/>
      <c r="F45" s="9"/>
      <c r="G45" s="9"/>
      <c r="H45" s="9"/>
      <c r="I45" s="9"/>
      <c r="J45" s="9"/>
      <c r="K45" s="9"/>
      <c r="L45" s="9"/>
      <c r="M45" s="9"/>
      <c r="N45" s="9"/>
      <c r="O45" s="9"/>
      <c r="P45" s="9"/>
      <c r="Q45" s="9"/>
      <c r="R45" s="9"/>
      <c r="S45" s="9"/>
      <c r="T45" s="9"/>
      <c r="U45" s="9"/>
      <c r="V45" s="9"/>
      <c r="W45" s="9"/>
    </row>
    <row r="46" spans="1:23">
      <c r="A46" s="9"/>
      <c r="B46" s="9"/>
      <c r="C46" s="9"/>
      <c r="D46" s="9"/>
      <c r="E46" s="9"/>
      <c r="F46" s="9"/>
      <c r="G46" s="9"/>
      <c r="H46" s="9"/>
      <c r="I46" s="9"/>
      <c r="J46" s="9"/>
      <c r="K46" s="9"/>
      <c r="L46" s="9"/>
      <c r="M46" s="9"/>
      <c r="N46" s="9"/>
      <c r="O46" s="9"/>
      <c r="P46" s="9"/>
      <c r="Q46" s="9"/>
      <c r="R46" s="9"/>
      <c r="S46" s="9"/>
      <c r="T46" s="9"/>
      <c r="U46" s="9"/>
      <c r="V46" s="9"/>
      <c r="W46" s="9"/>
    </row>
    <row r="47" spans="1:23">
      <c r="A47" s="9"/>
      <c r="B47" s="9"/>
      <c r="C47" s="9"/>
      <c r="D47" s="9"/>
      <c r="E47" s="9"/>
      <c r="F47" s="9"/>
      <c r="G47" s="9"/>
      <c r="H47" s="9"/>
      <c r="I47" s="9"/>
      <c r="J47" s="9"/>
      <c r="K47" s="9"/>
      <c r="L47" s="9"/>
      <c r="M47" s="9"/>
      <c r="N47" s="9"/>
      <c r="O47" s="9"/>
      <c r="P47" s="9"/>
      <c r="Q47" s="9"/>
      <c r="R47" s="9"/>
      <c r="S47" s="9"/>
      <c r="T47" s="9"/>
      <c r="U47" s="9"/>
      <c r="V47" s="9"/>
      <c r="W47" s="9"/>
    </row>
    <row r="48" spans="1:23">
      <c r="A48" s="9"/>
      <c r="B48" s="9"/>
      <c r="C48" s="9"/>
      <c r="D48" s="9"/>
      <c r="E48" s="9"/>
      <c r="F48" s="9"/>
      <c r="G48" s="9"/>
      <c r="H48" s="9"/>
      <c r="I48" s="9"/>
      <c r="J48" s="9"/>
      <c r="K48" s="9"/>
      <c r="L48" s="9"/>
      <c r="M48" s="9"/>
      <c r="N48" s="9"/>
      <c r="O48" s="9"/>
      <c r="P48" s="9"/>
      <c r="Q48" s="9"/>
      <c r="R48" s="9"/>
      <c r="S48" s="9"/>
      <c r="T48" s="9"/>
      <c r="U48" s="9"/>
      <c r="V48" s="9"/>
      <c r="W48" s="9"/>
    </row>
    <row r="49" spans="1:23">
      <c r="A49" s="9"/>
      <c r="B49" s="9"/>
      <c r="C49" s="9"/>
      <c r="D49" s="9"/>
      <c r="E49" s="9"/>
      <c r="F49" s="9"/>
      <c r="G49" s="9"/>
      <c r="H49" s="9"/>
      <c r="I49" s="9"/>
      <c r="J49" s="9"/>
      <c r="K49" s="9"/>
      <c r="L49" s="9"/>
      <c r="M49" s="9"/>
      <c r="N49" s="9"/>
      <c r="O49" s="9"/>
      <c r="P49" s="9"/>
      <c r="Q49" s="9"/>
      <c r="R49" s="9"/>
      <c r="S49" s="9"/>
      <c r="T49" s="9"/>
      <c r="U49" s="9"/>
      <c r="V49" s="9"/>
      <c r="W49" s="9"/>
    </row>
    <row r="50" spans="1:23">
      <c r="A50" s="9"/>
      <c r="B50" s="9"/>
      <c r="C50" s="9"/>
      <c r="D50" s="9"/>
      <c r="E50" s="9"/>
      <c r="F50" s="9"/>
      <c r="G50" s="9"/>
      <c r="H50" s="9"/>
      <c r="I50" s="9"/>
      <c r="J50" s="9"/>
      <c r="K50" s="9"/>
      <c r="L50" s="9"/>
      <c r="M50" s="9"/>
      <c r="N50" s="9"/>
      <c r="O50" s="9"/>
      <c r="P50" s="9"/>
      <c r="Q50" s="9"/>
      <c r="R50" s="9"/>
      <c r="S50" s="9"/>
      <c r="T50" s="9"/>
      <c r="U50" s="9"/>
      <c r="V50" s="9"/>
      <c r="W50" s="9"/>
    </row>
    <row r="51" spans="1:23">
      <c r="A51" s="9"/>
      <c r="B51" s="9"/>
      <c r="C51" s="9"/>
      <c r="D51" s="9"/>
      <c r="E51" s="9"/>
      <c r="F51" s="9"/>
      <c r="G51" s="9"/>
      <c r="H51" s="9"/>
      <c r="I51" s="9"/>
      <c r="J51" s="9"/>
      <c r="K51" s="9"/>
      <c r="L51" s="9"/>
      <c r="M51" s="9"/>
      <c r="N51" s="9"/>
      <c r="O51" s="9"/>
      <c r="P51" s="9"/>
      <c r="Q51" s="9"/>
      <c r="R51" s="9"/>
      <c r="S51" s="9"/>
      <c r="T51" s="9"/>
      <c r="U51" s="9"/>
      <c r="V51" s="9"/>
      <c r="W51" s="9"/>
    </row>
    <row r="52" spans="1:23">
      <c r="A52" s="9"/>
      <c r="B52" s="9"/>
      <c r="C52" s="9"/>
      <c r="D52" s="9"/>
      <c r="E52" s="9"/>
      <c r="F52" s="9"/>
      <c r="G52" s="9"/>
      <c r="H52" s="9"/>
      <c r="I52" s="9"/>
      <c r="J52" s="9"/>
      <c r="K52" s="9"/>
      <c r="L52" s="9"/>
      <c r="M52" s="9"/>
      <c r="N52" s="9"/>
      <c r="O52" s="9"/>
      <c r="P52" s="9"/>
      <c r="Q52" s="9"/>
      <c r="R52" s="9"/>
      <c r="S52" s="9"/>
      <c r="T52" s="9"/>
      <c r="U52" s="9"/>
      <c r="V52" s="9"/>
      <c r="W52" s="9"/>
    </row>
    <row r="53" spans="1:23">
      <c r="A53" s="9"/>
      <c r="B53" s="9"/>
      <c r="C53" s="9"/>
      <c r="D53" s="9"/>
      <c r="E53" s="9"/>
      <c r="F53" s="9"/>
      <c r="G53" s="9"/>
      <c r="H53" s="9"/>
      <c r="I53" s="9"/>
      <c r="J53" s="9"/>
      <c r="K53" s="9"/>
      <c r="L53" s="9"/>
      <c r="M53" s="9"/>
      <c r="N53" s="9"/>
      <c r="O53" s="9"/>
      <c r="P53" s="9"/>
      <c r="Q53" s="9"/>
      <c r="R53" s="9"/>
      <c r="S53" s="9"/>
      <c r="T53" s="9"/>
      <c r="U53" s="9"/>
      <c r="V53" s="9"/>
      <c r="W53" s="9"/>
    </row>
    <row r="54" spans="1:23">
      <c r="A54" s="9"/>
      <c r="B54" s="9"/>
      <c r="C54" s="9"/>
      <c r="D54" s="9"/>
      <c r="E54" s="9"/>
      <c r="F54" s="9"/>
      <c r="G54" s="9"/>
      <c r="H54" s="9"/>
      <c r="I54" s="9"/>
      <c r="J54" s="9"/>
      <c r="K54" s="9"/>
      <c r="L54" s="9"/>
      <c r="M54" s="9"/>
      <c r="N54" s="9"/>
      <c r="O54" s="9"/>
      <c r="P54" s="9"/>
      <c r="Q54" s="9"/>
      <c r="R54" s="9"/>
      <c r="S54" s="9"/>
      <c r="T54" s="9"/>
      <c r="U54" s="9"/>
      <c r="V54" s="9"/>
      <c r="W54" s="9"/>
    </row>
    <row r="55" spans="1:23">
      <c r="A55" s="9"/>
      <c r="B55" s="9"/>
      <c r="C55" s="9"/>
      <c r="D55" s="9"/>
      <c r="E55" s="9"/>
      <c r="F55" s="9"/>
      <c r="G55" s="9"/>
      <c r="H55" s="9"/>
      <c r="I55" s="9"/>
      <c r="J55" s="9"/>
      <c r="K55" s="9"/>
      <c r="L55" s="9"/>
      <c r="M55" s="9"/>
      <c r="N55" s="9"/>
      <c r="O55" s="9"/>
      <c r="P55" s="9"/>
      <c r="Q55" s="9"/>
      <c r="R55" s="9"/>
      <c r="S55" s="9"/>
      <c r="T55" s="9"/>
      <c r="U55" s="9"/>
      <c r="V55" s="9"/>
      <c r="W55" s="9"/>
    </row>
    <row r="56" spans="1:23">
      <c r="A56" s="9"/>
      <c r="B56" s="9"/>
      <c r="C56" s="9"/>
      <c r="D56" s="9"/>
      <c r="E56" s="9"/>
      <c r="F56" s="9"/>
      <c r="G56" s="9"/>
      <c r="H56" s="9"/>
      <c r="I56" s="9"/>
      <c r="J56" s="9"/>
      <c r="K56" s="9"/>
      <c r="L56" s="9"/>
      <c r="M56" s="9"/>
      <c r="N56" s="9"/>
      <c r="O56" s="9"/>
      <c r="P56" s="9"/>
      <c r="Q56" s="9"/>
      <c r="R56" s="9"/>
      <c r="S56" s="9"/>
      <c r="T56" s="9"/>
      <c r="U56" s="9"/>
      <c r="V56" s="9"/>
      <c r="W56" s="9"/>
    </row>
    <row r="57" spans="1:23">
      <c r="A57" s="9"/>
      <c r="B57" s="9"/>
      <c r="C57" s="9"/>
      <c r="D57" s="9"/>
      <c r="E57" s="9"/>
      <c r="F57" s="9"/>
      <c r="G57" s="9"/>
      <c r="H57" s="9"/>
      <c r="I57" s="9"/>
      <c r="J57" s="9"/>
      <c r="K57" s="9"/>
      <c r="L57" s="9"/>
      <c r="M57" s="9"/>
      <c r="N57" s="9"/>
      <c r="O57" s="9"/>
      <c r="P57" s="9"/>
      <c r="Q57" s="9"/>
      <c r="R57" s="9"/>
      <c r="S57" s="9"/>
      <c r="T57" s="9"/>
      <c r="U57" s="9"/>
      <c r="V57" s="9"/>
      <c r="W57" s="9"/>
    </row>
    <row r="58" spans="1:23">
      <c r="A58" s="9"/>
      <c r="B58" s="9"/>
      <c r="C58" s="9"/>
      <c r="D58" s="9"/>
      <c r="E58" s="9"/>
      <c r="F58" s="9"/>
      <c r="G58" s="9"/>
      <c r="H58" s="9"/>
      <c r="I58" s="9"/>
      <c r="J58" s="9"/>
      <c r="K58" s="9"/>
      <c r="L58" s="9"/>
      <c r="M58" s="9"/>
      <c r="N58" s="9"/>
      <c r="O58" s="9"/>
      <c r="P58" s="9"/>
      <c r="Q58" s="9"/>
      <c r="R58" s="9"/>
      <c r="S58" s="9"/>
      <c r="T58" s="9"/>
      <c r="U58" s="9"/>
      <c r="V58" s="9"/>
      <c r="W58" s="9"/>
    </row>
    <row r="59" spans="1:23">
      <c r="A59" s="9"/>
      <c r="B59" s="9"/>
      <c r="C59" s="9"/>
      <c r="D59" s="9"/>
      <c r="E59" s="9"/>
      <c r="F59" s="9"/>
      <c r="G59" s="9"/>
      <c r="H59" s="9"/>
      <c r="I59" s="9"/>
      <c r="J59" s="9"/>
      <c r="K59" s="9"/>
      <c r="L59" s="9"/>
      <c r="M59" s="9"/>
      <c r="N59" s="9"/>
      <c r="O59" s="9"/>
      <c r="P59" s="9"/>
      <c r="Q59" s="9"/>
      <c r="R59" s="9"/>
      <c r="S59" s="9"/>
      <c r="T59" s="9"/>
      <c r="U59" s="9"/>
      <c r="V59" s="9"/>
      <c r="W59" s="9"/>
    </row>
    <row r="60" spans="1:23">
      <c r="A60" s="9"/>
      <c r="B60" s="9"/>
      <c r="C60" s="9"/>
      <c r="D60" s="9"/>
      <c r="E60" s="9"/>
      <c r="F60" s="9"/>
      <c r="G60" s="9"/>
      <c r="H60" s="9"/>
      <c r="I60" s="9"/>
      <c r="J60" s="9"/>
      <c r="K60" s="9"/>
      <c r="L60" s="9"/>
      <c r="M60" s="9"/>
      <c r="N60" s="9"/>
      <c r="O60" s="9"/>
      <c r="P60" s="9"/>
      <c r="Q60" s="9"/>
      <c r="R60" s="9"/>
      <c r="S60" s="9"/>
      <c r="T60" s="9"/>
      <c r="U60" s="9"/>
      <c r="V60" s="9"/>
      <c r="W60" s="9"/>
    </row>
    <row r="61" spans="1:23">
      <c r="A61" s="9"/>
      <c r="B61" s="9"/>
      <c r="C61" s="9"/>
      <c r="D61" s="9"/>
      <c r="E61" s="9"/>
      <c r="F61" s="9"/>
      <c r="G61" s="9"/>
      <c r="H61" s="9"/>
      <c r="I61" s="9"/>
      <c r="J61" s="9"/>
      <c r="K61" s="9"/>
      <c r="L61" s="9"/>
      <c r="M61" s="9"/>
      <c r="N61" s="9"/>
      <c r="O61" s="9"/>
      <c r="P61" s="9"/>
      <c r="Q61" s="9"/>
      <c r="R61" s="9"/>
      <c r="S61" s="9"/>
      <c r="T61" s="9"/>
      <c r="U61" s="9"/>
      <c r="V61" s="9"/>
      <c r="W61" s="9"/>
    </row>
    <row r="62" spans="1:23">
      <c r="A62" s="9"/>
      <c r="B62" s="9"/>
      <c r="C62" s="9"/>
      <c r="D62" s="9"/>
      <c r="E62" s="9"/>
      <c r="F62" s="9"/>
      <c r="G62" s="9"/>
      <c r="H62" s="9"/>
      <c r="I62" s="9"/>
      <c r="J62" s="9"/>
      <c r="K62" s="9"/>
      <c r="L62" s="9"/>
      <c r="M62" s="9"/>
      <c r="N62" s="9"/>
      <c r="O62" s="9"/>
      <c r="P62" s="9"/>
      <c r="Q62" s="9"/>
      <c r="R62" s="9"/>
      <c r="S62" s="9"/>
      <c r="T62" s="9"/>
      <c r="U62" s="9"/>
      <c r="V62" s="9"/>
      <c r="W62" s="9"/>
    </row>
    <row r="63" spans="1:23">
      <c r="A63" s="9"/>
      <c r="B63" s="9"/>
      <c r="C63" s="9"/>
      <c r="D63" s="9"/>
      <c r="E63" s="9"/>
      <c r="F63" s="9"/>
      <c r="G63" s="9"/>
      <c r="H63" s="9"/>
      <c r="I63" s="9"/>
      <c r="J63" s="9"/>
      <c r="K63" s="9"/>
      <c r="L63" s="9"/>
      <c r="M63" s="9"/>
      <c r="N63" s="9"/>
      <c r="O63" s="9"/>
      <c r="P63" s="9"/>
      <c r="Q63" s="9"/>
      <c r="R63" s="9"/>
      <c r="S63" s="9"/>
      <c r="T63" s="9"/>
      <c r="U63" s="9"/>
      <c r="V63" s="9"/>
      <c r="W63" s="9"/>
    </row>
    <row r="64" spans="1:23">
      <c r="A64" s="9"/>
      <c r="B64" s="9"/>
      <c r="C64" s="9"/>
      <c r="D64" s="9"/>
      <c r="E64" s="9"/>
      <c r="F64" s="9"/>
      <c r="G64" s="9"/>
      <c r="H64" s="9"/>
      <c r="I64" s="9"/>
      <c r="J64" s="9"/>
      <c r="K64" s="9"/>
      <c r="L64" s="9"/>
      <c r="M64" s="9"/>
      <c r="N64" s="9"/>
      <c r="O64" s="9"/>
      <c r="P64" s="9"/>
      <c r="Q64" s="9"/>
      <c r="R64" s="9"/>
      <c r="S64" s="9"/>
      <c r="T64" s="9"/>
      <c r="U64" s="9"/>
      <c r="V64" s="9"/>
      <c r="W64" s="9"/>
    </row>
    <row r="65" spans="1:23">
      <c r="A65" s="9"/>
      <c r="B65" s="9"/>
      <c r="C65" s="9"/>
      <c r="D65" s="9"/>
      <c r="E65" s="9"/>
      <c r="F65" s="9"/>
      <c r="G65" s="9"/>
      <c r="H65" s="9"/>
      <c r="I65" s="9"/>
      <c r="J65" s="9"/>
      <c r="K65" s="9"/>
      <c r="L65" s="9"/>
      <c r="M65" s="9"/>
      <c r="N65" s="9"/>
      <c r="O65" s="9"/>
      <c r="P65" s="9"/>
      <c r="Q65" s="9"/>
      <c r="R65" s="9"/>
      <c r="S65" s="9"/>
      <c r="T65" s="9"/>
      <c r="U65" s="9"/>
      <c r="V65" s="9"/>
      <c r="W65" s="9"/>
    </row>
    <row r="66" spans="1:23">
      <c r="A66" s="9"/>
      <c r="B66" s="9"/>
      <c r="C66" s="9"/>
      <c r="D66" s="9"/>
      <c r="E66" s="9"/>
      <c r="F66" s="9"/>
      <c r="G66" s="9"/>
      <c r="H66" s="9"/>
      <c r="I66" s="9"/>
      <c r="J66" s="9"/>
      <c r="K66" s="9"/>
      <c r="L66" s="9"/>
      <c r="M66" s="9"/>
      <c r="N66" s="9"/>
      <c r="O66" s="9"/>
      <c r="P66" s="9"/>
      <c r="Q66" s="9"/>
      <c r="R66" s="9"/>
      <c r="S66" s="9"/>
      <c r="T66" s="9"/>
      <c r="U66" s="9"/>
      <c r="V66" s="9"/>
      <c r="W66" s="9"/>
    </row>
    <row r="67" spans="1:23">
      <c r="A67" s="9"/>
      <c r="B67" s="9"/>
      <c r="C67" s="9"/>
      <c r="D67" s="9"/>
      <c r="E67" s="9"/>
      <c r="F67" s="9"/>
      <c r="G67" s="9"/>
      <c r="H67" s="9"/>
      <c r="I67" s="9"/>
      <c r="J67" s="9"/>
      <c r="K67" s="9"/>
      <c r="L67" s="9"/>
      <c r="M67" s="9"/>
      <c r="N67" s="9"/>
      <c r="O67" s="9"/>
      <c r="P67" s="9"/>
      <c r="Q67" s="9"/>
      <c r="R67" s="9"/>
      <c r="S67" s="9"/>
      <c r="T67" s="9"/>
      <c r="U67" s="9"/>
      <c r="V67" s="9"/>
      <c r="W67" s="9"/>
    </row>
    <row r="68" spans="1:23">
      <c r="A68" s="9"/>
      <c r="B68" s="9"/>
      <c r="C68" s="9"/>
      <c r="D68" s="9"/>
      <c r="E68" s="9"/>
      <c r="F68" s="9"/>
      <c r="G68" s="9"/>
      <c r="H68" s="9"/>
      <c r="I68" s="9"/>
      <c r="J68" s="9"/>
      <c r="K68" s="9"/>
      <c r="L68" s="9"/>
      <c r="M68" s="9"/>
      <c r="N68" s="9"/>
      <c r="O68" s="9"/>
      <c r="P68" s="9"/>
      <c r="Q68" s="9"/>
      <c r="R68" s="9"/>
      <c r="S68" s="9"/>
      <c r="T68" s="9"/>
      <c r="U68" s="9"/>
      <c r="V68" s="9"/>
      <c r="W68" s="9"/>
    </row>
    <row r="69" spans="1:23">
      <c r="A69" s="9"/>
      <c r="B69" s="9"/>
      <c r="C69" s="9"/>
      <c r="D69" s="9"/>
      <c r="E69" s="9"/>
      <c r="F69" s="9"/>
      <c r="G69" s="9"/>
      <c r="H69" s="9"/>
      <c r="I69" s="9"/>
      <c r="J69" s="9"/>
      <c r="K69" s="9"/>
      <c r="L69" s="9"/>
      <c r="M69" s="9"/>
      <c r="N69" s="9"/>
      <c r="O69" s="9"/>
      <c r="P69" s="9"/>
      <c r="Q69" s="9"/>
      <c r="R69" s="9"/>
      <c r="S69" s="9"/>
      <c r="T69" s="9"/>
      <c r="U69" s="9"/>
      <c r="V69" s="9"/>
      <c r="W69" s="9"/>
    </row>
    <row r="70" spans="1:23">
      <c r="A70" s="9"/>
      <c r="B70" s="9"/>
      <c r="C70" s="9"/>
      <c r="D70" s="9"/>
      <c r="E70" s="9"/>
      <c r="F70" s="9"/>
      <c r="G70" s="9"/>
      <c r="H70" s="9"/>
      <c r="I70" s="9"/>
      <c r="J70" s="9"/>
      <c r="K70" s="9"/>
      <c r="L70" s="9"/>
      <c r="M70" s="9"/>
      <c r="N70" s="9"/>
      <c r="O70" s="9"/>
      <c r="P70" s="9"/>
      <c r="Q70" s="9"/>
      <c r="R70" s="9"/>
      <c r="S70" s="9"/>
      <c r="T70" s="9"/>
      <c r="U70" s="9"/>
      <c r="V70" s="9"/>
      <c r="W70" s="9"/>
    </row>
    <row r="71" spans="1:23">
      <c r="A71" s="9"/>
      <c r="B71" s="9"/>
      <c r="C71" s="9"/>
      <c r="D71" s="9"/>
      <c r="E71" s="9"/>
      <c r="F71" s="9"/>
      <c r="G71" s="9"/>
      <c r="H71" s="9"/>
      <c r="I71" s="9"/>
      <c r="J71" s="9"/>
      <c r="K71" s="9"/>
      <c r="L71" s="9"/>
      <c r="M71" s="9"/>
      <c r="N71" s="9"/>
      <c r="O71" s="9"/>
      <c r="P71" s="9"/>
      <c r="Q71" s="9"/>
      <c r="R71" s="9"/>
      <c r="S71" s="9"/>
      <c r="T71" s="9"/>
      <c r="U71" s="9"/>
      <c r="V71" s="9"/>
      <c r="W71" s="9"/>
    </row>
    <row r="72" spans="1:23">
      <c r="A72" s="9"/>
      <c r="B72" s="9"/>
      <c r="C72" s="9"/>
      <c r="D72" s="9"/>
      <c r="E72" s="9"/>
      <c r="F72" s="9"/>
      <c r="G72" s="9"/>
      <c r="H72" s="9"/>
      <c r="I72" s="9"/>
      <c r="J72" s="9"/>
      <c r="K72" s="9"/>
      <c r="L72" s="9"/>
      <c r="M72" s="9"/>
      <c r="N72" s="9"/>
      <c r="O72" s="9"/>
      <c r="P72" s="9"/>
      <c r="Q72" s="9"/>
      <c r="R72" s="9"/>
      <c r="S72" s="9"/>
      <c r="T72" s="9"/>
      <c r="U72" s="9"/>
      <c r="V72" s="9"/>
      <c r="W72" s="9"/>
    </row>
    <row r="73" spans="1:23">
      <c r="A73" s="9"/>
      <c r="B73" s="9"/>
      <c r="C73" s="9"/>
      <c r="D73" s="9"/>
      <c r="E73" s="9"/>
      <c r="F73" s="9"/>
      <c r="G73" s="9"/>
      <c r="H73" s="9"/>
      <c r="I73" s="9"/>
      <c r="J73" s="9"/>
      <c r="K73" s="9"/>
      <c r="L73" s="9"/>
      <c r="M73" s="9"/>
      <c r="N73" s="9"/>
      <c r="O73" s="9"/>
      <c r="P73" s="9"/>
      <c r="Q73" s="9"/>
      <c r="R73" s="9"/>
      <c r="S73" s="9"/>
      <c r="T73" s="9"/>
      <c r="U73" s="9"/>
      <c r="V73" s="9"/>
      <c r="W73" s="9"/>
    </row>
    <row r="74" spans="1:23">
      <c r="A74" s="9"/>
      <c r="B74" s="9"/>
      <c r="C74" s="9"/>
      <c r="D74" s="9"/>
      <c r="E74" s="9"/>
      <c r="F74" s="9"/>
      <c r="G74" s="9"/>
      <c r="H74" s="9"/>
      <c r="I74" s="9"/>
      <c r="J74" s="9"/>
      <c r="K74" s="9"/>
      <c r="L74" s="9"/>
      <c r="M74" s="9"/>
      <c r="N74" s="9"/>
      <c r="O74" s="9"/>
      <c r="P74" s="9"/>
      <c r="Q74" s="9"/>
      <c r="R74" s="9"/>
      <c r="S74" s="9"/>
      <c r="T74" s="9"/>
      <c r="U74" s="9"/>
      <c r="V74" s="9"/>
      <c r="W74" s="9"/>
    </row>
    <row r="75" spans="1:23">
      <c r="A75" s="9"/>
      <c r="B75" s="9"/>
      <c r="C75" s="9"/>
      <c r="D75" s="9"/>
      <c r="E75" s="9"/>
      <c r="F75" s="9"/>
      <c r="G75" s="9"/>
      <c r="H75" s="9"/>
      <c r="I75" s="9"/>
      <c r="J75" s="9"/>
      <c r="K75" s="9"/>
      <c r="L75" s="9"/>
      <c r="M75" s="9"/>
      <c r="N75" s="9"/>
      <c r="O75" s="9"/>
      <c r="P75" s="9"/>
      <c r="Q75" s="9"/>
      <c r="R75" s="9"/>
      <c r="S75" s="9"/>
      <c r="T75" s="9"/>
      <c r="U75" s="9"/>
      <c r="V75" s="9"/>
      <c r="W75" s="9"/>
    </row>
    <row r="76" spans="1:23">
      <c r="A76" s="9"/>
      <c r="B76" s="9"/>
      <c r="C76" s="9"/>
      <c r="D76" s="9"/>
      <c r="E76" s="9"/>
      <c r="F76" s="9"/>
      <c r="G76" s="9"/>
      <c r="H76" s="9"/>
      <c r="I76" s="9"/>
      <c r="J76" s="9"/>
      <c r="K76" s="9"/>
      <c r="L76" s="9"/>
      <c r="M76" s="9"/>
      <c r="N76" s="9"/>
      <c r="O76" s="9"/>
      <c r="P76" s="9"/>
      <c r="Q76" s="9"/>
      <c r="R76" s="9"/>
      <c r="S76" s="9"/>
      <c r="T76" s="9"/>
      <c r="U76" s="9"/>
      <c r="V76" s="9"/>
      <c r="W76" s="9"/>
    </row>
  </sheetData>
  <mergeCells count="2">
    <mergeCell ref="F6:H6"/>
    <mergeCell ref="B6:D6"/>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70" firstPageNumber="2" orientation="portrait" useFirstPageNumber="1" r:id="rId1"/>
  <headerFooter alignWithMargins="0">
    <oddFooter>&amp;C&amp;16page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0"/>
  <sheetViews>
    <sheetView showWhiteSpace="0" view="pageBreakPreview" zoomScale="70" zoomScaleNormal="70" zoomScaleSheetLayoutView="70" zoomScalePageLayoutView="70" workbookViewId="0">
      <selection activeCell="A31" sqref="A31:D31"/>
    </sheetView>
  </sheetViews>
  <sheetFormatPr baseColWidth="10" defaultRowHeight="12.75"/>
  <cols>
    <col min="1" max="1" width="20.125" style="13" customWidth="1"/>
    <col min="2" max="2" width="14" style="13" customWidth="1"/>
    <col min="3" max="3" width="12.5" style="13" customWidth="1"/>
    <col min="4" max="8" width="9.625" style="13" customWidth="1"/>
    <col min="9" max="9" width="13.5" style="13" customWidth="1"/>
    <col min="10" max="10" width="9.625" style="13" customWidth="1"/>
    <col min="11" max="11" width="13.5" style="13" customWidth="1"/>
    <col min="12" max="12" width="10.5" style="5" customWidth="1"/>
    <col min="13" max="16384" width="11" style="5"/>
  </cols>
  <sheetData>
    <row r="1" spans="1:21" ht="22.5">
      <c r="A1" s="148" t="s">
        <v>171</v>
      </c>
      <c r="B1" s="148" t="s">
        <v>189</v>
      </c>
      <c r="L1" s="4"/>
      <c r="M1" s="4"/>
      <c r="N1" s="4"/>
      <c r="O1" s="4"/>
      <c r="P1" s="4"/>
      <c r="Q1" s="4"/>
      <c r="R1" s="4"/>
      <c r="S1" s="4"/>
      <c r="T1" s="4"/>
      <c r="U1" s="4"/>
    </row>
    <row r="2" spans="1:21" ht="23.25">
      <c r="A2" s="19"/>
      <c r="B2" s="441" t="s">
        <v>284</v>
      </c>
      <c r="L2" s="4"/>
      <c r="M2" s="4"/>
      <c r="N2" s="4"/>
      <c r="O2" s="4"/>
      <c r="P2" s="4"/>
      <c r="Q2" s="4"/>
      <c r="R2" s="4"/>
      <c r="S2" s="4"/>
      <c r="T2" s="4"/>
      <c r="U2" s="4"/>
    </row>
    <row r="3" spans="1:21">
      <c r="B3" s="448" t="s">
        <v>301</v>
      </c>
      <c r="L3" s="4"/>
      <c r="M3" s="4"/>
      <c r="N3" s="4"/>
      <c r="O3" s="4"/>
      <c r="P3" s="4"/>
      <c r="Q3" s="4"/>
      <c r="R3" s="4"/>
      <c r="S3" s="4"/>
      <c r="T3" s="4"/>
      <c r="U3" s="4"/>
    </row>
    <row r="4" spans="1:21" ht="23.1" customHeight="1">
      <c r="B4" s="494" t="s">
        <v>185</v>
      </c>
      <c r="C4" s="494" t="s">
        <v>249</v>
      </c>
      <c r="D4" s="495" t="s">
        <v>187</v>
      </c>
      <c r="E4" s="496"/>
      <c r="F4" s="496"/>
      <c r="G4" s="496"/>
      <c r="H4" s="497"/>
      <c r="I4" s="494" t="s">
        <v>186</v>
      </c>
      <c r="J4" s="494" t="s">
        <v>292</v>
      </c>
      <c r="K4" s="494" t="s">
        <v>25</v>
      </c>
      <c r="L4" s="4"/>
      <c r="M4" s="4"/>
      <c r="N4" s="4"/>
      <c r="O4" s="4"/>
      <c r="P4" s="4"/>
      <c r="Q4" s="4"/>
      <c r="R4" s="4"/>
      <c r="S4" s="4"/>
      <c r="T4" s="4"/>
      <c r="U4" s="4"/>
    </row>
    <row r="5" spans="1:21" ht="67.5" customHeight="1">
      <c r="A5" s="25"/>
      <c r="B5" s="494"/>
      <c r="C5" s="494"/>
      <c r="D5" s="26" t="s">
        <v>143</v>
      </c>
      <c r="E5" s="27" t="s">
        <v>161</v>
      </c>
      <c r="F5" s="27" t="s">
        <v>162</v>
      </c>
      <c r="G5" s="27" t="s">
        <v>163</v>
      </c>
      <c r="H5" s="28" t="s">
        <v>144</v>
      </c>
      <c r="I5" s="494"/>
      <c r="J5" s="494"/>
      <c r="K5" s="494"/>
      <c r="L5" s="4"/>
      <c r="M5" s="4"/>
      <c r="N5" s="4"/>
      <c r="O5" s="4"/>
      <c r="P5" s="4"/>
      <c r="Q5" s="4"/>
      <c r="R5" s="4"/>
      <c r="S5" s="4"/>
      <c r="T5" s="4"/>
      <c r="U5" s="4"/>
    </row>
    <row r="6" spans="1:21" ht="21" customHeight="1">
      <c r="A6" s="128" t="str">
        <f>'T27'!A8</f>
        <v>4ème trimestre 2016</v>
      </c>
      <c r="B6" s="277">
        <v>7204</v>
      </c>
      <c r="C6" s="277">
        <v>7536</v>
      </c>
      <c r="D6" s="277">
        <v>6516</v>
      </c>
      <c r="E6" s="277">
        <v>1597</v>
      </c>
      <c r="F6" s="277">
        <v>551</v>
      </c>
      <c r="G6" s="277">
        <v>117</v>
      </c>
      <c r="H6" s="277">
        <v>12</v>
      </c>
      <c r="I6" s="277">
        <v>19</v>
      </c>
      <c r="J6" s="277">
        <v>45</v>
      </c>
      <c r="K6" s="278">
        <f>SUM(B6:J6)</f>
        <v>23597</v>
      </c>
      <c r="L6" s="4"/>
      <c r="M6" s="4"/>
      <c r="N6" s="4"/>
      <c r="O6" s="4"/>
      <c r="P6" s="4"/>
      <c r="Q6" s="4"/>
      <c r="R6" s="4"/>
      <c r="S6" s="4"/>
      <c r="T6" s="4"/>
      <c r="U6" s="4"/>
    </row>
    <row r="7" spans="1:21" ht="21" customHeight="1">
      <c r="A7" s="130" t="s">
        <v>108</v>
      </c>
      <c r="B7" s="172">
        <f t="shared" ref="B7:K7" si="0">B6/$K6</f>
        <v>0.30529304572615162</v>
      </c>
      <c r="C7" s="172">
        <f t="shared" si="0"/>
        <v>0.31936263084290378</v>
      </c>
      <c r="D7" s="172">
        <f t="shared" si="0"/>
        <v>0.2761367970504725</v>
      </c>
      <c r="E7" s="172">
        <f t="shared" si="0"/>
        <v>6.7678094673051664E-2</v>
      </c>
      <c r="F7" s="172">
        <f t="shared" si="0"/>
        <v>2.3350425901597662E-2</v>
      </c>
      <c r="G7" s="172">
        <f t="shared" si="0"/>
        <v>4.9582574056024073E-3</v>
      </c>
      <c r="H7" s="172">
        <f t="shared" si="0"/>
        <v>5.0853922108742638E-4</v>
      </c>
      <c r="I7" s="172">
        <f t="shared" si="0"/>
        <v>8.0518710005509178E-4</v>
      </c>
      <c r="J7" s="172">
        <f t="shared" si="0"/>
        <v>1.9070220790778488E-3</v>
      </c>
      <c r="K7" s="274">
        <f t="shared" si="0"/>
        <v>1</v>
      </c>
      <c r="L7" s="4"/>
      <c r="M7" s="4"/>
      <c r="N7" s="4"/>
      <c r="O7" s="4"/>
      <c r="P7" s="4"/>
      <c r="Q7" s="4"/>
      <c r="R7" s="4"/>
      <c r="S7" s="4"/>
      <c r="T7" s="4"/>
      <c r="U7" s="4"/>
    </row>
    <row r="8" spans="1:21" ht="21" customHeight="1">
      <c r="A8" s="41" t="str">
        <f>'T27'!A9</f>
        <v>3ème trimestre 2016</v>
      </c>
      <c r="B8" s="279">
        <v>6036</v>
      </c>
      <c r="C8" s="279">
        <v>7334</v>
      </c>
      <c r="D8" s="279">
        <v>6471</v>
      </c>
      <c r="E8" s="279">
        <v>1440</v>
      </c>
      <c r="F8" s="279">
        <v>471</v>
      </c>
      <c r="G8" s="279">
        <v>125</v>
      </c>
      <c r="H8" s="279">
        <v>7</v>
      </c>
      <c r="I8" s="279">
        <v>28</v>
      </c>
      <c r="J8" s="279">
        <v>52</v>
      </c>
      <c r="K8" s="280">
        <f>SUM(B8:J8)</f>
        <v>21964</v>
      </c>
      <c r="L8" s="4"/>
      <c r="M8" s="4"/>
      <c r="N8" s="4"/>
      <c r="O8" s="4"/>
      <c r="P8" s="4"/>
      <c r="Q8" s="4"/>
      <c r="R8" s="4"/>
      <c r="S8" s="4"/>
      <c r="T8" s="4"/>
      <c r="U8" s="4"/>
    </row>
    <row r="9" spans="1:21" ht="21" customHeight="1">
      <c r="A9" s="131" t="s">
        <v>108</v>
      </c>
      <c r="B9" s="133">
        <f>B8/$K8</f>
        <v>0.27481333090511745</v>
      </c>
      <c r="C9" s="133">
        <f t="shared" ref="C9" si="1">C8/$K8</f>
        <v>0.33391003460207613</v>
      </c>
      <c r="D9" s="133">
        <f t="shared" ref="D9" si="2">D8/$K8</f>
        <v>0.29461846658167912</v>
      </c>
      <c r="E9" s="133">
        <f t="shared" ref="E9" si="3">E8/$K8</f>
        <v>6.5561828446548898E-2</v>
      </c>
      <c r="F9" s="133">
        <f t="shared" ref="F9" si="4">F8/$K8</f>
        <v>2.1444181387725369E-2</v>
      </c>
      <c r="G9" s="133">
        <f t="shared" ref="G9" si="5">G8/$K8</f>
        <v>5.691130941540703E-3</v>
      </c>
      <c r="H9" s="133">
        <f t="shared" ref="H9" si="6">H8/$K8</f>
        <v>3.1870333272627935E-4</v>
      </c>
      <c r="I9" s="133">
        <f t="shared" ref="I9" si="7">I8/$K8</f>
        <v>1.2748133309051174E-3</v>
      </c>
      <c r="J9" s="133">
        <f t="shared" ref="J9" si="8">J8/$K8</f>
        <v>2.3675104716809323E-3</v>
      </c>
      <c r="K9" s="275">
        <f t="shared" ref="K9" si="9">K8/$K8</f>
        <v>1</v>
      </c>
      <c r="L9" s="4"/>
      <c r="M9" s="4"/>
      <c r="N9" s="4"/>
      <c r="O9" s="4"/>
      <c r="P9" s="4"/>
      <c r="Q9" s="4"/>
      <c r="R9" s="4"/>
      <c r="S9" s="4"/>
      <c r="T9" s="4"/>
      <c r="U9" s="4"/>
    </row>
    <row r="10" spans="1:21" ht="21" customHeight="1">
      <c r="A10" s="41" t="str">
        <f>'T27'!A10</f>
        <v>2ème trimestre 2016</v>
      </c>
      <c r="B10" s="279">
        <v>7024</v>
      </c>
      <c r="C10" s="279">
        <v>6853</v>
      </c>
      <c r="D10" s="279">
        <v>7948</v>
      </c>
      <c r="E10" s="279">
        <v>1915</v>
      </c>
      <c r="F10" s="279">
        <v>671</v>
      </c>
      <c r="G10" s="279">
        <v>198</v>
      </c>
      <c r="H10" s="279">
        <v>17</v>
      </c>
      <c r="I10" s="279">
        <v>39</v>
      </c>
      <c r="J10" s="279">
        <v>431</v>
      </c>
      <c r="K10" s="280">
        <f>SUM(B10:J10)</f>
        <v>25096</v>
      </c>
      <c r="L10" s="4"/>
      <c r="M10" s="4"/>
      <c r="N10" s="4"/>
      <c r="O10" s="4"/>
      <c r="P10" s="4"/>
      <c r="Q10" s="4"/>
      <c r="R10" s="4"/>
      <c r="S10" s="4"/>
      <c r="T10" s="4"/>
      <c r="U10" s="4"/>
    </row>
    <row r="11" spans="1:21" ht="21" customHeight="1">
      <c r="A11" s="131" t="s">
        <v>108</v>
      </c>
      <c r="B11" s="133">
        <f>B10/$K10</f>
        <v>0.27988524067580489</v>
      </c>
      <c r="C11" s="133">
        <f t="shared" ref="C11" si="10">C10/$K10</f>
        <v>0.2730714058017214</v>
      </c>
      <c r="D11" s="133">
        <f t="shared" ref="D11" si="11">D10/$K10</f>
        <v>0.31670385718839655</v>
      </c>
      <c r="E11" s="133">
        <f t="shared" ref="E11" si="12">E10/$K10</f>
        <v>7.6306981192221873E-2</v>
      </c>
      <c r="F11" s="133">
        <f t="shared" ref="F11" si="13">F10/$K10</f>
        <v>2.673732865795346E-2</v>
      </c>
      <c r="G11" s="133">
        <f t="shared" ref="G11" si="14">G10/$K10</f>
        <v>7.8897035384124965E-3</v>
      </c>
      <c r="H11" s="133">
        <f t="shared" ref="H11" si="15">H10/$K10</f>
        <v>6.7739878865157792E-4</v>
      </c>
      <c r="I11" s="133">
        <f t="shared" ref="I11" si="16">I10/$K10</f>
        <v>1.5540325151418553E-3</v>
      </c>
      <c r="J11" s="133">
        <f t="shared" ref="J11" si="17">J10/$K10</f>
        <v>1.7174051641695887E-2</v>
      </c>
      <c r="K11" s="275">
        <f t="shared" ref="K11" si="18">K10/$K10</f>
        <v>1</v>
      </c>
      <c r="L11" s="4"/>
      <c r="M11" s="4"/>
      <c r="N11" s="4"/>
      <c r="O11" s="4"/>
      <c r="P11" s="4"/>
      <c r="Q11" s="4"/>
      <c r="R11" s="4"/>
      <c r="S11" s="4"/>
      <c r="T11" s="4"/>
      <c r="U11" s="4"/>
    </row>
    <row r="12" spans="1:21" ht="21" customHeight="1">
      <c r="A12" s="43" t="str">
        <f>'T27'!A11</f>
        <v>1er trimestre 2016</v>
      </c>
      <c r="B12" s="279">
        <v>6962</v>
      </c>
      <c r="C12" s="279">
        <v>6567</v>
      </c>
      <c r="D12" s="279">
        <v>8193</v>
      </c>
      <c r="E12" s="279">
        <v>2093</v>
      </c>
      <c r="F12" s="279">
        <v>856</v>
      </c>
      <c r="G12" s="279">
        <v>297</v>
      </c>
      <c r="H12" s="279">
        <v>16</v>
      </c>
      <c r="I12" s="279">
        <v>38</v>
      </c>
      <c r="J12" s="279">
        <v>679</v>
      </c>
      <c r="K12" s="280">
        <f>SUM(B12:J12)</f>
        <v>25701</v>
      </c>
      <c r="L12" s="4"/>
      <c r="M12" s="4"/>
      <c r="N12" s="4"/>
      <c r="O12" s="4"/>
      <c r="P12" s="4"/>
      <c r="Q12" s="4"/>
      <c r="R12" s="4"/>
      <c r="S12" s="4"/>
      <c r="T12" s="4"/>
      <c r="U12" s="4"/>
    </row>
    <row r="13" spans="1:21" ht="21" customHeight="1">
      <c r="A13" s="131" t="s">
        <v>108</v>
      </c>
      <c r="B13" s="133">
        <f>B12/$K12</f>
        <v>0.27088440138516012</v>
      </c>
      <c r="C13" s="133">
        <f t="shared" ref="C13" si="19">C12/$K12</f>
        <v>0.25551534959729194</v>
      </c>
      <c r="D13" s="133">
        <f t="shared" ref="D13" si="20">D12/$K12</f>
        <v>0.31878137037469362</v>
      </c>
      <c r="E13" s="133">
        <f t="shared" ref="E13" si="21">E12/$K12</f>
        <v>8.1436519979767322E-2</v>
      </c>
      <c r="F13" s="133">
        <f t="shared" ref="F13" si="22">F12/$K12</f>
        <v>3.330609703902572E-2</v>
      </c>
      <c r="G13" s="133">
        <f t="shared" ref="G13" si="23">G12/$K12</f>
        <v>1.1555970584802148E-2</v>
      </c>
      <c r="H13" s="133">
        <f t="shared" ref="H13" si="24">H12/$K12</f>
        <v>6.2254386988833121E-4</v>
      </c>
      <c r="I13" s="133">
        <f t="shared" ref="I13" si="25">I12/$K12</f>
        <v>1.4785416909847866E-3</v>
      </c>
      <c r="J13" s="133">
        <f t="shared" ref="J13" si="26">J12/$K12</f>
        <v>2.6419205478386054E-2</v>
      </c>
      <c r="K13" s="275">
        <f t="shared" ref="K13" si="27">K12/$K12</f>
        <v>1</v>
      </c>
      <c r="L13" s="44"/>
      <c r="M13" s="4"/>
      <c r="N13" s="4"/>
      <c r="O13" s="4"/>
      <c r="P13" s="4"/>
      <c r="Q13" s="4"/>
      <c r="R13" s="4"/>
      <c r="S13" s="4"/>
      <c r="T13" s="4"/>
      <c r="U13" s="4"/>
    </row>
    <row r="14" spans="1:21" ht="21" customHeight="1">
      <c r="A14" s="129" t="str">
        <f>'T27'!A12</f>
        <v>4ème trimestre 2015</v>
      </c>
      <c r="B14" s="281">
        <v>6810</v>
      </c>
      <c r="C14" s="281">
        <v>6899</v>
      </c>
      <c r="D14" s="281">
        <v>6594</v>
      </c>
      <c r="E14" s="281">
        <v>1846</v>
      </c>
      <c r="F14" s="281">
        <v>793</v>
      </c>
      <c r="G14" s="281">
        <v>274</v>
      </c>
      <c r="H14" s="281">
        <v>20</v>
      </c>
      <c r="I14" s="281">
        <v>33</v>
      </c>
      <c r="J14" s="281">
        <v>666</v>
      </c>
      <c r="K14" s="282">
        <f>SUM(B14:J14)</f>
        <v>23935</v>
      </c>
      <c r="L14" s="4"/>
      <c r="M14" s="4"/>
      <c r="N14" s="4"/>
      <c r="O14" s="4"/>
      <c r="P14" s="4"/>
      <c r="Q14" s="4"/>
      <c r="R14" s="4"/>
      <c r="S14" s="4"/>
      <c r="T14" s="4"/>
      <c r="U14" s="4"/>
    </row>
    <row r="15" spans="1:21" ht="21" customHeight="1">
      <c r="A15" s="132" t="s">
        <v>108</v>
      </c>
      <c r="B15" s="134">
        <f>B14/$K14</f>
        <v>0.2845205765615208</v>
      </c>
      <c r="C15" s="134">
        <f t="shared" ref="C15" si="28">C14/$K14</f>
        <v>0.28823898057238356</v>
      </c>
      <c r="D15" s="134">
        <f t="shared" ref="D15" si="29">D14/$K14</f>
        <v>0.27549613536661793</v>
      </c>
      <c r="E15" s="134">
        <f t="shared" ref="E15" si="30">E14/$K14</f>
        <v>7.7125548360142057E-2</v>
      </c>
      <c r="F15" s="134">
        <f t="shared" ref="F15" si="31">F14/$K14</f>
        <v>3.31313975349906E-2</v>
      </c>
      <c r="G15" s="134">
        <f t="shared" ref="G15" si="32">G14/$K14</f>
        <v>1.1447670775015668E-2</v>
      </c>
      <c r="H15" s="134">
        <f t="shared" ref="H15" si="33">H14/$K14</f>
        <v>8.3559640693545015E-4</v>
      </c>
      <c r="I15" s="134">
        <f t="shared" ref="I15" si="34">I14/$K14</f>
        <v>1.3787340714434928E-3</v>
      </c>
      <c r="J15" s="134">
        <f t="shared" ref="J15" si="35">J14/$K14</f>
        <v>2.7825360350950491E-2</v>
      </c>
      <c r="K15" s="276">
        <f t="shared" ref="K15" si="36">K14/$K14</f>
        <v>1</v>
      </c>
      <c r="L15" s="361"/>
      <c r="M15" s="4"/>
      <c r="N15" s="4"/>
      <c r="O15" s="4"/>
      <c r="P15" s="4"/>
      <c r="Q15" s="4"/>
      <c r="R15" s="4"/>
      <c r="S15" s="4"/>
      <c r="T15" s="4"/>
      <c r="U15" s="4"/>
    </row>
    <row r="16" spans="1:21" ht="21" customHeight="1">
      <c r="A16" s="41" t="str">
        <f>'T27'!A13</f>
        <v>3ème trimestre 2015</v>
      </c>
      <c r="B16" s="279">
        <v>5485</v>
      </c>
      <c r="C16" s="279">
        <v>5715</v>
      </c>
      <c r="D16" s="279">
        <v>6181</v>
      </c>
      <c r="E16" s="279">
        <v>1663</v>
      </c>
      <c r="F16" s="279">
        <v>781</v>
      </c>
      <c r="G16" s="279">
        <v>346</v>
      </c>
      <c r="H16" s="279">
        <v>11</v>
      </c>
      <c r="I16" s="279">
        <v>30</v>
      </c>
      <c r="J16" s="279">
        <v>710</v>
      </c>
      <c r="K16" s="280">
        <f>SUM(B16:J16)</f>
        <v>20922</v>
      </c>
      <c r="L16" s="361"/>
      <c r="M16" s="4"/>
      <c r="N16" s="4"/>
      <c r="O16" s="4"/>
      <c r="P16" s="4"/>
      <c r="Q16" s="4"/>
      <c r="R16" s="4"/>
      <c r="S16" s="4"/>
      <c r="T16" s="4"/>
      <c r="U16" s="4"/>
    </row>
    <row r="17" spans="1:21" ht="21" customHeight="1">
      <c r="A17" s="131" t="s">
        <v>108</v>
      </c>
      <c r="B17" s="133">
        <f>B16/$K16</f>
        <v>0.26216422904120062</v>
      </c>
      <c r="C17" s="133">
        <f t="shared" ref="C17" si="37">C16/$K16</f>
        <v>0.27315744192715802</v>
      </c>
      <c r="D17" s="133">
        <f t="shared" ref="D17" si="38">D16/$K16</f>
        <v>0.29543064716566292</v>
      </c>
      <c r="E17" s="133">
        <f t="shared" ref="E17" si="39">E16/$K16</f>
        <v>7.9485708823248249E-2</v>
      </c>
      <c r="F17" s="133">
        <f t="shared" ref="F17" si="40">F16/$K16</f>
        <v>3.7329127234490007E-2</v>
      </c>
      <c r="G17" s="133">
        <f t="shared" ref="G17" si="41">G16/$K16</f>
        <v>1.6537615906701081E-2</v>
      </c>
      <c r="H17" s="133">
        <f t="shared" ref="H17" si="42">H16/$K16</f>
        <v>5.2576235541535224E-4</v>
      </c>
      <c r="I17" s="133">
        <f t="shared" ref="I17" si="43">I16/$K16</f>
        <v>1.4338973329509608E-3</v>
      </c>
      <c r="J17" s="133">
        <f t="shared" ref="J17" si="44">J16/$K16</f>
        <v>3.3935570213172735E-2</v>
      </c>
      <c r="K17" s="275">
        <f t="shared" ref="K17" si="45">K16/$K16</f>
        <v>1</v>
      </c>
      <c r="L17" s="361">
        <v>6236</v>
      </c>
      <c r="M17" s="4"/>
      <c r="N17" s="4"/>
      <c r="O17" s="4"/>
      <c r="P17" s="4"/>
      <c r="Q17" s="4"/>
      <c r="R17" s="4"/>
      <c r="S17" s="4"/>
      <c r="T17" s="4"/>
      <c r="U17" s="4"/>
    </row>
    <row r="18" spans="1:21" ht="21" customHeight="1">
      <c r="A18" s="41" t="str">
        <f>'T27'!A14</f>
        <v>2ème trimestre 2015</v>
      </c>
      <c r="B18" s="279">
        <v>6524</v>
      </c>
      <c r="C18" s="279">
        <v>6359</v>
      </c>
      <c r="D18" s="279">
        <v>6377</v>
      </c>
      <c r="E18" s="279">
        <v>2064</v>
      </c>
      <c r="F18" s="279">
        <v>966</v>
      </c>
      <c r="G18" s="279">
        <v>477</v>
      </c>
      <c r="H18" s="279">
        <v>16</v>
      </c>
      <c r="I18" s="279">
        <v>17</v>
      </c>
      <c r="J18" s="279">
        <v>827</v>
      </c>
      <c r="K18" s="280">
        <f>SUM(B18:J18)</f>
        <v>23627</v>
      </c>
      <c r="L18" s="361">
        <v>6370</v>
      </c>
      <c r="M18" s="4"/>
      <c r="N18" s="4"/>
      <c r="O18" s="4"/>
      <c r="P18" s="4"/>
      <c r="Q18" s="4"/>
      <c r="R18" s="4"/>
      <c r="S18" s="4"/>
      <c r="T18" s="4"/>
      <c r="U18" s="4"/>
    </row>
    <row r="19" spans="1:21" ht="21" customHeight="1">
      <c r="A19" s="131" t="s">
        <v>108</v>
      </c>
      <c r="B19" s="133">
        <f>B18/$K18</f>
        <v>0.27612477250603124</v>
      </c>
      <c r="C19" s="133">
        <f t="shared" ref="C19" si="46">C18/$K18</f>
        <v>0.26914123672070089</v>
      </c>
      <c r="D19" s="133">
        <f t="shared" ref="D19" si="47">D18/$K18</f>
        <v>0.26990307698819149</v>
      </c>
      <c r="E19" s="133">
        <f t="shared" ref="E19" si="48">E18/$K18</f>
        <v>8.7357684005586828E-2</v>
      </c>
      <c r="F19" s="133">
        <f t="shared" ref="F19" si="49">F18/$K18</f>
        <v>4.0885427688661276E-2</v>
      </c>
      <c r="G19" s="133">
        <f t="shared" ref="G19" si="50">G18/$K18</f>
        <v>2.0188767088500443E-2</v>
      </c>
      <c r="H19" s="133">
        <f t="shared" ref="H19" si="51">H18/$K18</f>
        <v>6.7719134888051806E-4</v>
      </c>
      <c r="I19" s="133">
        <f t="shared" ref="I19" si="52">I18/$K18</f>
        <v>7.1951580818555038E-4</v>
      </c>
      <c r="J19" s="133">
        <f t="shared" ref="J19" si="53">J18/$K18</f>
        <v>3.5002327845261777E-2</v>
      </c>
      <c r="K19" s="275">
        <f t="shared" ref="K19" si="54">K18/$K18</f>
        <v>1</v>
      </c>
      <c r="L19" s="361">
        <f>L18+L17</f>
        <v>12606</v>
      </c>
      <c r="M19" s="4"/>
      <c r="N19" s="4"/>
      <c r="O19" s="4"/>
      <c r="P19" s="4"/>
      <c r="Q19" s="4"/>
      <c r="R19" s="4"/>
      <c r="S19" s="4"/>
      <c r="T19" s="4"/>
      <c r="U19" s="4"/>
    </row>
    <row r="20" spans="1:21" ht="21" customHeight="1">
      <c r="A20" s="41" t="str">
        <f>'T27'!A15</f>
        <v>1er trimestre 2015</v>
      </c>
      <c r="B20" s="279">
        <v>6236</v>
      </c>
      <c r="C20" s="279">
        <v>6370</v>
      </c>
      <c r="D20" s="279">
        <v>6826</v>
      </c>
      <c r="E20" s="279">
        <v>2229</v>
      </c>
      <c r="F20" s="279">
        <v>1238</v>
      </c>
      <c r="G20" s="279">
        <v>625</v>
      </c>
      <c r="H20" s="279">
        <v>26</v>
      </c>
      <c r="I20" s="279">
        <v>31</v>
      </c>
      <c r="J20" s="279">
        <v>714</v>
      </c>
      <c r="K20" s="280">
        <f>SUM(B20:J20)</f>
        <v>24295</v>
      </c>
      <c r="L20" s="361">
        <f>L17/L19</f>
        <v>0.49468507060130096</v>
      </c>
      <c r="M20" s="4"/>
      <c r="N20" s="4"/>
      <c r="O20" s="4"/>
      <c r="P20" s="4"/>
      <c r="Q20" s="4"/>
      <c r="R20" s="4"/>
      <c r="S20" s="4"/>
      <c r="T20" s="4"/>
      <c r="U20" s="4"/>
    </row>
    <row r="21" spans="1:21" ht="21" customHeight="1" thickBot="1">
      <c r="A21" s="445" t="s">
        <v>108</v>
      </c>
      <c r="B21" s="446">
        <f>B20/$K20</f>
        <v>0.25667832887425396</v>
      </c>
      <c r="C21" s="446">
        <f t="shared" ref="C21" si="55">C20/$K20</f>
        <v>0.26219386705083353</v>
      </c>
      <c r="D21" s="446">
        <f t="shared" ref="D21" si="56">D20/$K20</f>
        <v>0.28096316114426839</v>
      </c>
      <c r="E21" s="446">
        <f t="shared" ref="E21" si="57">E20/$K20</f>
        <v>9.1747273101461205E-2</v>
      </c>
      <c r="F21" s="446">
        <f t="shared" ref="F21" si="58">F20/$K20</f>
        <v>5.0956987034369211E-2</v>
      </c>
      <c r="G21" s="446">
        <f t="shared" ref="G21" si="59">G20/$K20</f>
        <v>2.5725457913150854E-2</v>
      </c>
      <c r="H21" s="446">
        <f t="shared" ref="H21" si="60">H20/$K20</f>
        <v>1.0701790491870755E-3</v>
      </c>
      <c r="I21" s="446">
        <f t="shared" ref="I21" si="61">I20/$K20</f>
        <v>1.2759827124922823E-3</v>
      </c>
      <c r="J21" s="446">
        <f t="shared" ref="J21" si="62">J20/$K20</f>
        <v>2.9388763119983535E-2</v>
      </c>
      <c r="K21" s="447">
        <f t="shared" ref="K21" si="63">K20/$K20</f>
        <v>1</v>
      </c>
      <c r="L21" s="361">
        <f>L18/L19</f>
        <v>0.50531492939869904</v>
      </c>
      <c r="M21" s="4"/>
      <c r="N21" s="4"/>
      <c r="O21" s="4"/>
      <c r="P21" s="4"/>
      <c r="Q21" s="4"/>
      <c r="R21" s="4"/>
      <c r="S21" s="4"/>
      <c r="T21" s="4"/>
      <c r="U21" s="4"/>
    </row>
    <row r="22" spans="1:21" ht="21" customHeight="1" thickTop="1">
      <c r="A22" s="442" t="s">
        <v>294</v>
      </c>
      <c r="B22" s="443">
        <f>11690*L25</f>
        <v>5510.2684944841012</v>
      </c>
      <c r="C22" s="443">
        <f>11690*L24</f>
        <v>6179.7315055158988</v>
      </c>
      <c r="D22" s="443">
        <f>5084+13</f>
        <v>5097</v>
      </c>
      <c r="E22" s="443">
        <v>2422</v>
      </c>
      <c r="F22" s="443">
        <v>1440</v>
      </c>
      <c r="G22" s="443">
        <v>148</v>
      </c>
      <c r="H22" s="443">
        <v>45</v>
      </c>
      <c r="I22" s="443">
        <v>25</v>
      </c>
      <c r="J22" s="443">
        <v>434</v>
      </c>
      <c r="K22" s="444">
        <f>SUM(B22:J22)</f>
        <v>21301</v>
      </c>
      <c r="L22" s="361"/>
      <c r="M22" s="4"/>
      <c r="N22" s="4"/>
      <c r="O22" s="4"/>
      <c r="P22" s="4"/>
      <c r="Q22" s="4"/>
      <c r="R22" s="4"/>
      <c r="S22" s="4"/>
      <c r="T22" s="4"/>
      <c r="U22" s="4"/>
    </row>
    <row r="23" spans="1:21" ht="21" customHeight="1">
      <c r="A23" s="132" t="s">
        <v>108</v>
      </c>
      <c r="B23" s="134">
        <f>B22/$K22</f>
        <v>0.25868590650599038</v>
      </c>
      <c r="C23" s="134">
        <f t="shared" ref="C23" si="64">C22/$K22</f>
        <v>0.29011461929092058</v>
      </c>
      <c r="D23" s="134">
        <f t="shared" ref="D23" si="65">D22/$K22</f>
        <v>0.23928454063189522</v>
      </c>
      <c r="E23" s="134">
        <f t="shared" ref="E23" si="66">E22/$K22</f>
        <v>0.1137035819914558</v>
      </c>
      <c r="F23" s="134">
        <f t="shared" ref="F23" si="67">F22/$K22</f>
        <v>6.7602459978404764E-2</v>
      </c>
      <c r="G23" s="134">
        <f t="shared" ref="G23" si="68">G22/$K22</f>
        <v>6.9480306088916012E-3</v>
      </c>
      <c r="H23" s="134">
        <f t="shared" ref="H23" si="69">H22/$K22</f>
        <v>2.1125768743251489E-3</v>
      </c>
      <c r="I23" s="134">
        <f t="shared" ref="I23" si="70">I22/$K22</f>
        <v>1.1736538190695272E-3</v>
      </c>
      <c r="J23" s="134">
        <f t="shared" ref="J23" si="71">J22/$K22</f>
        <v>2.0374630299046993E-2</v>
      </c>
      <c r="K23" s="276">
        <f t="shared" ref="K23" si="72">K22/$K22</f>
        <v>1</v>
      </c>
      <c r="L23" s="4"/>
      <c r="M23" s="4"/>
      <c r="N23" s="4"/>
      <c r="O23" s="4"/>
      <c r="P23" s="4"/>
      <c r="Q23" s="4"/>
      <c r="R23" s="4"/>
      <c r="S23" s="4"/>
      <c r="T23" s="4"/>
      <c r="U23" s="4"/>
    </row>
    <row r="24" spans="1:21" ht="21" customHeight="1">
      <c r="A24" s="41" t="str">
        <f>'T27'!A17</f>
        <v>3ème trimestre 2014</v>
      </c>
      <c r="B24" s="279">
        <v>5093</v>
      </c>
      <c r="C24" s="279">
        <v>4835</v>
      </c>
      <c r="D24" s="279">
        <f>5023+13</f>
        <v>5036</v>
      </c>
      <c r="E24" s="279">
        <v>2238</v>
      </c>
      <c r="F24" s="279">
        <v>1373</v>
      </c>
      <c r="G24" s="279">
        <v>138</v>
      </c>
      <c r="H24" s="279">
        <v>38</v>
      </c>
      <c r="I24" s="279">
        <v>8</v>
      </c>
      <c r="J24" s="279">
        <v>340</v>
      </c>
      <c r="K24" s="280">
        <f>SUM(B24:J24)</f>
        <v>19099</v>
      </c>
      <c r="L24" s="373">
        <f>6517/12328</f>
        <v>0.52863400389357562</v>
      </c>
      <c r="M24" s="4"/>
      <c r="N24" s="4"/>
      <c r="O24" s="4"/>
      <c r="P24" s="4"/>
      <c r="Q24" s="4"/>
      <c r="R24" s="4"/>
      <c r="S24" s="4"/>
      <c r="T24" s="4"/>
      <c r="U24" s="4"/>
    </row>
    <row r="25" spans="1:21" ht="21" customHeight="1">
      <c r="A25" s="131" t="s">
        <v>108</v>
      </c>
      <c r="B25" s="133">
        <f>B24/$K24</f>
        <v>0.26666317608251738</v>
      </c>
      <c r="C25" s="133">
        <f t="shared" ref="C25:K25" si="73">C24/$K24</f>
        <v>0.25315461542489137</v>
      </c>
      <c r="D25" s="133">
        <f t="shared" si="73"/>
        <v>0.26367872663490233</v>
      </c>
      <c r="E25" s="133">
        <f t="shared" si="73"/>
        <v>0.11717890989057018</v>
      </c>
      <c r="F25" s="133">
        <f t="shared" si="73"/>
        <v>7.1888580553955708E-2</v>
      </c>
      <c r="G25" s="133">
        <f t="shared" si="73"/>
        <v>7.2255091889627731E-3</v>
      </c>
      <c r="H25" s="133">
        <f t="shared" si="73"/>
        <v>1.9896329650767055E-3</v>
      </c>
      <c r="I25" s="133">
        <f t="shared" si="73"/>
        <v>4.1887009791088541E-4</v>
      </c>
      <c r="J25" s="133">
        <f t="shared" si="73"/>
        <v>1.7801979161212629E-2</v>
      </c>
      <c r="K25" s="275">
        <f t="shared" si="73"/>
        <v>1</v>
      </c>
      <c r="L25" s="371">
        <f>5811/12328</f>
        <v>0.47136599610642438</v>
      </c>
      <c r="M25" s="4"/>
      <c r="N25" s="4"/>
      <c r="O25" s="4"/>
      <c r="P25" s="4"/>
      <c r="Q25" s="4"/>
      <c r="R25" s="4"/>
      <c r="S25" s="4"/>
      <c r="T25" s="4"/>
      <c r="U25" s="4"/>
    </row>
    <row r="26" spans="1:21" ht="21" customHeight="1">
      <c r="A26" s="41" t="str">
        <f>'T27'!A18</f>
        <v>2ème trimestre 2014</v>
      </c>
      <c r="B26" s="279">
        <v>6592</v>
      </c>
      <c r="C26" s="279">
        <v>4941</v>
      </c>
      <c r="D26" s="279">
        <f>5924+10</f>
        <v>5934</v>
      </c>
      <c r="E26" s="279">
        <v>2621</v>
      </c>
      <c r="F26" s="279">
        <v>1602</v>
      </c>
      <c r="G26" s="279">
        <v>140</v>
      </c>
      <c r="H26" s="279">
        <v>49</v>
      </c>
      <c r="I26" s="279">
        <v>15</v>
      </c>
      <c r="J26" s="279">
        <v>382</v>
      </c>
      <c r="K26" s="280">
        <f>SUM(B26:J26)</f>
        <v>22276</v>
      </c>
      <c r="L26" s="372">
        <v>6236</v>
      </c>
      <c r="M26" s="4"/>
      <c r="N26" s="4"/>
      <c r="O26" s="4"/>
      <c r="P26" s="4"/>
      <c r="Q26" s="4"/>
      <c r="R26" s="4"/>
      <c r="S26" s="4"/>
      <c r="T26" s="4"/>
      <c r="U26" s="4"/>
    </row>
    <row r="27" spans="1:21" ht="21" customHeight="1">
      <c r="A27" s="131" t="s">
        <v>108</v>
      </c>
      <c r="B27" s="133">
        <f>B26/$K26</f>
        <v>0.29592386424851858</v>
      </c>
      <c r="C27" s="133">
        <f t="shared" ref="C27:K27" si="74">C26/$K26</f>
        <v>0.22180822409768361</v>
      </c>
      <c r="D27" s="133">
        <f t="shared" si="74"/>
        <v>0.26638534745914888</v>
      </c>
      <c r="E27" s="133">
        <f t="shared" si="74"/>
        <v>0.11766026216555935</v>
      </c>
      <c r="F27" s="133">
        <f t="shared" si="74"/>
        <v>7.1915963368647876E-2</v>
      </c>
      <c r="G27" s="133">
        <f t="shared" si="74"/>
        <v>6.2847908062488777E-3</v>
      </c>
      <c r="H27" s="133">
        <f t="shared" si="74"/>
        <v>2.199676782187107E-3</v>
      </c>
      <c r="I27" s="133">
        <f t="shared" si="74"/>
        <v>6.7337044352666544E-4</v>
      </c>
      <c r="J27" s="133">
        <f t="shared" si="74"/>
        <v>1.7148500628479082E-2</v>
      </c>
      <c r="K27" s="275">
        <f t="shared" si="74"/>
        <v>1</v>
      </c>
      <c r="L27" s="4"/>
      <c r="M27" s="4"/>
      <c r="N27" s="4"/>
      <c r="O27" s="4"/>
      <c r="P27" s="4"/>
      <c r="Q27" s="4"/>
      <c r="R27" s="4"/>
      <c r="S27" s="4"/>
      <c r="T27" s="4"/>
      <c r="U27" s="4"/>
    </row>
    <row r="28" spans="1:21" ht="21" customHeight="1">
      <c r="A28" s="41" t="str">
        <f>'T27'!A19</f>
        <v>1er trimestre 2014</v>
      </c>
      <c r="B28" s="279">
        <v>6685</v>
      </c>
      <c r="C28" s="279">
        <v>5537</v>
      </c>
      <c r="D28" s="279">
        <f>6386+23</f>
        <v>6409</v>
      </c>
      <c r="E28" s="279">
        <v>2920</v>
      </c>
      <c r="F28" s="279">
        <v>1744</v>
      </c>
      <c r="G28" s="279">
        <v>122</v>
      </c>
      <c r="H28" s="279">
        <v>52</v>
      </c>
      <c r="I28" s="279">
        <v>109</v>
      </c>
      <c r="J28" s="279">
        <v>429</v>
      </c>
      <c r="K28" s="280">
        <f>SUM(B28:J28)</f>
        <v>24007</v>
      </c>
      <c r="L28" s="4"/>
      <c r="M28" s="4"/>
      <c r="N28" s="4"/>
      <c r="O28" s="4"/>
      <c r="P28" s="4"/>
      <c r="Q28" s="4"/>
      <c r="R28" s="4"/>
      <c r="S28" s="4"/>
      <c r="T28" s="4"/>
      <c r="U28" s="4"/>
    </row>
    <row r="29" spans="1:21" ht="21" customHeight="1">
      <c r="A29" s="131" t="s">
        <v>108</v>
      </c>
      <c r="B29" s="133">
        <f>B28/$K28</f>
        <v>0.27846044903569794</v>
      </c>
      <c r="C29" s="133">
        <f t="shared" ref="C29:K29" si="75">C28/$K28</f>
        <v>0.23064106302328488</v>
      </c>
      <c r="D29" s="133">
        <f t="shared" si="75"/>
        <v>0.26696380222435123</v>
      </c>
      <c r="E29" s="133">
        <f t="shared" si="75"/>
        <v>0.1216311909026534</v>
      </c>
      <c r="F29" s="133">
        <f t="shared" si="75"/>
        <v>7.2645478402132715E-2</v>
      </c>
      <c r="G29" s="133">
        <f t="shared" si="75"/>
        <v>5.0818511267546962E-3</v>
      </c>
      <c r="H29" s="133">
        <f t="shared" si="75"/>
        <v>2.1660349064856082E-3</v>
      </c>
      <c r="I29" s="133">
        <f t="shared" si="75"/>
        <v>4.5403424001332947E-3</v>
      </c>
      <c r="J29" s="133">
        <f t="shared" si="75"/>
        <v>1.7869787978506271E-2</v>
      </c>
      <c r="K29" s="275">
        <f t="shared" si="75"/>
        <v>1</v>
      </c>
      <c r="L29" s="4"/>
      <c r="M29" s="4"/>
      <c r="N29" s="4"/>
      <c r="O29" s="4"/>
      <c r="P29" s="4"/>
      <c r="Q29" s="4"/>
      <c r="R29" s="4"/>
      <c r="S29" s="4"/>
      <c r="T29" s="4"/>
      <c r="U29" s="4"/>
    </row>
    <row r="30" spans="1:21" ht="33.75" customHeight="1">
      <c r="A30" s="493" t="s">
        <v>253</v>
      </c>
      <c r="B30" s="493"/>
      <c r="C30" s="493"/>
      <c r="D30" s="493"/>
      <c r="E30" s="493"/>
      <c r="F30" s="493"/>
      <c r="G30" s="493"/>
      <c r="H30" s="493"/>
      <c r="I30" s="493"/>
      <c r="J30" s="493"/>
      <c r="K30" s="29"/>
      <c r="L30" s="4"/>
      <c r="M30" s="4"/>
      <c r="N30" s="4"/>
      <c r="O30" s="4"/>
      <c r="P30" s="4"/>
      <c r="Q30" s="4"/>
      <c r="R30" s="4"/>
      <c r="S30" s="4"/>
      <c r="T30" s="4"/>
      <c r="U30" s="4"/>
    </row>
    <row r="31" spans="1:21" ht="15">
      <c r="A31" s="492" t="s">
        <v>327</v>
      </c>
      <c r="B31" s="492"/>
      <c r="C31" s="492"/>
      <c r="D31" s="492"/>
      <c r="E31" s="149"/>
      <c r="F31" s="149"/>
      <c r="G31" s="149"/>
      <c r="H31" s="149"/>
      <c r="I31" s="324"/>
      <c r="J31" s="149"/>
      <c r="L31" s="4"/>
      <c r="M31" s="4"/>
      <c r="N31" s="4"/>
      <c r="O31" s="4"/>
      <c r="P31" s="4"/>
      <c r="Q31" s="4"/>
      <c r="R31" s="4"/>
      <c r="S31" s="4"/>
      <c r="T31" s="4"/>
      <c r="U31" s="4"/>
    </row>
    <row r="32" spans="1:21">
      <c r="L32" s="4"/>
      <c r="M32" s="4"/>
      <c r="N32" s="4"/>
      <c r="O32" s="4"/>
      <c r="P32" s="4"/>
      <c r="Q32" s="4"/>
      <c r="R32" s="4"/>
      <c r="S32" s="4"/>
      <c r="T32" s="4"/>
      <c r="U32" s="4"/>
    </row>
    <row r="33" spans="12:21">
      <c r="L33" s="4"/>
      <c r="M33" s="4"/>
      <c r="N33" s="4"/>
      <c r="O33" s="4"/>
      <c r="P33" s="4"/>
      <c r="Q33" s="4"/>
      <c r="R33" s="4"/>
      <c r="S33" s="4"/>
      <c r="T33" s="4"/>
      <c r="U33" s="4"/>
    </row>
    <row r="34" spans="12:21">
      <c r="L34" s="4"/>
      <c r="M34" s="4"/>
      <c r="N34" s="4"/>
      <c r="O34" s="4"/>
      <c r="P34" s="4"/>
      <c r="Q34" s="4"/>
      <c r="R34" s="4"/>
      <c r="S34" s="4"/>
      <c r="T34" s="4"/>
      <c r="U34" s="4"/>
    </row>
    <row r="35" spans="12:21">
      <c r="L35" s="4"/>
      <c r="M35" s="4"/>
      <c r="N35" s="4"/>
      <c r="O35" s="4"/>
      <c r="P35" s="4"/>
      <c r="Q35" s="4"/>
      <c r="R35" s="4"/>
      <c r="S35" s="4"/>
      <c r="T35" s="4"/>
      <c r="U35" s="4"/>
    </row>
    <row r="36" spans="12:21">
      <c r="L36" s="4"/>
      <c r="M36" s="4"/>
      <c r="N36" s="4"/>
      <c r="O36" s="4"/>
      <c r="P36" s="4"/>
      <c r="Q36" s="4"/>
      <c r="R36" s="4"/>
      <c r="S36" s="4"/>
      <c r="T36" s="4"/>
      <c r="U36" s="4"/>
    </row>
    <row r="37" spans="12:21">
      <c r="L37" s="4"/>
      <c r="M37" s="4"/>
      <c r="N37" s="4"/>
      <c r="O37" s="4"/>
      <c r="P37" s="4"/>
      <c r="Q37" s="4"/>
      <c r="R37" s="4"/>
      <c r="S37" s="4"/>
      <c r="T37" s="4"/>
      <c r="U37" s="4"/>
    </row>
    <row r="38" spans="12:21">
      <c r="L38" s="4"/>
      <c r="M38" s="4"/>
      <c r="N38" s="4"/>
      <c r="O38" s="4"/>
      <c r="P38" s="4"/>
      <c r="Q38" s="4"/>
      <c r="R38" s="4"/>
      <c r="S38" s="4"/>
      <c r="T38" s="4"/>
      <c r="U38" s="4"/>
    </row>
    <row r="39" spans="12:21">
      <c r="L39" s="4"/>
      <c r="M39" s="4"/>
      <c r="N39" s="4"/>
      <c r="O39" s="4"/>
      <c r="P39" s="4"/>
      <c r="Q39" s="4"/>
      <c r="R39" s="4"/>
      <c r="S39" s="4"/>
      <c r="T39" s="4"/>
      <c r="U39" s="4"/>
    </row>
    <row r="40" spans="12:21">
      <c r="L40" s="4"/>
      <c r="M40" s="4"/>
      <c r="N40" s="4"/>
      <c r="O40" s="4"/>
      <c r="P40" s="4"/>
      <c r="Q40" s="4"/>
      <c r="R40" s="4"/>
      <c r="S40" s="4"/>
      <c r="T40" s="4"/>
      <c r="U40" s="4"/>
    </row>
    <row r="41" spans="12:21">
      <c r="L41" s="4"/>
      <c r="M41" s="4"/>
      <c r="N41" s="4"/>
      <c r="O41" s="4"/>
      <c r="P41" s="4"/>
      <c r="Q41" s="4"/>
      <c r="R41" s="4"/>
      <c r="S41" s="4"/>
      <c r="T41" s="4"/>
      <c r="U41" s="4"/>
    </row>
    <row r="42" spans="12:21">
      <c r="L42" s="4"/>
      <c r="M42" s="4"/>
      <c r="N42" s="4"/>
      <c r="O42" s="4"/>
      <c r="P42" s="4"/>
      <c r="Q42" s="4"/>
      <c r="R42" s="4"/>
      <c r="S42" s="4"/>
      <c r="T42" s="4"/>
      <c r="U42" s="4"/>
    </row>
    <row r="43" spans="12:21">
      <c r="L43" s="4"/>
      <c r="M43" s="4"/>
      <c r="N43" s="4"/>
      <c r="O43" s="4"/>
      <c r="P43" s="4"/>
      <c r="Q43" s="4"/>
      <c r="R43" s="4"/>
      <c r="S43" s="4"/>
      <c r="T43" s="4"/>
      <c r="U43" s="4"/>
    </row>
    <row r="44" spans="12:21">
      <c r="L44" s="4"/>
      <c r="M44" s="4"/>
      <c r="N44" s="4"/>
      <c r="O44" s="4"/>
      <c r="P44" s="4"/>
      <c r="Q44" s="4"/>
      <c r="R44" s="4"/>
      <c r="S44" s="4"/>
      <c r="T44" s="4"/>
      <c r="U44" s="4"/>
    </row>
    <row r="45" spans="12:21">
      <c r="L45" s="4"/>
      <c r="M45" s="4"/>
      <c r="N45" s="4"/>
      <c r="O45" s="4"/>
      <c r="P45" s="4"/>
      <c r="Q45" s="4"/>
      <c r="R45" s="4"/>
      <c r="S45" s="4"/>
      <c r="T45" s="4"/>
      <c r="U45" s="4"/>
    </row>
    <row r="46" spans="12:21" ht="18" customHeight="1">
      <c r="L46" s="4"/>
      <c r="M46" s="4"/>
      <c r="N46" s="4"/>
      <c r="O46" s="4"/>
      <c r="P46" s="4"/>
      <c r="Q46" s="4"/>
      <c r="R46" s="4"/>
      <c r="S46" s="4"/>
      <c r="T46" s="4"/>
      <c r="U46" s="4"/>
    </row>
    <row r="47" spans="12:21" ht="18" customHeight="1">
      <c r="L47" s="4"/>
      <c r="M47" s="4"/>
      <c r="N47" s="4"/>
      <c r="O47" s="4"/>
      <c r="P47" s="4"/>
      <c r="Q47" s="4"/>
      <c r="R47" s="4"/>
      <c r="S47" s="4"/>
      <c r="T47" s="4"/>
      <c r="U47" s="4"/>
    </row>
    <row r="48" spans="12:21" ht="18" customHeight="1">
      <c r="L48" s="4"/>
      <c r="M48" s="4"/>
      <c r="N48" s="4"/>
      <c r="O48" s="4"/>
      <c r="P48" s="4"/>
      <c r="Q48" s="4"/>
      <c r="R48" s="4"/>
      <c r="S48" s="4"/>
      <c r="T48" s="4"/>
      <c r="U48" s="4"/>
    </row>
    <row r="49" spans="12:21" ht="18" customHeight="1">
      <c r="L49" s="4"/>
      <c r="M49" s="4"/>
      <c r="N49" s="4"/>
      <c r="O49" s="4"/>
      <c r="P49" s="4"/>
      <c r="Q49" s="4"/>
      <c r="R49" s="4"/>
      <c r="S49" s="4"/>
      <c r="T49" s="4"/>
      <c r="U49" s="4"/>
    </row>
    <row r="50" spans="12:21" ht="18" customHeight="1">
      <c r="L50" s="4"/>
      <c r="M50" s="4"/>
      <c r="N50" s="4"/>
      <c r="O50" s="4"/>
      <c r="P50" s="4"/>
      <c r="Q50" s="4"/>
      <c r="R50" s="4"/>
      <c r="S50" s="4"/>
      <c r="T50" s="4"/>
      <c r="U50" s="4"/>
    </row>
    <row r="51" spans="12:21" ht="18" customHeight="1">
      <c r="L51" s="4"/>
      <c r="M51" s="4"/>
      <c r="N51" s="4"/>
      <c r="O51" s="4"/>
      <c r="P51" s="4"/>
      <c r="Q51" s="4"/>
      <c r="R51" s="4"/>
      <c r="S51" s="4"/>
      <c r="T51" s="4"/>
      <c r="U51" s="4"/>
    </row>
    <row r="52" spans="12:21" ht="18" customHeight="1">
      <c r="L52" s="4"/>
      <c r="M52" s="4"/>
      <c r="N52" s="4"/>
      <c r="O52" s="4"/>
      <c r="P52" s="4"/>
      <c r="Q52" s="4"/>
      <c r="R52" s="4"/>
      <c r="S52" s="4"/>
      <c r="T52" s="4"/>
      <c r="U52" s="4"/>
    </row>
    <row r="53" spans="12:21" ht="18" customHeight="1">
      <c r="L53" s="4"/>
      <c r="M53" s="4"/>
      <c r="N53" s="4"/>
      <c r="O53" s="4"/>
      <c r="P53" s="4"/>
      <c r="Q53" s="4"/>
      <c r="R53" s="4"/>
      <c r="S53" s="4"/>
      <c r="T53" s="4"/>
      <c r="U53" s="4"/>
    </row>
    <row r="54" spans="12:21" ht="18" customHeight="1">
      <c r="L54" s="4"/>
      <c r="M54" s="4"/>
      <c r="N54" s="4"/>
      <c r="O54" s="4"/>
      <c r="P54" s="4"/>
      <c r="Q54" s="4"/>
      <c r="R54" s="4"/>
      <c r="S54" s="4"/>
      <c r="T54" s="4"/>
      <c r="U54" s="4"/>
    </row>
    <row r="55" spans="12:21" ht="18" customHeight="1">
      <c r="L55" s="4"/>
      <c r="M55" s="4"/>
      <c r="N55" s="4"/>
      <c r="O55" s="4"/>
      <c r="P55" s="4"/>
      <c r="Q55" s="4"/>
      <c r="R55" s="4"/>
      <c r="S55" s="4"/>
      <c r="T55" s="4"/>
      <c r="U55" s="4"/>
    </row>
    <row r="56" spans="12:21">
      <c r="L56" s="4"/>
      <c r="M56" s="4"/>
      <c r="N56" s="4"/>
      <c r="O56" s="4"/>
      <c r="P56" s="4"/>
      <c r="Q56" s="4"/>
      <c r="R56" s="4"/>
      <c r="S56" s="4"/>
      <c r="T56" s="4"/>
      <c r="U56" s="4"/>
    </row>
    <row r="57" spans="12:21">
      <c r="L57" s="4"/>
      <c r="M57" s="4"/>
      <c r="N57" s="4"/>
      <c r="O57" s="4"/>
      <c r="P57" s="4"/>
      <c r="Q57" s="4"/>
      <c r="R57" s="4"/>
      <c r="S57" s="4"/>
      <c r="T57" s="4"/>
      <c r="U57" s="4"/>
    </row>
    <row r="58" spans="12:21">
      <c r="L58" s="4"/>
      <c r="M58" s="4"/>
      <c r="N58" s="4"/>
      <c r="O58" s="4"/>
      <c r="P58" s="4"/>
      <c r="Q58" s="4"/>
      <c r="R58" s="4"/>
      <c r="S58" s="4"/>
      <c r="T58" s="4"/>
      <c r="U58" s="4"/>
    </row>
    <row r="59" spans="12:21">
      <c r="L59" s="4"/>
      <c r="M59" s="4"/>
      <c r="N59" s="4"/>
      <c r="O59" s="4"/>
      <c r="P59" s="4"/>
      <c r="Q59" s="4"/>
      <c r="R59" s="4"/>
      <c r="S59" s="4"/>
      <c r="T59" s="4"/>
      <c r="U59" s="4"/>
    </row>
    <row r="60" spans="12:21">
      <c r="L60" s="4"/>
      <c r="M60" s="4"/>
      <c r="N60" s="4"/>
      <c r="O60" s="4"/>
      <c r="P60" s="4"/>
      <c r="Q60" s="4"/>
      <c r="R60" s="4"/>
      <c r="S60" s="4"/>
      <c r="T60" s="4"/>
      <c r="U60" s="4"/>
    </row>
  </sheetData>
  <mergeCells count="8">
    <mergeCell ref="A31:D31"/>
    <mergeCell ref="A30:J30"/>
    <mergeCell ref="K4:K5"/>
    <mergeCell ref="B4:B5"/>
    <mergeCell ref="C4:C5"/>
    <mergeCell ref="D4:H4"/>
    <mergeCell ref="I4:I5"/>
    <mergeCell ref="J4:J5"/>
  </mergeCells>
  <phoneticPr fontId="0" type="noConversion"/>
  <printOptions horizontalCentered="1" verticalCentered="1"/>
  <pageMargins left="0.31339285714285714" right="0.26437500000000003" top="0.98425196850393704" bottom="0.98425196850393704" header="0.51181102362204722" footer="0.51181102362204722"/>
  <pageSetup paperSize="9" scale="54" firstPageNumber="2" orientation="portrait" useFirstPageNumber="1" r:id="rId1"/>
  <headerFooter alignWithMargins="0">
    <oddFooter>&amp;C&amp;16page 23</oddFooter>
  </headerFooter>
  <rowBreaks count="1" manualBreakCount="1">
    <brk id="31"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0"/>
  <sheetViews>
    <sheetView view="pageBreakPreview" topLeftCell="A4" zoomScale="75" zoomScaleNormal="70" zoomScaleSheetLayoutView="75" zoomScalePageLayoutView="70" workbookViewId="0">
      <selection activeCell="A31" sqref="A31:J31"/>
    </sheetView>
  </sheetViews>
  <sheetFormatPr baseColWidth="10" defaultRowHeight="12.75"/>
  <cols>
    <col min="1" max="1" width="19.875" style="13" customWidth="1"/>
    <col min="2" max="2" width="14" style="13" customWidth="1"/>
    <col min="3" max="3" width="14.25" style="13" customWidth="1"/>
    <col min="4" max="8" width="9.625" style="13" customWidth="1"/>
    <col min="9" max="9" width="12" style="13" customWidth="1"/>
    <col min="10" max="10" width="9.625" style="13" customWidth="1"/>
    <col min="11" max="11" width="18.75" style="13" customWidth="1"/>
    <col min="12" max="12" width="7.125" style="5" customWidth="1"/>
    <col min="13" max="16384" width="11" style="5"/>
  </cols>
  <sheetData>
    <row r="1" spans="1:21" ht="22.5">
      <c r="A1" s="148" t="s">
        <v>170</v>
      </c>
      <c r="B1" s="148" t="s">
        <v>173</v>
      </c>
      <c r="L1" s="4"/>
      <c r="M1" s="4"/>
      <c r="N1" s="4"/>
      <c r="O1" s="4"/>
      <c r="P1" s="4"/>
      <c r="Q1" s="4"/>
      <c r="R1" s="4"/>
      <c r="S1" s="4"/>
      <c r="T1" s="4"/>
      <c r="U1" s="4"/>
    </row>
    <row r="2" spans="1:21" ht="23.25">
      <c r="A2" s="19"/>
      <c r="B2" s="441" t="s">
        <v>284</v>
      </c>
      <c r="L2" s="4"/>
      <c r="M2" s="4"/>
      <c r="N2" s="4"/>
      <c r="O2" s="4"/>
      <c r="P2" s="4"/>
      <c r="Q2" s="4"/>
      <c r="R2" s="4"/>
      <c r="S2" s="4"/>
      <c r="T2" s="4"/>
      <c r="U2" s="4"/>
    </row>
    <row r="3" spans="1:21">
      <c r="B3" s="448" t="s">
        <v>301</v>
      </c>
      <c r="L3" s="4"/>
      <c r="M3" s="4"/>
      <c r="N3" s="4"/>
      <c r="O3" s="4"/>
      <c r="P3" s="4"/>
      <c r="Q3" s="4"/>
      <c r="R3" s="4"/>
      <c r="S3" s="4"/>
      <c r="T3" s="4"/>
      <c r="U3" s="4"/>
    </row>
    <row r="4" spans="1:21" ht="23.1" customHeight="1">
      <c r="B4" s="494" t="s">
        <v>101</v>
      </c>
      <c r="C4" s="494" t="s">
        <v>99</v>
      </c>
      <c r="D4" s="495" t="s">
        <v>100</v>
      </c>
      <c r="E4" s="496"/>
      <c r="F4" s="496"/>
      <c r="G4" s="496"/>
      <c r="H4" s="497"/>
      <c r="I4" s="494" t="s">
        <v>102</v>
      </c>
      <c r="J4" s="494" t="s">
        <v>292</v>
      </c>
      <c r="K4" s="494" t="s">
        <v>25</v>
      </c>
      <c r="L4" s="4"/>
      <c r="M4" s="4"/>
      <c r="N4" s="4"/>
      <c r="O4" s="4"/>
      <c r="P4" s="4"/>
      <c r="Q4" s="4"/>
      <c r="R4" s="4"/>
      <c r="S4" s="4"/>
      <c r="T4" s="4"/>
      <c r="U4" s="4"/>
    </row>
    <row r="5" spans="1:21" ht="67.5" customHeight="1">
      <c r="A5" s="25"/>
      <c r="B5" s="494"/>
      <c r="C5" s="494"/>
      <c r="D5" s="26" t="s">
        <v>143</v>
      </c>
      <c r="E5" s="27" t="s">
        <v>161</v>
      </c>
      <c r="F5" s="27" t="s">
        <v>162</v>
      </c>
      <c r="G5" s="27" t="s">
        <v>163</v>
      </c>
      <c r="H5" s="28" t="s">
        <v>144</v>
      </c>
      <c r="I5" s="494"/>
      <c r="J5" s="494"/>
      <c r="K5" s="494"/>
      <c r="L5" s="4"/>
      <c r="M5" s="4"/>
      <c r="N5" s="4"/>
      <c r="O5" s="4"/>
      <c r="P5" s="4"/>
      <c r="Q5" s="4"/>
      <c r="R5" s="4"/>
      <c r="S5" s="4"/>
      <c r="T5" s="4"/>
      <c r="U5" s="4"/>
    </row>
    <row r="6" spans="1:21" ht="21" customHeight="1">
      <c r="A6" s="128" t="str">
        <f>'T27'!A8</f>
        <v>4ème trimestre 2016</v>
      </c>
      <c r="B6" s="277">
        <v>415</v>
      </c>
      <c r="C6" s="277">
        <v>307</v>
      </c>
      <c r="D6" s="277">
        <v>294</v>
      </c>
      <c r="E6" s="277">
        <v>85</v>
      </c>
      <c r="F6" s="277">
        <v>32</v>
      </c>
      <c r="G6" s="277">
        <v>6</v>
      </c>
      <c r="H6" s="277">
        <v>1</v>
      </c>
      <c r="I6" s="277">
        <v>0</v>
      </c>
      <c r="J6" s="277">
        <v>1</v>
      </c>
      <c r="K6" s="278">
        <f>SUM(B6:J6)</f>
        <v>1141</v>
      </c>
      <c r="L6" s="4"/>
      <c r="M6" s="4"/>
      <c r="N6" s="4"/>
      <c r="O6" s="4"/>
      <c r="P6" s="4"/>
      <c r="Q6" s="4"/>
      <c r="R6" s="4"/>
      <c r="S6" s="4"/>
      <c r="T6" s="4"/>
      <c r="U6" s="4"/>
    </row>
    <row r="7" spans="1:21" ht="21" customHeight="1">
      <c r="A7" s="130" t="s">
        <v>108</v>
      </c>
      <c r="B7" s="172">
        <f t="shared" ref="B7:J7" si="0">B6/$K6</f>
        <v>0.36371603856266432</v>
      </c>
      <c r="C7" s="172">
        <f t="shared" si="0"/>
        <v>0.26906222611744085</v>
      </c>
      <c r="D7" s="172">
        <f t="shared" si="0"/>
        <v>0.25766871165644173</v>
      </c>
      <c r="E7" s="172">
        <f t="shared" si="0"/>
        <v>7.4496056091148122E-2</v>
      </c>
      <c r="F7" s="172">
        <f t="shared" si="0"/>
        <v>2.8045574057843997E-2</v>
      </c>
      <c r="G7" s="172">
        <f t="shared" si="0"/>
        <v>5.2585451358457495E-3</v>
      </c>
      <c r="H7" s="172">
        <f t="shared" si="0"/>
        <v>8.7642418930762491E-4</v>
      </c>
      <c r="I7" s="172">
        <f t="shared" si="0"/>
        <v>0</v>
      </c>
      <c r="J7" s="172">
        <f t="shared" si="0"/>
        <v>8.7642418930762491E-4</v>
      </c>
      <c r="K7" s="274">
        <f t="shared" ref="K7" si="1">K6/$K6</f>
        <v>1</v>
      </c>
      <c r="L7" s="4"/>
      <c r="M7" s="4"/>
      <c r="N7" s="4"/>
      <c r="O7" s="4"/>
      <c r="P7" s="4"/>
      <c r="Q7" s="4"/>
      <c r="R7" s="4"/>
      <c r="S7" s="4"/>
      <c r="T7" s="4"/>
      <c r="U7" s="4"/>
    </row>
    <row r="8" spans="1:21" ht="21" customHeight="1">
      <c r="A8" s="41" t="str">
        <f>'T27'!A9</f>
        <v>3ème trimestre 2016</v>
      </c>
      <c r="B8" s="279">
        <v>315</v>
      </c>
      <c r="C8" s="279">
        <v>292</v>
      </c>
      <c r="D8" s="279">
        <v>336</v>
      </c>
      <c r="E8" s="279">
        <v>72</v>
      </c>
      <c r="F8" s="279">
        <v>28</v>
      </c>
      <c r="G8" s="279">
        <v>6</v>
      </c>
      <c r="H8" s="279">
        <v>0</v>
      </c>
      <c r="I8" s="279">
        <v>3</v>
      </c>
      <c r="J8" s="279">
        <v>0</v>
      </c>
      <c r="K8" s="280">
        <f>SUM(B8:J8)</f>
        <v>1052</v>
      </c>
      <c r="L8" s="4"/>
      <c r="M8" s="4"/>
      <c r="N8" s="4"/>
      <c r="O8" s="4"/>
      <c r="P8" s="4"/>
      <c r="Q8" s="4"/>
      <c r="R8" s="4"/>
      <c r="S8" s="4"/>
      <c r="T8" s="4"/>
      <c r="U8" s="4"/>
    </row>
    <row r="9" spans="1:21" ht="21" customHeight="1">
      <c r="A9" s="131" t="s">
        <v>108</v>
      </c>
      <c r="B9" s="133">
        <f>B8/$K8</f>
        <v>0.29942965779467678</v>
      </c>
      <c r="C9" s="133">
        <f t="shared" ref="C9:J9" si="2">C8/$K8</f>
        <v>0.27756653992395436</v>
      </c>
      <c r="D9" s="133">
        <f t="shared" si="2"/>
        <v>0.3193916349809886</v>
      </c>
      <c r="E9" s="133">
        <f t="shared" si="2"/>
        <v>6.8441064638783272E-2</v>
      </c>
      <c r="F9" s="133">
        <f t="shared" si="2"/>
        <v>2.6615969581749048E-2</v>
      </c>
      <c r="G9" s="133">
        <f t="shared" si="2"/>
        <v>5.7034220532319393E-3</v>
      </c>
      <c r="H9" s="133">
        <f t="shared" si="2"/>
        <v>0</v>
      </c>
      <c r="I9" s="133">
        <f t="shared" si="2"/>
        <v>2.8517110266159697E-3</v>
      </c>
      <c r="J9" s="133">
        <f t="shared" si="2"/>
        <v>0</v>
      </c>
      <c r="K9" s="275">
        <f t="shared" ref="K9" si="3">K8/$K8</f>
        <v>1</v>
      </c>
      <c r="L9" s="4"/>
      <c r="M9" s="4"/>
      <c r="N9" s="4"/>
      <c r="O9" s="4"/>
      <c r="P9" s="4"/>
      <c r="Q9" s="4"/>
      <c r="R9" s="4"/>
      <c r="S9" s="4"/>
      <c r="T9" s="4"/>
      <c r="U9" s="4"/>
    </row>
    <row r="10" spans="1:21" ht="21" customHeight="1">
      <c r="A10" s="41" t="str">
        <f>'T27'!A10</f>
        <v>2ème trimestre 2016</v>
      </c>
      <c r="B10" s="279">
        <v>407</v>
      </c>
      <c r="C10" s="279">
        <v>294</v>
      </c>
      <c r="D10" s="279">
        <v>409</v>
      </c>
      <c r="E10" s="279">
        <v>87</v>
      </c>
      <c r="F10" s="279">
        <v>48</v>
      </c>
      <c r="G10" s="279">
        <v>14</v>
      </c>
      <c r="H10" s="279">
        <v>0</v>
      </c>
      <c r="I10" s="279">
        <v>3</v>
      </c>
      <c r="J10" s="279">
        <v>14</v>
      </c>
      <c r="K10" s="280">
        <f>SUM(B10:J10)</f>
        <v>1276</v>
      </c>
      <c r="L10" s="4"/>
      <c r="M10" s="4"/>
      <c r="N10" s="4"/>
      <c r="O10" s="4"/>
      <c r="P10" s="4"/>
      <c r="Q10" s="4"/>
      <c r="R10" s="4"/>
      <c r="S10" s="4"/>
      <c r="T10" s="4"/>
      <c r="U10" s="4"/>
    </row>
    <row r="11" spans="1:21" ht="21" customHeight="1">
      <c r="A11" s="131" t="s">
        <v>108</v>
      </c>
      <c r="B11" s="133">
        <f>B10/$K10</f>
        <v>0.31896551724137934</v>
      </c>
      <c r="C11" s="133">
        <f t="shared" ref="C11:J11" si="4">C10/$K10</f>
        <v>0.2304075235109718</v>
      </c>
      <c r="D11" s="133">
        <f t="shared" si="4"/>
        <v>0.32053291536050155</v>
      </c>
      <c r="E11" s="133">
        <f t="shared" si="4"/>
        <v>6.8181818181818177E-2</v>
      </c>
      <c r="F11" s="133">
        <f t="shared" si="4"/>
        <v>3.7617554858934171E-2</v>
      </c>
      <c r="G11" s="133">
        <f t="shared" si="4"/>
        <v>1.0971786833855799E-2</v>
      </c>
      <c r="H11" s="133">
        <f t="shared" si="4"/>
        <v>0</v>
      </c>
      <c r="I11" s="133">
        <f t="shared" si="4"/>
        <v>2.3510971786833857E-3</v>
      </c>
      <c r="J11" s="133">
        <f t="shared" si="4"/>
        <v>1.0971786833855799E-2</v>
      </c>
      <c r="K11" s="275">
        <f t="shared" ref="K11" si="5">K10/$K10</f>
        <v>1</v>
      </c>
      <c r="L11" s="4"/>
      <c r="M11" s="4"/>
      <c r="N11" s="4"/>
      <c r="O11" s="4"/>
      <c r="P11" s="4"/>
      <c r="Q11" s="4"/>
      <c r="R11" s="4"/>
      <c r="S11" s="4"/>
      <c r="T11" s="4"/>
      <c r="U11" s="4"/>
    </row>
    <row r="12" spans="1:21" s="13" customFormat="1" ht="21" customHeight="1">
      <c r="A12" s="43" t="str">
        <f>'T27'!A11</f>
        <v>1er trimestre 2016</v>
      </c>
      <c r="B12" s="279">
        <v>393</v>
      </c>
      <c r="C12" s="279">
        <v>237</v>
      </c>
      <c r="D12" s="279">
        <v>437</v>
      </c>
      <c r="E12" s="279">
        <v>96</v>
      </c>
      <c r="F12" s="279">
        <v>45</v>
      </c>
      <c r="G12" s="279">
        <v>25</v>
      </c>
      <c r="H12" s="279">
        <v>1</v>
      </c>
      <c r="I12" s="279">
        <v>6</v>
      </c>
      <c r="J12" s="279">
        <v>41</v>
      </c>
      <c r="K12" s="280">
        <f>SUM(B12:J12)</f>
        <v>1281</v>
      </c>
    </row>
    <row r="13" spans="1:21" s="13" customFormat="1" ht="21" customHeight="1">
      <c r="A13" s="131" t="s">
        <v>108</v>
      </c>
      <c r="B13" s="133">
        <f>B12/$K12</f>
        <v>0.30679156908665106</v>
      </c>
      <c r="C13" s="133">
        <f t="shared" ref="C13:J13" si="6">C12/$K12</f>
        <v>0.18501170960187355</v>
      </c>
      <c r="D13" s="133">
        <f t="shared" si="6"/>
        <v>0.34113973458235752</v>
      </c>
      <c r="E13" s="133">
        <f t="shared" si="6"/>
        <v>7.4941451990632318E-2</v>
      </c>
      <c r="F13" s="133">
        <f t="shared" si="6"/>
        <v>3.5128805620608897E-2</v>
      </c>
      <c r="G13" s="133">
        <f t="shared" si="6"/>
        <v>1.95160031225605E-2</v>
      </c>
      <c r="H13" s="133">
        <f t="shared" si="6"/>
        <v>7.8064012490241998E-4</v>
      </c>
      <c r="I13" s="133">
        <f t="shared" si="6"/>
        <v>4.6838407494145199E-3</v>
      </c>
      <c r="J13" s="133">
        <f t="shared" si="6"/>
        <v>3.200624512099922E-2</v>
      </c>
      <c r="K13" s="275">
        <f t="shared" ref="K13" si="7">K12/$K12</f>
        <v>1</v>
      </c>
    </row>
    <row r="14" spans="1:21" ht="21" customHeight="1">
      <c r="A14" s="129" t="str">
        <f>'T27'!A12</f>
        <v>4ème trimestre 2015</v>
      </c>
      <c r="B14" s="281">
        <v>379</v>
      </c>
      <c r="C14" s="281">
        <v>262</v>
      </c>
      <c r="D14" s="281">
        <v>356</v>
      </c>
      <c r="E14" s="281">
        <v>103</v>
      </c>
      <c r="F14" s="281">
        <v>46</v>
      </c>
      <c r="G14" s="281">
        <v>17</v>
      </c>
      <c r="H14" s="281">
        <v>0</v>
      </c>
      <c r="I14" s="281">
        <v>4</v>
      </c>
      <c r="J14" s="281">
        <v>31</v>
      </c>
      <c r="K14" s="282">
        <f>SUM(B14:J14)</f>
        <v>1198</v>
      </c>
      <c r="L14" s="4"/>
      <c r="M14" s="4"/>
      <c r="N14" s="4"/>
      <c r="O14" s="4"/>
      <c r="P14" s="4"/>
      <c r="Q14" s="4"/>
      <c r="R14" s="4"/>
      <c r="S14" s="4"/>
      <c r="T14" s="4"/>
      <c r="U14" s="4"/>
    </row>
    <row r="15" spans="1:21" ht="21" customHeight="1">
      <c r="A15" s="132" t="s">
        <v>108</v>
      </c>
      <c r="B15" s="134">
        <f>B14/$K14</f>
        <v>0.31636060100166946</v>
      </c>
      <c r="C15" s="134">
        <f t="shared" ref="C15:J15" si="8">C14/$K14</f>
        <v>0.21869782971619364</v>
      </c>
      <c r="D15" s="134">
        <f t="shared" si="8"/>
        <v>0.29716193656093487</v>
      </c>
      <c r="E15" s="134">
        <f t="shared" si="8"/>
        <v>8.5976627712854761E-2</v>
      </c>
      <c r="F15" s="134">
        <f t="shared" si="8"/>
        <v>3.8397328881469114E-2</v>
      </c>
      <c r="G15" s="134">
        <f t="shared" si="8"/>
        <v>1.4190317195325543E-2</v>
      </c>
      <c r="H15" s="134">
        <f t="shared" si="8"/>
        <v>0</v>
      </c>
      <c r="I15" s="134">
        <f t="shared" si="8"/>
        <v>3.3388981636060101E-3</v>
      </c>
      <c r="J15" s="134">
        <f t="shared" si="8"/>
        <v>2.5876460767946578E-2</v>
      </c>
      <c r="K15" s="276">
        <f t="shared" ref="K15" si="9">K14/$K14</f>
        <v>1</v>
      </c>
      <c r="L15" s="4"/>
      <c r="M15" s="4"/>
      <c r="N15" s="4"/>
      <c r="O15" s="4"/>
      <c r="P15" s="4"/>
      <c r="Q15" s="4"/>
      <c r="R15" s="4"/>
      <c r="S15" s="4"/>
      <c r="T15" s="4"/>
      <c r="U15" s="4"/>
    </row>
    <row r="16" spans="1:21" ht="21" customHeight="1">
      <c r="A16" s="41" t="str">
        <f>'T27'!A13</f>
        <v>3ème trimestre 2015</v>
      </c>
      <c r="B16" s="279">
        <v>298</v>
      </c>
      <c r="C16" s="279">
        <v>241</v>
      </c>
      <c r="D16" s="279">
        <v>311</v>
      </c>
      <c r="E16" s="279">
        <v>79</v>
      </c>
      <c r="F16" s="279">
        <v>48</v>
      </c>
      <c r="G16" s="279">
        <v>16</v>
      </c>
      <c r="H16" s="279">
        <v>0</v>
      </c>
      <c r="I16" s="279">
        <v>3</v>
      </c>
      <c r="J16" s="279">
        <v>32</v>
      </c>
      <c r="K16" s="280">
        <f>SUM(B16:J16)</f>
        <v>1028</v>
      </c>
      <c r="L16" s="4"/>
      <c r="M16" s="4"/>
      <c r="N16" s="4"/>
      <c r="O16" s="4"/>
      <c r="P16" s="4"/>
      <c r="Q16" s="4"/>
      <c r="R16" s="4"/>
      <c r="S16" s="4"/>
      <c r="T16" s="4"/>
      <c r="U16" s="4"/>
    </row>
    <row r="17" spans="1:21" ht="21" customHeight="1">
      <c r="A17" s="131" t="s">
        <v>108</v>
      </c>
      <c r="B17" s="133">
        <f>B16/$K16</f>
        <v>0.2898832684824903</v>
      </c>
      <c r="C17" s="133">
        <f t="shared" ref="C17:J17" si="10">C16/$K16</f>
        <v>0.23443579766536965</v>
      </c>
      <c r="D17" s="133">
        <f t="shared" si="10"/>
        <v>0.30252918287937741</v>
      </c>
      <c r="E17" s="133">
        <f t="shared" si="10"/>
        <v>7.6848249027237359E-2</v>
      </c>
      <c r="F17" s="133">
        <f t="shared" si="10"/>
        <v>4.6692607003891051E-2</v>
      </c>
      <c r="G17" s="133">
        <f t="shared" si="10"/>
        <v>1.556420233463035E-2</v>
      </c>
      <c r="H17" s="133">
        <f t="shared" si="10"/>
        <v>0</v>
      </c>
      <c r="I17" s="133">
        <f t="shared" si="10"/>
        <v>2.9182879377431907E-3</v>
      </c>
      <c r="J17" s="133">
        <f t="shared" si="10"/>
        <v>3.1128404669260701E-2</v>
      </c>
      <c r="K17" s="275">
        <f t="shared" ref="K17" si="11">K16/$K16</f>
        <v>1</v>
      </c>
      <c r="L17" s="4"/>
      <c r="M17" s="4"/>
      <c r="N17" s="4"/>
      <c r="O17" s="4"/>
      <c r="P17" s="4"/>
      <c r="Q17" s="4"/>
      <c r="R17" s="4"/>
      <c r="S17" s="4"/>
      <c r="T17" s="4"/>
      <c r="U17" s="4"/>
    </row>
    <row r="18" spans="1:21" ht="21" customHeight="1">
      <c r="A18" s="41" t="str">
        <f>'T27'!A14</f>
        <v>2ème trimestre 2015</v>
      </c>
      <c r="B18" s="279">
        <v>366</v>
      </c>
      <c r="C18" s="279">
        <v>288</v>
      </c>
      <c r="D18" s="279">
        <v>292</v>
      </c>
      <c r="E18" s="279">
        <v>93</v>
      </c>
      <c r="F18" s="279">
        <v>58</v>
      </c>
      <c r="G18" s="279">
        <v>33</v>
      </c>
      <c r="H18" s="279">
        <v>3</v>
      </c>
      <c r="I18" s="279">
        <v>1</v>
      </c>
      <c r="J18" s="279">
        <v>45</v>
      </c>
      <c r="K18" s="280">
        <f>SUM(B18:J18)</f>
        <v>1179</v>
      </c>
      <c r="L18" s="4"/>
      <c r="M18" s="4"/>
      <c r="N18" s="4"/>
      <c r="O18" s="4"/>
      <c r="P18" s="4"/>
      <c r="Q18" s="4"/>
      <c r="R18" s="4"/>
      <c r="S18" s="4"/>
      <c r="T18" s="4"/>
      <c r="U18" s="4"/>
    </row>
    <row r="19" spans="1:21" ht="21" customHeight="1">
      <c r="A19" s="131" t="s">
        <v>108</v>
      </c>
      <c r="B19" s="133">
        <f>B18/$K18</f>
        <v>0.31043256997455471</v>
      </c>
      <c r="C19" s="133">
        <f t="shared" ref="C19:J19" si="12">C18/$K18</f>
        <v>0.24427480916030533</v>
      </c>
      <c r="D19" s="133">
        <f t="shared" si="12"/>
        <v>0.24766751484308736</v>
      </c>
      <c r="E19" s="133">
        <f t="shared" si="12"/>
        <v>7.8880407124681931E-2</v>
      </c>
      <c r="F19" s="133">
        <f t="shared" si="12"/>
        <v>4.9194232400339273E-2</v>
      </c>
      <c r="G19" s="133">
        <f t="shared" si="12"/>
        <v>2.7989821882951654E-2</v>
      </c>
      <c r="H19" s="133">
        <f t="shared" si="12"/>
        <v>2.5445292620865142E-3</v>
      </c>
      <c r="I19" s="133">
        <f t="shared" si="12"/>
        <v>8.4817642069550466E-4</v>
      </c>
      <c r="J19" s="133">
        <f t="shared" si="12"/>
        <v>3.8167938931297711E-2</v>
      </c>
      <c r="K19" s="275">
        <f t="shared" ref="K19" si="13">K18/$K18</f>
        <v>1</v>
      </c>
      <c r="L19" s="4"/>
      <c r="M19" s="4"/>
      <c r="N19" s="4"/>
      <c r="O19" s="4"/>
      <c r="P19" s="4"/>
      <c r="Q19" s="4"/>
      <c r="R19" s="4"/>
      <c r="S19" s="4"/>
      <c r="T19" s="4"/>
      <c r="U19" s="4"/>
    </row>
    <row r="20" spans="1:21" ht="21" customHeight="1">
      <c r="A20" s="41" t="str">
        <f>'T27'!A15</f>
        <v>1er trimestre 2015</v>
      </c>
      <c r="B20" s="279">
        <v>328</v>
      </c>
      <c r="C20" s="279">
        <v>263</v>
      </c>
      <c r="D20" s="279">
        <v>332</v>
      </c>
      <c r="E20" s="279">
        <v>122</v>
      </c>
      <c r="F20" s="279">
        <v>79</v>
      </c>
      <c r="G20" s="279">
        <v>37</v>
      </c>
      <c r="H20" s="279">
        <v>2</v>
      </c>
      <c r="I20" s="279">
        <v>2</v>
      </c>
      <c r="J20" s="279">
        <v>27</v>
      </c>
      <c r="K20" s="280">
        <f>SUM(B20:J20)</f>
        <v>1192</v>
      </c>
      <c r="L20" s="4"/>
      <c r="M20" s="4"/>
      <c r="N20" s="4"/>
      <c r="O20" s="4"/>
      <c r="P20" s="4"/>
      <c r="Q20" s="4"/>
      <c r="R20" s="4"/>
      <c r="S20" s="4"/>
      <c r="T20" s="4"/>
      <c r="U20" s="4"/>
    </row>
    <row r="21" spans="1:21" ht="21" customHeight="1" thickBot="1">
      <c r="A21" s="445" t="s">
        <v>108</v>
      </c>
      <c r="B21" s="446">
        <f>B20/$K20</f>
        <v>0.27516778523489932</v>
      </c>
      <c r="C21" s="446">
        <f t="shared" ref="C21:J21" si="14">C20/$K20</f>
        <v>0.22063758389261745</v>
      </c>
      <c r="D21" s="446">
        <f t="shared" si="14"/>
        <v>0.27852348993288589</v>
      </c>
      <c r="E21" s="446">
        <f t="shared" si="14"/>
        <v>0.10234899328859061</v>
      </c>
      <c r="F21" s="446">
        <f t="shared" si="14"/>
        <v>6.6275167785234901E-2</v>
      </c>
      <c r="G21" s="446">
        <f t="shared" si="14"/>
        <v>3.1040268456375839E-2</v>
      </c>
      <c r="H21" s="446">
        <f t="shared" si="14"/>
        <v>1.6778523489932886E-3</v>
      </c>
      <c r="I21" s="446">
        <f t="shared" si="14"/>
        <v>1.6778523489932886E-3</v>
      </c>
      <c r="J21" s="446">
        <f t="shared" si="14"/>
        <v>2.2651006711409395E-2</v>
      </c>
      <c r="K21" s="447">
        <f t="shared" ref="K21" si="15">K20/$K20</f>
        <v>1</v>
      </c>
      <c r="L21" s="4"/>
      <c r="M21" s="4"/>
      <c r="N21" s="4"/>
      <c r="O21" s="4"/>
      <c r="P21" s="4"/>
      <c r="Q21" s="4"/>
      <c r="R21" s="4"/>
      <c r="S21" s="4"/>
      <c r="T21" s="4"/>
      <c r="U21" s="4"/>
    </row>
    <row r="22" spans="1:21" ht="21" customHeight="1" thickTop="1">
      <c r="A22" s="442" t="s">
        <v>294</v>
      </c>
      <c r="B22" s="443">
        <v>247</v>
      </c>
      <c r="C22" s="443">
        <v>235</v>
      </c>
      <c r="D22" s="443">
        <v>126</v>
      </c>
      <c r="E22" s="443">
        <v>61</v>
      </c>
      <c r="F22" s="443">
        <v>41</v>
      </c>
      <c r="G22" s="443">
        <v>4</v>
      </c>
      <c r="H22" s="443">
        <v>2</v>
      </c>
      <c r="I22" s="443">
        <v>0</v>
      </c>
      <c r="J22" s="443">
        <v>17</v>
      </c>
      <c r="K22" s="444">
        <f>SUM(B22:J22)</f>
        <v>733</v>
      </c>
      <c r="L22" s="4"/>
      <c r="M22" s="4"/>
      <c r="N22" s="4"/>
      <c r="O22" s="4"/>
      <c r="P22" s="4"/>
      <c r="Q22" s="4"/>
      <c r="R22" s="4"/>
      <c r="S22" s="4"/>
      <c r="T22" s="4"/>
      <c r="U22" s="4"/>
    </row>
    <row r="23" spans="1:21" ht="21" customHeight="1">
      <c r="A23" s="132" t="s">
        <v>108</v>
      </c>
      <c r="B23" s="134">
        <f>B22/$K22</f>
        <v>0.33697135061391542</v>
      </c>
      <c r="C23" s="134">
        <f t="shared" ref="C23:J23" si="16">C22/$K22</f>
        <v>0.32060027285129605</v>
      </c>
      <c r="D23" s="134">
        <f t="shared" si="16"/>
        <v>0.17189631650750342</v>
      </c>
      <c r="E23" s="134">
        <f t="shared" si="16"/>
        <v>8.3219645293315145E-2</v>
      </c>
      <c r="F23" s="134">
        <f t="shared" si="16"/>
        <v>5.593451568894952E-2</v>
      </c>
      <c r="G23" s="134">
        <f t="shared" si="16"/>
        <v>5.4570259208731242E-3</v>
      </c>
      <c r="H23" s="134">
        <f t="shared" si="16"/>
        <v>2.7285129604365621E-3</v>
      </c>
      <c r="I23" s="134">
        <f t="shared" si="16"/>
        <v>0</v>
      </c>
      <c r="J23" s="134">
        <f t="shared" si="16"/>
        <v>2.3192360163710776E-2</v>
      </c>
      <c r="K23" s="276">
        <f t="shared" ref="K23" si="17">K22/$K22</f>
        <v>1</v>
      </c>
      <c r="L23" s="4"/>
      <c r="M23" s="4"/>
      <c r="N23" s="4"/>
      <c r="O23" s="4"/>
      <c r="P23" s="4"/>
      <c r="Q23" s="4"/>
      <c r="R23" s="4"/>
      <c r="S23" s="4"/>
      <c r="T23" s="4"/>
      <c r="U23" s="4"/>
    </row>
    <row r="24" spans="1:21" ht="21" customHeight="1">
      <c r="A24" s="41" t="str">
        <f>'T27'!A17</f>
        <v>3ème trimestre 2014</v>
      </c>
      <c r="B24" s="279">
        <v>238</v>
      </c>
      <c r="C24" s="279">
        <v>179</v>
      </c>
      <c r="D24" s="279">
        <v>139</v>
      </c>
      <c r="E24" s="279">
        <v>69</v>
      </c>
      <c r="F24" s="279">
        <v>41</v>
      </c>
      <c r="G24" s="279">
        <v>6</v>
      </c>
      <c r="H24" s="279">
        <v>5</v>
      </c>
      <c r="I24" s="279">
        <v>0</v>
      </c>
      <c r="J24" s="279">
        <v>11</v>
      </c>
      <c r="K24" s="280">
        <f>SUM(B24:J24)</f>
        <v>688</v>
      </c>
      <c r="L24" s="4"/>
      <c r="M24" s="4"/>
      <c r="N24" s="4"/>
      <c r="O24" s="4"/>
      <c r="P24" s="4"/>
      <c r="Q24" s="4"/>
      <c r="R24" s="4"/>
      <c r="S24" s="4"/>
      <c r="T24" s="4"/>
      <c r="U24" s="4"/>
    </row>
    <row r="25" spans="1:21" ht="21" customHeight="1">
      <c r="A25" s="131" t="s">
        <v>108</v>
      </c>
      <c r="B25" s="133">
        <f>B24/$K24</f>
        <v>0.34593023255813954</v>
      </c>
      <c r="C25" s="133">
        <f t="shared" ref="C25:K25" si="18">C24/$K24</f>
        <v>0.26017441860465118</v>
      </c>
      <c r="D25" s="133">
        <f t="shared" si="18"/>
        <v>0.20203488372093023</v>
      </c>
      <c r="E25" s="133">
        <f t="shared" si="18"/>
        <v>0.1002906976744186</v>
      </c>
      <c r="F25" s="133">
        <f t="shared" si="18"/>
        <v>5.9593023255813955E-2</v>
      </c>
      <c r="G25" s="133">
        <f t="shared" si="18"/>
        <v>8.7209302325581394E-3</v>
      </c>
      <c r="H25" s="133">
        <f t="shared" si="18"/>
        <v>7.2674418604651162E-3</v>
      </c>
      <c r="I25" s="133">
        <f t="shared" si="18"/>
        <v>0</v>
      </c>
      <c r="J25" s="133">
        <f t="shared" si="18"/>
        <v>1.5988372093023256E-2</v>
      </c>
      <c r="K25" s="275">
        <f t="shared" si="18"/>
        <v>1</v>
      </c>
      <c r="L25" s="4"/>
      <c r="M25" s="4"/>
      <c r="N25" s="4"/>
      <c r="O25" s="4"/>
      <c r="P25" s="4"/>
      <c r="Q25" s="4"/>
      <c r="R25" s="4"/>
      <c r="S25" s="4"/>
      <c r="T25" s="4"/>
      <c r="U25" s="4"/>
    </row>
    <row r="26" spans="1:21" ht="21" customHeight="1">
      <c r="A26" s="41" t="str">
        <f>'T27'!A18</f>
        <v>2ème trimestre 2014</v>
      </c>
      <c r="B26" s="279">
        <v>367</v>
      </c>
      <c r="C26" s="279">
        <v>167</v>
      </c>
      <c r="D26" s="279">
        <v>187</v>
      </c>
      <c r="E26" s="279">
        <v>78</v>
      </c>
      <c r="F26" s="279">
        <v>73</v>
      </c>
      <c r="G26" s="279">
        <v>13</v>
      </c>
      <c r="H26" s="279">
        <v>8</v>
      </c>
      <c r="I26" s="279">
        <v>0</v>
      </c>
      <c r="J26" s="279">
        <v>18</v>
      </c>
      <c r="K26" s="280">
        <f>SUM(B26:J26)</f>
        <v>911</v>
      </c>
      <c r="L26" s="4"/>
      <c r="M26" s="4"/>
      <c r="N26" s="4"/>
      <c r="O26" s="4"/>
      <c r="P26" s="4"/>
      <c r="Q26" s="4"/>
      <c r="R26" s="4"/>
      <c r="S26" s="4"/>
      <c r="T26" s="4"/>
      <c r="U26" s="4"/>
    </row>
    <row r="27" spans="1:21" ht="21" customHeight="1">
      <c r="A27" s="131" t="s">
        <v>108</v>
      </c>
      <c r="B27" s="133">
        <f>B26/$K26</f>
        <v>0.40285400658616904</v>
      </c>
      <c r="C27" s="133">
        <f t="shared" ref="C27:K27" si="19">C26/$K26</f>
        <v>0.18331503841931943</v>
      </c>
      <c r="D27" s="133">
        <f t="shared" si="19"/>
        <v>0.2052689352360044</v>
      </c>
      <c r="E27" s="133">
        <f t="shared" si="19"/>
        <v>8.5620197585071348E-2</v>
      </c>
      <c r="F27" s="133">
        <f t="shared" si="19"/>
        <v>8.0131723380900105E-2</v>
      </c>
      <c r="G27" s="133">
        <f t="shared" si="19"/>
        <v>1.4270032930845226E-2</v>
      </c>
      <c r="H27" s="133">
        <f t="shared" si="19"/>
        <v>8.7815587266739849E-3</v>
      </c>
      <c r="I27" s="133">
        <f t="shared" si="19"/>
        <v>0</v>
      </c>
      <c r="J27" s="133">
        <f t="shared" si="19"/>
        <v>1.9758507135016465E-2</v>
      </c>
      <c r="K27" s="275">
        <f t="shared" si="19"/>
        <v>1</v>
      </c>
      <c r="L27" s="4"/>
      <c r="M27" s="4"/>
      <c r="N27" s="4"/>
      <c r="O27" s="4"/>
      <c r="P27" s="4"/>
      <c r="Q27" s="4"/>
      <c r="R27" s="4"/>
      <c r="S27" s="4"/>
      <c r="T27" s="4"/>
      <c r="U27" s="4"/>
    </row>
    <row r="28" spans="1:21" ht="21" customHeight="1">
      <c r="A28" s="41" t="str">
        <f>'T27'!A19</f>
        <v>1er trimestre 2014</v>
      </c>
      <c r="B28" s="279">
        <v>333</v>
      </c>
      <c r="C28" s="279">
        <v>158</v>
      </c>
      <c r="D28" s="279">
        <v>154</v>
      </c>
      <c r="E28" s="279">
        <v>89</v>
      </c>
      <c r="F28" s="279">
        <v>62</v>
      </c>
      <c r="G28" s="279">
        <v>4</v>
      </c>
      <c r="H28" s="279">
        <v>5</v>
      </c>
      <c r="I28" s="279">
        <v>2</v>
      </c>
      <c r="J28" s="279">
        <v>25</v>
      </c>
      <c r="K28" s="280">
        <f>SUM(B28:J28)</f>
        <v>832</v>
      </c>
      <c r="L28" s="4"/>
      <c r="M28" s="4"/>
      <c r="N28" s="4"/>
      <c r="O28" s="4"/>
      <c r="P28" s="4"/>
      <c r="Q28" s="4"/>
      <c r="R28" s="4"/>
      <c r="S28" s="4"/>
      <c r="T28" s="4"/>
      <c r="U28" s="4"/>
    </row>
    <row r="29" spans="1:21" ht="21" customHeight="1">
      <c r="A29" s="131" t="s">
        <v>108</v>
      </c>
      <c r="B29" s="133">
        <f>B28/$K28</f>
        <v>0.40024038461538464</v>
      </c>
      <c r="C29" s="133">
        <f t="shared" ref="C29:K29" si="20">C28/$K28</f>
        <v>0.18990384615384615</v>
      </c>
      <c r="D29" s="133">
        <f t="shared" si="20"/>
        <v>0.18509615384615385</v>
      </c>
      <c r="E29" s="133">
        <f t="shared" si="20"/>
        <v>0.10697115384615384</v>
      </c>
      <c r="F29" s="133">
        <f t="shared" si="20"/>
        <v>7.4519230769230768E-2</v>
      </c>
      <c r="G29" s="133">
        <f t="shared" si="20"/>
        <v>4.807692307692308E-3</v>
      </c>
      <c r="H29" s="133">
        <f t="shared" si="20"/>
        <v>6.0096153846153849E-3</v>
      </c>
      <c r="I29" s="133">
        <f t="shared" si="20"/>
        <v>2.403846153846154E-3</v>
      </c>
      <c r="J29" s="133">
        <f t="shared" si="20"/>
        <v>3.0048076923076924E-2</v>
      </c>
      <c r="K29" s="275">
        <f t="shared" si="20"/>
        <v>1</v>
      </c>
      <c r="L29" s="4"/>
      <c r="M29" s="4"/>
      <c r="N29" s="4"/>
      <c r="O29" s="4"/>
      <c r="P29" s="4"/>
      <c r="Q29" s="4"/>
      <c r="R29" s="4"/>
      <c r="S29" s="4"/>
      <c r="T29" s="4"/>
      <c r="U29" s="4"/>
    </row>
    <row r="30" spans="1:21" ht="43.5" customHeight="1">
      <c r="A30" s="493" t="s">
        <v>253</v>
      </c>
      <c r="B30" s="493"/>
      <c r="C30" s="493"/>
      <c r="D30" s="493"/>
      <c r="E30" s="493"/>
      <c r="F30" s="493"/>
      <c r="G30" s="493"/>
      <c r="H30" s="493"/>
      <c r="I30" s="493"/>
      <c r="J30" s="493"/>
      <c r="K30" s="29"/>
      <c r="L30" s="4"/>
      <c r="M30" s="4"/>
      <c r="N30" s="4"/>
      <c r="O30" s="4"/>
      <c r="P30" s="4"/>
      <c r="Q30" s="4"/>
      <c r="R30" s="4"/>
      <c r="S30" s="4"/>
      <c r="T30" s="4"/>
      <c r="U30" s="4"/>
    </row>
    <row r="31" spans="1:21" ht="18.75" customHeight="1">
      <c r="A31" s="492" t="s">
        <v>293</v>
      </c>
      <c r="B31" s="492"/>
      <c r="C31" s="492"/>
      <c r="D31" s="492"/>
      <c r="E31" s="492"/>
      <c r="F31" s="492"/>
      <c r="G31" s="492"/>
      <c r="H31" s="492"/>
      <c r="I31" s="492"/>
      <c r="J31" s="492"/>
      <c r="L31" s="4"/>
      <c r="M31" s="4"/>
      <c r="N31" s="4"/>
      <c r="O31" s="4"/>
      <c r="P31" s="4"/>
      <c r="Q31" s="4"/>
      <c r="R31" s="4"/>
      <c r="S31" s="4"/>
      <c r="T31" s="4"/>
      <c r="U31" s="4"/>
    </row>
    <row r="32" spans="1:21">
      <c r="L32" s="4"/>
      <c r="M32" s="4"/>
      <c r="N32" s="4"/>
      <c r="O32" s="4"/>
      <c r="P32" s="4"/>
      <c r="Q32" s="4"/>
      <c r="R32" s="4"/>
      <c r="S32" s="4"/>
      <c r="T32" s="4"/>
      <c r="U32" s="4"/>
    </row>
    <row r="33" spans="12:21">
      <c r="L33" s="4"/>
      <c r="M33" s="4"/>
      <c r="N33" s="4"/>
      <c r="O33" s="4"/>
      <c r="P33" s="4"/>
      <c r="Q33" s="4"/>
      <c r="R33" s="4"/>
      <c r="S33" s="4"/>
      <c r="T33" s="4"/>
      <c r="U33" s="4"/>
    </row>
    <row r="34" spans="12:21">
      <c r="L34" s="4"/>
      <c r="M34" s="4"/>
      <c r="N34" s="4"/>
      <c r="O34" s="4"/>
      <c r="P34" s="4"/>
      <c r="Q34" s="4"/>
      <c r="R34" s="4"/>
      <c r="S34" s="4"/>
      <c r="T34" s="4"/>
      <c r="U34" s="4"/>
    </row>
    <row r="35" spans="12:21">
      <c r="L35" s="4"/>
      <c r="M35" s="4"/>
      <c r="N35" s="4"/>
      <c r="O35" s="4"/>
      <c r="P35" s="4"/>
      <c r="Q35" s="4"/>
      <c r="R35" s="4"/>
      <c r="S35" s="4"/>
      <c r="T35" s="4"/>
      <c r="U35" s="4"/>
    </row>
    <row r="36" spans="12:21">
      <c r="L36" s="4"/>
      <c r="M36" s="4"/>
      <c r="N36" s="4"/>
      <c r="O36" s="4"/>
      <c r="P36" s="4"/>
      <c r="Q36" s="4"/>
      <c r="R36" s="4"/>
      <c r="S36" s="4"/>
      <c r="T36" s="4"/>
      <c r="U36" s="4"/>
    </row>
    <row r="37" spans="12:21">
      <c r="L37" s="4"/>
      <c r="M37" s="4"/>
      <c r="N37" s="4"/>
      <c r="O37" s="4"/>
      <c r="P37" s="4"/>
      <c r="Q37" s="4"/>
      <c r="R37" s="4"/>
      <c r="S37" s="4"/>
      <c r="T37" s="4"/>
      <c r="U37" s="4"/>
    </row>
    <row r="38" spans="12:21">
      <c r="L38" s="4"/>
      <c r="M38" s="4"/>
      <c r="N38" s="4"/>
      <c r="O38" s="4"/>
      <c r="P38" s="4"/>
      <c r="Q38" s="4"/>
      <c r="R38" s="4"/>
      <c r="S38" s="4"/>
      <c r="T38" s="4"/>
      <c r="U38" s="4"/>
    </row>
    <row r="39" spans="12:21">
      <c r="L39" s="4"/>
      <c r="M39" s="4"/>
      <c r="N39" s="4"/>
      <c r="O39" s="4"/>
      <c r="P39" s="4"/>
      <c r="Q39" s="4"/>
      <c r="R39" s="4"/>
      <c r="S39" s="4"/>
      <c r="T39" s="4"/>
      <c r="U39" s="4"/>
    </row>
    <row r="40" spans="12:21">
      <c r="L40" s="4"/>
      <c r="M40" s="4"/>
      <c r="N40" s="4"/>
      <c r="O40" s="4"/>
      <c r="P40" s="4"/>
      <c r="Q40" s="4"/>
      <c r="R40" s="4"/>
      <c r="S40" s="4"/>
      <c r="T40" s="4"/>
      <c r="U40" s="4"/>
    </row>
    <row r="41" spans="12:21">
      <c r="L41" s="4"/>
      <c r="M41" s="4"/>
      <c r="N41" s="4"/>
      <c r="O41" s="4"/>
      <c r="P41" s="4"/>
      <c r="Q41" s="4"/>
      <c r="R41" s="4"/>
      <c r="S41" s="4"/>
      <c r="T41" s="4"/>
      <c r="U41" s="4"/>
    </row>
    <row r="42" spans="12:21">
      <c r="L42" s="4"/>
      <c r="M42" s="4"/>
      <c r="N42" s="4"/>
      <c r="O42" s="4"/>
      <c r="P42" s="4"/>
      <c r="Q42" s="4"/>
      <c r="R42" s="4"/>
      <c r="S42" s="4"/>
      <c r="T42" s="4"/>
      <c r="U42" s="4"/>
    </row>
    <row r="43" spans="12:21">
      <c r="L43" s="4"/>
      <c r="M43" s="4"/>
      <c r="N43" s="4"/>
      <c r="O43" s="4"/>
      <c r="P43" s="4"/>
      <c r="Q43" s="4"/>
      <c r="R43" s="4"/>
      <c r="S43" s="4"/>
      <c r="T43" s="4"/>
      <c r="U43" s="4"/>
    </row>
    <row r="44" spans="12:21">
      <c r="L44" s="4"/>
      <c r="M44" s="4"/>
      <c r="N44" s="4"/>
      <c r="O44" s="4"/>
      <c r="P44" s="4"/>
      <c r="Q44" s="4"/>
      <c r="R44" s="4"/>
      <c r="S44" s="4"/>
      <c r="T44" s="4"/>
      <c r="U44" s="4"/>
    </row>
    <row r="45" spans="12:21">
      <c r="L45" s="4"/>
      <c r="M45" s="4"/>
      <c r="N45" s="4"/>
      <c r="O45" s="4"/>
      <c r="P45" s="4"/>
      <c r="Q45" s="4"/>
      <c r="R45" s="4"/>
      <c r="S45" s="4"/>
      <c r="T45" s="4"/>
      <c r="U45" s="4"/>
    </row>
    <row r="46" spans="12:21" ht="18" customHeight="1">
      <c r="L46" s="4"/>
      <c r="M46" s="4"/>
      <c r="N46" s="4"/>
      <c r="O46" s="4"/>
      <c r="P46" s="4"/>
      <c r="Q46" s="4"/>
      <c r="R46" s="4"/>
      <c r="S46" s="4"/>
      <c r="T46" s="4"/>
      <c r="U46" s="4"/>
    </row>
    <row r="47" spans="12:21" ht="18" customHeight="1">
      <c r="L47" s="4"/>
      <c r="M47" s="4"/>
      <c r="N47" s="4"/>
      <c r="O47" s="4"/>
      <c r="P47" s="4"/>
      <c r="Q47" s="4"/>
      <c r="R47" s="4"/>
      <c r="S47" s="4"/>
      <c r="T47" s="4"/>
      <c r="U47" s="4"/>
    </row>
    <row r="48" spans="12:21" ht="18" customHeight="1">
      <c r="L48" s="4"/>
      <c r="M48" s="4"/>
      <c r="N48" s="4"/>
      <c r="O48" s="4"/>
      <c r="P48" s="4"/>
      <c r="Q48" s="4"/>
      <c r="R48" s="4"/>
      <c r="S48" s="4"/>
      <c r="T48" s="4"/>
      <c r="U48" s="4"/>
    </row>
    <row r="49" spans="12:21" ht="18" customHeight="1">
      <c r="L49" s="4"/>
      <c r="M49" s="4"/>
      <c r="N49" s="4"/>
      <c r="O49" s="4"/>
      <c r="P49" s="4"/>
      <c r="Q49" s="4"/>
      <c r="R49" s="4"/>
      <c r="S49" s="4"/>
      <c r="T49" s="4"/>
      <c r="U49" s="4"/>
    </row>
    <row r="50" spans="12:21" ht="18" customHeight="1">
      <c r="L50" s="4"/>
      <c r="M50" s="4"/>
      <c r="N50" s="4"/>
      <c r="O50" s="4"/>
      <c r="P50" s="4"/>
      <c r="Q50" s="4"/>
      <c r="R50" s="4"/>
      <c r="S50" s="4"/>
      <c r="T50" s="4"/>
      <c r="U50" s="4"/>
    </row>
    <row r="51" spans="12:21" ht="18" customHeight="1">
      <c r="L51" s="4"/>
      <c r="M51" s="4"/>
      <c r="N51" s="4"/>
      <c r="O51" s="4"/>
      <c r="P51" s="4"/>
      <c r="Q51" s="4"/>
      <c r="R51" s="4"/>
      <c r="S51" s="4"/>
      <c r="T51" s="4"/>
      <c r="U51" s="4"/>
    </row>
    <row r="52" spans="12:21" ht="18" customHeight="1">
      <c r="L52" s="4"/>
      <c r="M52" s="4"/>
      <c r="N52" s="4"/>
      <c r="O52" s="4"/>
      <c r="P52" s="4"/>
      <c r="Q52" s="4"/>
      <c r="R52" s="4"/>
      <c r="S52" s="4"/>
      <c r="T52" s="4"/>
      <c r="U52" s="4"/>
    </row>
    <row r="53" spans="12:21" ht="18" customHeight="1">
      <c r="L53" s="4"/>
      <c r="M53" s="4"/>
      <c r="N53" s="4"/>
      <c r="O53" s="4"/>
      <c r="P53" s="4"/>
      <c r="Q53" s="4"/>
      <c r="R53" s="4"/>
      <c r="S53" s="4"/>
      <c r="T53" s="4"/>
      <c r="U53" s="4"/>
    </row>
    <row r="54" spans="12:21" ht="18" customHeight="1">
      <c r="L54" s="4"/>
      <c r="M54" s="4"/>
      <c r="N54" s="4"/>
      <c r="O54" s="4"/>
      <c r="P54" s="4"/>
      <c r="Q54" s="4"/>
      <c r="R54" s="4"/>
      <c r="S54" s="4"/>
      <c r="T54" s="4"/>
      <c r="U54" s="4"/>
    </row>
    <row r="55" spans="12:21" ht="18" customHeight="1">
      <c r="L55" s="4"/>
      <c r="M55" s="4"/>
      <c r="N55" s="4"/>
      <c r="O55" s="4"/>
      <c r="P55" s="4"/>
      <c r="Q55" s="4"/>
      <c r="R55" s="4"/>
      <c r="S55" s="4"/>
      <c r="T55" s="4"/>
      <c r="U55" s="4"/>
    </row>
    <row r="56" spans="12:21">
      <c r="L56" s="4"/>
      <c r="M56" s="4"/>
      <c r="N56" s="4"/>
      <c r="O56" s="4"/>
      <c r="P56" s="4"/>
      <c r="Q56" s="4"/>
      <c r="R56" s="4"/>
      <c r="S56" s="4"/>
      <c r="T56" s="4"/>
      <c r="U56" s="4"/>
    </row>
    <row r="57" spans="12:21">
      <c r="L57" s="4"/>
      <c r="M57" s="4"/>
      <c r="N57" s="4"/>
      <c r="O57" s="4"/>
      <c r="P57" s="4"/>
      <c r="Q57" s="4"/>
      <c r="R57" s="4"/>
      <c r="S57" s="4"/>
      <c r="T57" s="4"/>
      <c r="U57" s="4"/>
    </row>
    <row r="58" spans="12:21">
      <c r="L58" s="4"/>
      <c r="M58" s="4"/>
      <c r="N58" s="4"/>
      <c r="O58" s="4"/>
      <c r="P58" s="4"/>
      <c r="Q58" s="4"/>
      <c r="R58" s="4"/>
      <c r="S58" s="4"/>
      <c r="T58" s="4"/>
      <c r="U58" s="4"/>
    </row>
    <row r="59" spans="12:21">
      <c r="L59" s="4"/>
      <c r="M59" s="4"/>
      <c r="N59" s="4"/>
      <c r="O59" s="4"/>
      <c r="P59" s="4"/>
      <c r="Q59" s="4"/>
      <c r="R59" s="4"/>
      <c r="S59" s="4"/>
      <c r="T59" s="4"/>
      <c r="U59" s="4"/>
    </row>
    <row r="60" spans="12:21">
      <c r="L60" s="4"/>
      <c r="M60" s="4"/>
      <c r="N60" s="4"/>
      <c r="O60" s="4"/>
      <c r="P60" s="4"/>
      <c r="Q60" s="4"/>
      <c r="R60" s="4"/>
      <c r="S60" s="4"/>
      <c r="T60" s="4"/>
      <c r="U60" s="4"/>
    </row>
  </sheetData>
  <mergeCells count="8">
    <mergeCell ref="A31:J31"/>
    <mergeCell ref="A30:J30"/>
    <mergeCell ref="K4:K5"/>
    <mergeCell ref="B4:B5"/>
    <mergeCell ref="C4:C5"/>
    <mergeCell ref="D4:H4"/>
    <mergeCell ref="I4:I5"/>
    <mergeCell ref="J4:J5"/>
  </mergeCells>
  <phoneticPr fontId="0" type="noConversion"/>
  <printOptions horizontalCentered="1" verticalCentered="1"/>
  <pageMargins left="0.26026785714285716" right="0.22083333333333333" top="0.98425196850393704" bottom="0.98425196850393704" header="0.51181102362204722" footer="0.51181102362204722"/>
  <pageSetup paperSize="9" scale="53" firstPageNumber="2" orientation="portrait" useFirstPageNumber="1" r:id="rId1"/>
  <headerFooter alignWithMargins="0">
    <oddFooter>&amp;C&amp;16page 24</oddFooter>
  </headerFooter>
  <rowBreaks count="1" manualBreakCount="1">
    <brk id="31"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7"/>
  <sheetViews>
    <sheetView view="pageLayout" topLeftCell="A13" zoomScaleNormal="85" zoomScaleSheetLayoutView="100" workbookViewId="0">
      <selection activeCell="I32" sqref="I32"/>
    </sheetView>
  </sheetViews>
  <sheetFormatPr baseColWidth="10" defaultColWidth="9.75" defaultRowHeight="12.75"/>
  <cols>
    <col min="1" max="1" width="24.25" style="3" customWidth="1"/>
    <col min="2" max="2" width="8.25" style="3" customWidth="1"/>
    <col min="3" max="10" width="5.5" style="3" customWidth="1"/>
    <col min="11" max="11" width="7.875" style="3" customWidth="1"/>
    <col min="12" max="21" width="6.375" style="3" customWidth="1"/>
    <col min="22" max="22" width="11" style="3" customWidth="1"/>
    <col min="23" max="28" width="11" style="2" customWidth="1"/>
    <col min="29" max="16384" width="9.75" style="3"/>
  </cols>
  <sheetData>
    <row r="1" spans="1:22" ht="18.75">
      <c r="A1" s="50"/>
      <c r="B1" s="46"/>
      <c r="C1" s="47"/>
      <c r="D1" s="47"/>
      <c r="E1" s="47"/>
      <c r="F1" s="47"/>
      <c r="G1" s="47"/>
      <c r="H1" s="47"/>
      <c r="I1" s="47"/>
      <c r="J1" s="47"/>
      <c r="K1" s="47"/>
      <c r="L1" s="47"/>
      <c r="M1" s="47"/>
      <c r="N1" s="47"/>
      <c r="O1" s="47"/>
      <c r="P1" s="47"/>
      <c r="Q1" s="47"/>
      <c r="R1" s="47"/>
      <c r="S1" s="47"/>
      <c r="T1" s="47"/>
      <c r="U1" s="47"/>
      <c r="V1" s="48"/>
    </row>
    <row r="2" spans="1:22" ht="20.25">
      <c r="A2" s="150" t="s">
        <v>178</v>
      </c>
      <c r="B2" s="49"/>
      <c r="C2" s="47"/>
      <c r="D2" s="47"/>
      <c r="F2" s="47"/>
      <c r="G2" s="47"/>
      <c r="H2" s="47"/>
      <c r="I2" s="47"/>
      <c r="J2" s="47"/>
      <c r="K2" s="47"/>
      <c r="L2" s="48"/>
      <c r="M2" s="48"/>
      <c r="N2" s="48"/>
      <c r="O2" s="48"/>
      <c r="P2" s="48"/>
      <c r="Q2" s="48"/>
      <c r="R2" s="48"/>
      <c r="S2" s="48"/>
      <c r="T2" s="48"/>
      <c r="U2" s="48"/>
      <c r="V2" s="48"/>
    </row>
    <row r="3" spans="1:22" ht="20.25">
      <c r="A3" s="151" t="str">
        <f>couverture!B26</f>
        <v>Situation au 1er janvier 2017</v>
      </c>
      <c r="B3" s="47"/>
      <c r="C3" s="47"/>
      <c r="D3" s="47"/>
      <c r="E3" s="47"/>
      <c r="F3" s="47"/>
      <c r="G3" s="47"/>
      <c r="H3" s="47"/>
      <c r="I3" s="47"/>
      <c r="J3" s="47"/>
      <c r="K3" s="47"/>
      <c r="L3" s="48"/>
      <c r="M3" s="48"/>
      <c r="N3" s="48"/>
      <c r="O3" s="48"/>
      <c r="P3" s="48"/>
      <c r="Q3" s="48"/>
      <c r="R3" s="48"/>
      <c r="S3" s="48"/>
      <c r="T3" s="48"/>
      <c r="U3" s="48"/>
      <c r="V3" s="48"/>
    </row>
    <row r="4" spans="1:22" ht="18.75">
      <c r="A4" s="152"/>
      <c r="B4" s="47"/>
      <c r="C4" s="47"/>
      <c r="D4" s="47"/>
      <c r="E4" s="47"/>
      <c r="F4" s="47"/>
      <c r="G4" s="47"/>
      <c r="H4" s="47"/>
      <c r="I4" s="47"/>
      <c r="J4" s="47"/>
      <c r="K4" s="47"/>
      <c r="L4" s="48"/>
      <c r="M4" s="48"/>
      <c r="N4" s="48"/>
      <c r="O4" s="48"/>
      <c r="P4" s="48"/>
      <c r="Q4" s="48"/>
      <c r="R4" s="48"/>
      <c r="S4" s="48"/>
      <c r="T4" s="48"/>
      <c r="U4" s="48"/>
      <c r="V4" s="48"/>
    </row>
    <row r="5" spans="1:22" ht="25.5">
      <c r="A5" s="154" t="s">
        <v>67</v>
      </c>
      <c r="B5" s="155" t="s">
        <v>68</v>
      </c>
      <c r="C5" s="156" t="s">
        <v>69</v>
      </c>
      <c r="D5" s="156" t="s">
        <v>70</v>
      </c>
      <c r="E5" s="156" t="s">
        <v>71</v>
      </c>
      <c r="F5" s="156" t="s">
        <v>72</v>
      </c>
      <c r="G5" s="156" t="s">
        <v>73</v>
      </c>
      <c r="H5" s="156" t="s">
        <v>74</v>
      </c>
      <c r="I5" s="156" t="s">
        <v>75</v>
      </c>
      <c r="J5" s="155" t="s">
        <v>179</v>
      </c>
      <c r="K5" s="156" t="s">
        <v>77</v>
      </c>
      <c r="L5" s="48"/>
      <c r="M5" s="48"/>
      <c r="N5" s="48"/>
      <c r="O5" s="48"/>
      <c r="P5" s="48"/>
      <c r="Q5" s="48"/>
      <c r="R5" s="48"/>
      <c r="S5" s="48"/>
      <c r="T5" s="48"/>
      <c r="U5" s="48"/>
      <c r="V5" s="48"/>
    </row>
    <row r="6" spans="1:22">
      <c r="A6" s="157" t="s">
        <v>199</v>
      </c>
      <c r="B6" s="157"/>
      <c r="C6" s="157"/>
      <c r="D6" s="157"/>
      <c r="E6" s="157"/>
      <c r="F6" s="157"/>
      <c r="G6" s="157"/>
      <c r="H6" s="157"/>
      <c r="I6" s="157"/>
      <c r="J6" s="157"/>
      <c r="K6" s="157"/>
      <c r="L6" s="48"/>
      <c r="M6" s="48"/>
      <c r="N6" s="48"/>
      <c r="O6" s="48"/>
      <c r="P6" s="48"/>
      <c r="Q6" s="48"/>
      <c r="R6" s="48"/>
      <c r="S6" s="48"/>
      <c r="T6" s="48"/>
      <c r="U6" s="48"/>
      <c r="V6" s="48"/>
    </row>
    <row r="7" spans="1:22">
      <c r="A7" s="158" t="s">
        <v>41</v>
      </c>
      <c r="B7" s="164">
        <v>1</v>
      </c>
      <c r="C7" s="164">
        <v>5</v>
      </c>
      <c r="D7" s="164">
        <v>167</v>
      </c>
      <c r="E7" s="164">
        <v>299</v>
      </c>
      <c r="F7" s="164">
        <v>312</v>
      </c>
      <c r="G7" s="164">
        <v>399</v>
      </c>
      <c r="H7" s="164">
        <v>124</v>
      </c>
      <c r="I7" s="164">
        <v>49</v>
      </c>
      <c r="J7" s="164">
        <v>12</v>
      </c>
      <c r="K7" s="164">
        <f t="shared" ref="K7:K8" si="0">SUM(B7:J7)</f>
        <v>1368</v>
      </c>
      <c r="L7" s="48"/>
      <c r="M7" s="48"/>
      <c r="N7" s="48"/>
      <c r="O7" s="48"/>
      <c r="P7" s="48"/>
      <c r="Q7" s="48"/>
      <c r="R7" s="48"/>
      <c r="S7" s="48"/>
      <c r="T7" s="48"/>
      <c r="U7" s="48"/>
      <c r="V7" s="48"/>
    </row>
    <row r="8" spans="1:22">
      <c r="A8" s="158" t="s">
        <v>252</v>
      </c>
      <c r="B8" s="165">
        <v>56</v>
      </c>
      <c r="C8" s="165">
        <v>492</v>
      </c>
      <c r="D8" s="165">
        <v>1327</v>
      </c>
      <c r="E8" s="165">
        <v>2323</v>
      </c>
      <c r="F8" s="165">
        <v>2667</v>
      </c>
      <c r="G8" s="165">
        <v>4028</v>
      </c>
      <c r="H8" s="165">
        <v>2053</v>
      </c>
      <c r="I8" s="165">
        <v>1004</v>
      </c>
      <c r="J8" s="165">
        <v>436</v>
      </c>
      <c r="K8" s="165">
        <f t="shared" si="0"/>
        <v>14386</v>
      </c>
      <c r="L8" s="48"/>
      <c r="M8" s="48"/>
      <c r="N8" s="48"/>
      <c r="O8" s="48"/>
      <c r="P8" s="48"/>
      <c r="Q8" s="48"/>
      <c r="R8" s="48"/>
      <c r="S8" s="48"/>
      <c r="T8" s="48"/>
      <c r="U8" s="48"/>
      <c r="V8" s="48"/>
    </row>
    <row r="9" spans="1:22">
      <c r="A9" s="158" t="s">
        <v>78</v>
      </c>
      <c r="B9" s="166">
        <v>2</v>
      </c>
      <c r="C9" s="166">
        <v>12</v>
      </c>
      <c r="D9" s="166">
        <v>72</v>
      </c>
      <c r="E9" s="166">
        <v>276</v>
      </c>
      <c r="F9" s="166">
        <v>355</v>
      </c>
      <c r="G9" s="166">
        <v>594</v>
      </c>
      <c r="H9" s="166">
        <v>375</v>
      </c>
      <c r="I9" s="166">
        <v>200</v>
      </c>
      <c r="J9" s="166">
        <v>96</v>
      </c>
      <c r="K9" s="166">
        <f>SUM(B9:J9)</f>
        <v>1982</v>
      </c>
      <c r="L9" s="48"/>
      <c r="M9" s="48"/>
      <c r="N9" s="48"/>
      <c r="O9" s="48"/>
      <c r="P9" s="48"/>
      <c r="Q9" s="48"/>
      <c r="R9" s="48"/>
      <c r="S9" s="48"/>
      <c r="T9" s="48"/>
      <c r="U9" s="48"/>
      <c r="V9" s="48"/>
    </row>
    <row r="10" spans="1:22">
      <c r="A10" s="158" t="s">
        <v>251</v>
      </c>
      <c r="B10" s="166">
        <v>2</v>
      </c>
      <c r="C10" s="166">
        <v>4</v>
      </c>
      <c r="D10" s="166">
        <v>214</v>
      </c>
      <c r="E10" s="166">
        <v>333</v>
      </c>
      <c r="F10" s="166">
        <v>383</v>
      </c>
      <c r="G10" s="166">
        <v>499</v>
      </c>
      <c r="H10" s="166">
        <v>221</v>
      </c>
      <c r="I10" s="166">
        <v>87</v>
      </c>
      <c r="J10" s="166">
        <v>19</v>
      </c>
      <c r="K10" s="166">
        <f>SUM(B10:J10)</f>
        <v>1762</v>
      </c>
      <c r="L10" s="48"/>
      <c r="M10" s="48"/>
      <c r="N10" s="48"/>
      <c r="O10" s="48"/>
      <c r="P10" s="48"/>
      <c r="Q10" s="48"/>
      <c r="R10" s="48"/>
      <c r="S10" s="48"/>
      <c r="T10" s="48"/>
      <c r="U10" s="48"/>
      <c r="V10" s="48"/>
    </row>
    <row r="11" spans="1:22">
      <c r="A11" s="159" t="s">
        <v>79</v>
      </c>
      <c r="B11" s="167">
        <f>SUM(B7:B10)</f>
        <v>61</v>
      </c>
      <c r="C11" s="167">
        <f>SUM(C7:C10)</f>
        <v>513</v>
      </c>
      <c r="D11" s="167">
        <f>SUM(D7:D10)</f>
        <v>1780</v>
      </c>
      <c r="E11" s="167">
        <f t="shared" ref="E11:J11" si="1">SUM(E7:E10)</f>
        <v>3231</v>
      </c>
      <c r="F11" s="167">
        <f t="shared" si="1"/>
        <v>3717</v>
      </c>
      <c r="G11" s="167">
        <f t="shared" si="1"/>
        <v>5520</v>
      </c>
      <c r="H11" s="167">
        <f t="shared" si="1"/>
        <v>2773</v>
      </c>
      <c r="I11" s="167">
        <f t="shared" si="1"/>
        <v>1340</v>
      </c>
      <c r="J11" s="167">
        <f t="shared" si="1"/>
        <v>563</v>
      </c>
      <c r="K11" s="167">
        <f>SUM(B11:J11)</f>
        <v>19498</v>
      </c>
      <c r="L11" s="48"/>
      <c r="M11" s="48"/>
      <c r="N11" s="48"/>
      <c r="O11" s="48"/>
      <c r="P11" s="48"/>
      <c r="Q11" s="48"/>
      <c r="R11" s="48"/>
      <c r="S11" s="48"/>
      <c r="T11" s="48"/>
      <c r="U11" s="48"/>
      <c r="V11" s="48"/>
    </row>
    <row r="12" spans="1:22">
      <c r="A12" s="160"/>
      <c r="B12" s="160"/>
      <c r="C12" s="160"/>
      <c r="D12" s="160"/>
      <c r="E12" s="160"/>
      <c r="F12" s="160"/>
      <c r="G12" s="160"/>
      <c r="H12" s="160"/>
      <c r="I12" s="160"/>
      <c r="J12" s="160"/>
      <c r="K12" s="160"/>
      <c r="L12" s="48"/>
      <c r="M12" s="48"/>
      <c r="N12" s="48"/>
      <c r="O12" s="48"/>
      <c r="P12" s="48"/>
      <c r="Q12" s="48"/>
      <c r="R12" s="48"/>
      <c r="S12" s="48"/>
      <c r="T12" s="48"/>
      <c r="U12" s="48"/>
      <c r="V12" s="48"/>
    </row>
    <row r="13" spans="1:22">
      <c r="A13" s="161" t="s">
        <v>200</v>
      </c>
      <c r="B13" s="157"/>
      <c r="C13" s="157"/>
      <c r="D13" s="157"/>
      <c r="E13" s="157"/>
      <c r="F13" s="157"/>
      <c r="G13" s="157"/>
      <c r="H13" s="157"/>
      <c r="I13" s="157"/>
      <c r="J13" s="157"/>
      <c r="K13" s="157"/>
      <c r="L13" s="48"/>
      <c r="M13" s="48"/>
      <c r="N13" s="48"/>
      <c r="O13" s="48"/>
      <c r="P13" s="48"/>
      <c r="Q13" s="48"/>
      <c r="R13" s="48"/>
      <c r="S13" s="48"/>
      <c r="T13" s="48"/>
      <c r="U13" s="48"/>
      <c r="V13" s="48"/>
    </row>
    <row r="14" spans="1:22">
      <c r="A14" s="161"/>
      <c r="B14" s="161"/>
      <c r="C14" s="161"/>
      <c r="D14" s="161"/>
      <c r="E14" s="161"/>
      <c r="F14" s="161"/>
      <c r="G14" s="161"/>
      <c r="H14" s="161"/>
      <c r="I14" s="161"/>
      <c r="J14" s="161"/>
      <c r="K14" s="161"/>
      <c r="L14" s="48"/>
      <c r="M14" s="48"/>
      <c r="N14" s="48"/>
      <c r="O14" s="48"/>
      <c r="P14" s="48"/>
      <c r="Q14" s="48"/>
      <c r="R14" s="48"/>
      <c r="S14" s="48"/>
      <c r="T14" s="48"/>
      <c r="U14" s="48"/>
      <c r="V14" s="48"/>
    </row>
    <row r="15" spans="1:22">
      <c r="A15" s="161" t="s">
        <v>80</v>
      </c>
      <c r="B15" s="161"/>
      <c r="C15" s="161"/>
      <c r="D15" s="161"/>
      <c r="E15" s="161"/>
      <c r="F15" s="161"/>
      <c r="G15" s="161"/>
      <c r="H15" s="161"/>
      <c r="I15" s="161"/>
      <c r="J15" s="161"/>
      <c r="K15" s="161"/>
      <c r="L15" s="48"/>
      <c r="M15" s="48"/>
      <c r="N15" s="48"/>
      <c r="O15" s="48"/>
      <c r="P15" s="48"/>
      <c r="Q15" s="48"/>
      <c r="R15" s="48"/>
      <c r="S15" s="48"/>
      <c r="T15" s="48"/>
      <c r="U15" s="48"/>
      <c r="V15" s="48"/>
    </row>
    <row r="16" spans="1:22">
      <c r="A16" s="158" t="s">
        <v>143</v>
      </c>
      <c r="B16" s="164">
        <v>12</v>
      </c>
      <c r="C16" s="164">
        <v>115</v>
      </c>
      <c r="D16" s="164">
        <v>1304</v>
      </c>
      <c r="E16" s="164">
        <v>3021</v>
      </c>
      <c r="F16" s="164">
        <v>3337</v>
      </c>
      <c r="G16" s="164">
        <v>4167</v>
      </c>
      <c r="H16" s="164">
        <v>2183</v>
      </c>
      <c r="I16" s="164">
        <v>794</v>
      </c>
      <c r="J16" s="164">
        <v>193</v>
      </c>
      <c r="K16" s="164">
        <f t="shared" ref="K16:K22" si="2">SUM(B16:J16)</f>
        <v>15126</v>
      </c>
      <c r="L16" s="48"/>
      <c r="M16" s="48"/>
      <c r="N16" s="48"/>
      <c r="O16" s="48"/>
      <c r="P16" s="48"/>
      <c r="Q16" s="48"/>
      <c r="R16" s="48"/>
      <c r="S16" s="48"/>
      <c r="T16" s="48"/>
      <c r="U16" s="48"/>
      <c r="V16" s="48"/>
    </row>
    <row r="17" spans="1:22">
      <c r="A17" s="158" t="s">
        <v>161</v>
      </c>
      <c r="B17" s="165">
        <v>6</v>
      </c>
      <c r="C17" s="165">
        <v>32</v>
      </c>
      <c r="D17" s="165">
        <v>942</v>
      </c>
      <c r="E17" s="165">
        <v>2265</v>
      </c>
      <c r="F17" s="165">
        <v>2608</v>
      </c>
      <c r="G17" s="165">
        <v>3371</v>
      </c>
      <c r="H17" s="165">
        <v>1668</v>
      </c>
      <c r="I17" s="165">
        <v>633</v>
      </c>
      <c r="J17" s="165">
        <v>199</v>
      </c>
      <c r="K17" s="165">
        <f t="shared" si="2"/>
        <v>11724</v>
      </c>
      <c r="L17" s="48"/>
      <c r="M17" s="48"/>
      <c r="N17" s="48"/>
      <c r="O17" s="48"/>
      <c r="P17" s="48"/>
      <c r="Q17" s="48"/>
      <c r="R17" s="48"/>
      <c r="S17" s="48"/>
      <c r="T17" s="48"/>
      <c r="U17" s="48"/>
      <c r="V17" s="48"/>
    </row>
    <row r="18" spans="1:22">
      <c r="A18" s="158" t="s">
        <v>162</v>
      </c>
      <c r="B18" s="165">
        <v>0</v>
      </c>
      <c r="C18" s="165">
        <v>12</v>
      </c>
      <c r="D18" s="165">
        <v>634</v>
      </c>
      <c r="E18" s="165">
        <v>1800</v>
      </c>
      <c r="F18" s="165">
        <v>2156</v>
      </c>
      <c r="G18" s="165">
        <v>2815</v>
      </c>
      <c r="H18" s="165">
        <v>1269</v>
      </c>
      <c r="I18" s="165">
        <v>540</v>
      </c>
      <c r="J18" s="165">
        <v>219</v>
      </c>
      <c r="K18" s="165">
        <f t="shared" si="2"/>
        <v>9445</v>
      </c>
      <c r="L18" s="48"/>
      <c r="M18" s="48"/>
      <c r="N18" s="48"/>
      <c r="O18" s="48"/>
      <c r="P18" s="48"/>
      <c r="Q18" s="48"/>
      <c r="R18" s="48"/>
      <c r="S18" s="48"/>
      <c r="T18" s="48"/>
      <c r="U18" s="48"/>
      <c r="V18" s="48"/>
    </row>
    <row r="19" spans="1:22">
      <c r="A19" s="158" t="s">
        <v>163</v>
      </c>
      <c r="B19" s="165">
        <v>3</v>
      </c>
      <c r="C19" s="165">
        <v>12</v>
      </c>
      <c r="D19" s="165">
        <v>335</v>
      </c>
      <c r="E19" s="165">
        <v>1652</v>
      </c>
      <c r="F19" s="165">
        <v>2363</v>
      </c>
      <c r="G19" s="165">
        <v>3257</v>
      </c>
      <c r="H19" s="165">
        <v>1653</v>
      </c>
      <c r="I19" s="165">
        <v>842</v>
      </c>
      <c r="J19" s="165">
        <v>385</v>
      </c>
      <c r="K19" s="165">
        <f t="shared" si="2"/>
        <v>10502</v>
      </c>
      <c r="L19" s="48"/>
      <c r="M19" s="48"/>
      <c r="N19" s="48"/>
      <c r="O19" s="48"/>
      <c r="P19" s="48"/>
      <c r="Q19" s="48"/>
      <c r="R19" s="48"/>
      <c r="S19" s="48"/>
      <c r="T19" s="48"/>
      <c r="U19" s="48"/>
      <c r="V19" s="48"/>
    </row>
    <row r="20" spans="1:22">
      <c r="A20" s="158" t="s">
        <v>207</v>
      </c>
      <c r="B20" s="165">
        <v>1</v>
      </c>
      <c r="C20" s="165">
        <v>2</v>
      </c>
      <c r="D20" s="165">
        <v>51</v>
      </c>
      <c r="E20" s="165">
        <v>294</v>
      </c>
      <c r="F20" s="165">
        <v>500</v>
      </c>
      <c r="G20" s="165">
        <v>781</v>
      </c>
      <c r="H20" s="165">
        <v>387</v>
      </c>
      <c r="I20" s="165">
        <v>183</v>
      </c>
      <c r="J20" s="165">
        <v>121</v>
      </c>
      <c r="K20" s="165">
        <f t="shared" si="2"/>
        <v>2320</v>
      </c>
      <c r="L20" s="48"/>
      <c r="M20" s="48"/>
      <c r="N20" s="48"/>
      <c r="O20" s="48"/>
      <c r="P20" s="48"/>
      <c r="Q20" s="48"/>
      <c r="R20" s="48"/>
      <c r="S20" s="48"/>
      <c r="T20" s="48"/>
      <c r="U20" s="48"/>
      <c r="V20" s="48"/>
    </row>
    <row r="21" spans="1:22">
      <c r="A21" s="158" t="s">
        <v>208</v>
      </c>
      <c r="B21" s="165">
        <v>0</v>
      </c>
      <c r="C21" s="165">
        <v>0</v>
      </c>
      <c r="D21" s="165">
        <v>15</v>
      </c>
      <c r="E21" s="165">
        <v>191</v>
      </c>
      <c r="F21" s="165">
        <v>363</v>
      </c>
      <c r="G21" s="165">
        <v>616</v>
      </c>
      <c r="H21" s="165">
        <v>354</v>
      </c>
      <c r="I21" s="165">
        <v>222</v>
      </c>
      <c r="J21" s="165">
        <v>144</v>
      </c>
      <c r="K21" s="165">
        <f t="shared" ref="K21" si="3">SUM(B21:J21)</f>
        <v>1905</v>
      </c>
      <c r="L21" s="48"/>
      <c r="M21" s="48"/>
      <c r="N21" s="48"/>
      <c r="O21" s="48"/>
      <c r="P21" s="48"/>
      <c r="Q21" s="48"/>
      <c r="R21" s="48"/>
      <c r="S21" s="48"/>
      <c r="T21" s="48"/>
      <c r="U21" s="48"/>
      <c r="V21" s="48"/>
    </row>
    <row r="22" spans="1:22">
      <c r="A22" s="158" t="s">
        <v>209</v>
      </c>
      <c r="B22" s="165">
        <v>0</v>
      </c>
      <c r="C22" s="165">
        <v>0</v>
      </c>
      <c r="D22" s="165">
        <v>0</v>
      </c>
      <c r="E22" s="165">
        <v>6</v>
      </c>
      <c r="F22" s="165">
        <v>32</v>
      </c>
      <c r="G22" s="165">
        <v>57</v>
      </c>
      <c r="H22" s="165">
        <v>47</v>
      </c>
      <c r="I22" s="165">
        <v>24</v>
      </c>
      <c r="J22" s="165">
        <v>18</v>
      </c>
      <c r="K22" s="165">
        <f t="shared" si="2"/>
        <v>184</v>
      </c>
      <c r="L22" s="48"/>
      <c r="M22" s="48"/>
      <c r="N22" s="48"/>
      <c r="O22" s="48"/>
      <c r="P22" s="48"/>
      <c r="Q22" s="48"/>
      <c r="R22" s="48"/>
      <c r="S22" s="48"/>
      <c r="T22" s="48"/>
      <c r="U22" s="48"/>
      <c r="V22" s="48"/>
    </row>
    <row r="23" spans="1:22">
      <c r="A23" s="159" t="s">
        <v>81</v>
      </c>
      <c r="B23" s="168">
        <f>SUM(B16:B22)</f>
        <v>22</v>
      </c>
      <c r="C23" s="168">
        <f t="shared" ref="C23:J23" si="4">SUM(C16:C22)</f>
        <v>173</v>
      </c>
      <c r="D23" s="168">
        <f t="shared" si="4"/>
        <v>3281</v>
      </c>
      <c r="E23" s="168">
        <f t="shared" si="4"/>
        <v>9229</v>
      </c>
      <c r="F23" s="168">
        <f t="shared" si="4"/>
        <v>11359</v>
      </c>
      <c r="G23" s="168">
        <f t="shared" si="4"/>
        <v>15064</v>
      </c>
      <c r="H23" s="168">
        <f>SUM(H16:H22)</f>
        <v>7561</v>
      </c>
      <c r="I23" s="168">
        <f t="shared" si="4"/>
        <v>3238</v>
      </c>
      <c r="J23" s="168">
        <f t="shared" si="4"/>
        <v>1279</v>
      </c>
      <c r="K23" s="168">
        <f>SUM(B23:J23)</f>
        <v>51206</v>
      </c>
      <c r="L23" s="48"/>
      <c r="M23" s="48"/>
      <c r="N23" s="48"/>
      <c r="O23" s="48"/>
      <c r="P23" s="48"/>
      <c r="Q23" s="48"/>
      <c r="R23" s="48"/>
      <c r="S23" s="48"/>
      <c r="T23" s="48"/>
      <c r="U23" s="48"/>
      <c r="V23" s="48"/>
    </row>
    <row r="24" spans="1:22">
      <c r="A24" s="161"/>
      <c r="B24" s="169"/>
      <c r="C24" s="169"/>
      <c r="D24" s="169"/>
      <c r="E24" s="169"/>
      <c r="F24" s="169"/>
      <c r="G24" s="169"/>
      <c r="H24" s="169"/>
      <c r="I24" s="169"/>
      <c r="J24" s="169"/>
      <c r="K24" s="169"/>
      <c r="L24" s="48"/>
      <c r="M24" s="48"/>
      <c r="N24" s="48"/>
      <c r="O24" s="48"/>
      <c r="P24" s="48"/>
      <c r="Q24" s="48"/>
      <c r="R24" s="48"/>
      <c r="S24" s="48"/>
      <c r="T24" s="48"/>
      <c r="U24" s="48"/>
      <c r="V24" s="48"/>
    </row>
    <row r="25" spans="1:22">
      <c r="A25" s="161" t="s">
        <v>82</v>
      </c>
      <c r="B25" s="161"/>
      <c r="C25" s="161"/>
      <c r="D25" s="161"/>
      <c r="E25" s="161"/>
      <c r="F25" s="161"/>
      <c r="G25" s="161"/>
      <c r="H25" s="161"/>
      <c r="I25" s="161"/>
      <c r="J25" s="161"/>
      <c r="K25" s="161"/>
      <c r="L25" s="48"/>
      <c r="M25" s="48"/>
      <c r="N25" s="48"/>
      <c r="O25" s="48"/>
      <c r="P25" s="48"/>
      <c r="Q25" s="48"/>
      <c r="R25" s="48"/>
      <c r="S25" s="48"/>
      <c r="T25" s="48"/>
      <c r="U25" s="48"/>
      <c r="V25" s="48"/>
    </row>
    <row r="26" spans="1:22">
      <c r="A26" s="161" t="s">
        <v>83</v>
      </c>
      <c r="B26" s="161"/>
      <c r="C26" s="161"/>
      <c r="D26" s="161"/>
      <c r="E26" s="161"/>
      <c r="F26" s="161"/>
      <c r="G26" s="161"/>
      <c r="H26" s="161"/>
      <c r="I26" s="161"/>
      <c r="J26" s="161"/>
      <c r="K26" s="161"/>
      <c r="L26" s="48"/>
      <c r="M26" s="48"/>
      <c r="N26" s="48"/>
      <c r="O26" s="48"/>
      <c r="P26" s="48"/>
      <c r="Q26" s="48"/>
      <c r="R26" s="48"/>
      <c r="S26" s="48"/>
      <c r="T26" s="48"/>
      <c r="U26" s="48"/>
      <c r="V26" s="48"/>
    </row>
    <row r="27" spans="1:22">
      <c r="A27" s="158" t="s">
        <v>155</v>
      </c>
      <c r="B27" s="164">
        <v>0</v>
      </c>
      <c r="C27" s="164">
        <v>0</v>
      </c>
      <c r="D27" s="164">
        <v>10</v>
      </c>
      <c r="E27" s="164">
        <v>107</v>
      </c>
      <c r="F27" s="164">
        <v>228</v>
      </c>
      <c r="G27" s="164">
        <v>345</v>
      </c>
      <c r="H27" s="164">
        <v>275</v>
      </c>
      <c r="I27" s="164">
        <v>165</v>
      </c>
      <c r="J27" s="164">
        <v>109</v>
      </c>
      <c r="K27" s="164">
        <f t="shared" ref="K27:K30" si="5">SUM(B27:J27)</f>
        <v>1239</v>
      </c>
      <c r="L27" s="48"/>
      <c r="M27" s="48"/>
      <c r="N27" s="48"/>
      <c r="O27" s="48"/>
      <c r="P27" s="48"/>
      <c r="Q27" s="48"/>
      <c r="R27" s="48"/>
      <c r="S27" s="48"/>
      <c r="T27" s="48"/>
      <c r="U27" s="48"/>
      <c r="V27" s="48"/>
    </row>
    <row r="28" spans="1:22">
      <c r="A28" s="158" t="s">
        <v>156</v>
      </c>
      <c r="B28" s="165">
        <v>0</v>
      </c>
      <c r="C28" s="165">
        <v>0</v>
      </c>
      <c r="D28" s="165">
        <v>13</v>
      </c>
      <c r="E28" s="165">
        <v>166</v>
      </c>
      <c r="F28" s="165">
        <v>597</v>
      </c>
      <c r="G28" s="165">
        <v>1481</v>
      </c>
      <c r="H28" s="165">
        <v>1380</v>
      </c>
      <c r="I28" s="165">
        <v>1056</v>
      </c>
      <c r="J28" s="165">
        <v>607</v>
      </c>
      <c r="K28" s="165">
        <f t="shared" si="5"/>
        <v>5300</v>
      </c>
      <c r="L28" s="48"/>
      <c r="M28" s="48"/>
      <c r="N28" s="48"/>
      <c r="O28" s="48"/>
      <c r="P28" s="48"/>
      <c r="Q28" s="48"/>
      <c r="R28" s="48"/>
      <c r="S28" s="48"/>
      <c r="T28" s="48"/>
      <c r="U28" s="48"/>
      <c r="V28" s="48"/>
    </row>
    <row r="29" spans="1:22">
      <c r="A29" s="158" t="s">
        <v>157</v>
      </c>
      <c r="B29" s="165">
        <v>0</v>
      </c>
      <c r="C29" s="165">
        <v>0</v>
      </c>
      <c r="D29" s="165">
        <v>0</v>
      </c>
      <c r="E29" s="165">
        <v>8</v>
      </c>
      <c r="F29" s="165">
        <v>49</v>
      </c>
      <c r="G29" s="165">
        <v>258</v>
      </c>
      <c r="H29" s="165">
        <v>355</v>
      </c>
      <c r="I29" s="165">
        <v>259</v>
      </c>
      <c r="J29" s="165">
        <v>127</v>
      </c>
      <c r="K29" s="165">
        <f t="shared" si="5"/>
        <v>1056</v>
      </c>
      <c r="L29" s="48"/>
      <c r="M29" s="48"/>
      <c r="N29" s="48"/>
      <c r="O29" s="48"/>
      <c r="P29" s="48"/>
      <c r="Q29" s="48"/>
      <c r="R29" s="48"/>
      <c r="S29" s="48"/>
      <c r="T29" s="48"/>
      <c r="U29" s="48"/>
      <c r="V29" s="48"/>
    </row>
    <row r="30" spans="1:22">
      <c r="A30" s="158" t="s">
        <v>84</v>
      </c>
      <c r="B30" s="165">
        <v>0</v>
      </c>
      <c r="C30" s="165">
        <v>0</v>
      </c>
      <c r="D30" s="165">
        <v>0</v>
      </c>
      <c r="E30" s="165">
        <v>4</v>
      </c>
      <c r="F30" s="165">
        <v>8</v>
      </c>
      <c r="G30" s="165">
        <v>49</v>
      </c>
      <c r="H30" s="165">
        <v>121</v>
      </c>
      <c r="I30" s="165">
        <v>177</v>
      </c>
      <c r="J30" s="165">
        <v>138</v>
      </c>
      <c r="K30" s="165">
        <f t="shared" si="5"/>
        <v>497</v>
      </c>
      <c r="L30" s="48"/>
      <c r="M30" s="48"/>
      <c r="N30" s="48"/>
      <c r="O30" s="48"/>
      <c r="P30" s="48"/>
      <c r="Q30" s="48"/>
      <c r="R30" s="48"/>
      <c r="S30" s="48"/>
      <c r="T30" s="48"/>
      <c r="U30" s="48"/>
      <c r="V30" s="48"/>
    </row>
    <row r="31" spans="1:22">
      <c r="A31" s="159" t="s">
        <v>85</v>
      </c>
      <c r="B31" s="168">
        <f>SUM(B27:B30)</f>
        <v>0</v>
      </c>
      <c r="C31" s="168">
        <f t="shared" ref="C31:J31" si="6">SUM(C27:C30)</f>
        <v>0</v>
      </c>
      <c r="D31" s="168">
        <f t="shared" si="6"/>
        <v>23</v>
      </c>
      <c r="E31" s="168">
        <f t="shared" si="6"/>
        <v>285</v>
      </c>
      <c r="F31" s="168">
        <f t="shared" si="6"/>
        <v>882</v>
      </c>
      <c r="G31" s="168">
        <f t="shared" si="6"/>
        <v>2133</v>
      </c>
      <c r="H31" s="168">
        <f t="shared" si="6"/>
        <v>2131</v>
      </c>
      <c r="I31" s="168">
        <f t="shared" si="6"/>
        <v>1657</v>
      </c>
      <c r="J31" s="168">
        <f t="shared" si="6"/>
        <v>981</v>
      </c>
      <c r="K31" s="168">
        <f>SUM(B31:J31)</f>
        <v>8092</v>
      </c>
      <c r="L31" s="48"/>
      <c r="M31" s="48"/>
      <c r="N31" s="48"/>
      <c r="O31" s="48"/>
      <c r="P31" s="48"/>
      <c r="Q31" s="48"/>
      <c r="R31" s="48"/>
      <c r="S31" s="48"/>
      <c r="T31" s="48"/>
      <c r="U31" s="48"/>
      <c r="V31" s="48"/>
    </row>
    <row r="32" spans="1:22">
      <c r="A32" s="161"/>
      <c r="B32" s="169"/>
      <c r="C32" s="169"/>
      <c r="D32" s="169"/>
      <c r="E32" s="169"/>
      <c r="F32" s="169"/>
      <c r="G32" s="169"/>
      <c r="H32" s="169"/>
      <c r="I32" s="169"/>
      <c r="J32" s="169"/>
      <c r="K32" s="169"/>
      <c r="L32" s="48"/>
      <c r="M32" s="48"/>
      <c r="N32" s="48"/>
      <c r="O32" s="48"/>
      <c r="P32" s="48"/>
      <c r="Q32" s="48"/>
      <c r="R32" s="48"/>
      <c r="S32" s="48"/>
      <c r="T32" s="48"/>
      <c r="U32" s="48"/>
      <c r="V32" s="48"/>
    </row>
    <row r="33" spans="1:22">
      <c r="A33" s="162" t="s">
        <v>86</v>
      </c>
      <c r="B33" s="162">
        <f>B23+B31</f>
        <v>22</v>
      </c>
      <c r="C33" s="162">
        <f t="shared" ref="C33:J33" si="7">C23+C31</f>
        <v>173</v>
      </c>
      <c r="D33" s="162">
        <f t="shared" si="7"/>
        <v>3304</v>
      </c>
      <c r="E33" s="162">
        <f t="shared" si="7"/>
        <v>9514</v>
      </c>
      <c r="F33" s="162">
        <f t="shared" si="7"/>
        <v>12241</v>
      </c>
      <c r="G33" s="162">
        <f t="shared" si="7"/>
        <v>17197</v>
      </c>
      <c r="H33" s="162">
        <f t="shared" si="7"/>
        <v>9692</v>
      </c>
      <c r="I33" s="162">
        <f t="shared" si="7"/>
        <v>4895</v>
      </c>
      <c r="J33" s="162">
        <f t="shared" si="7"/>
        <v>2260</v>
      </c>
      <c r="K33" s="162">
        <f>K23+K31</f>
        <v>59298</v>
      </c>
      <c r="L33" s="48"/>
      <c r="M33" s="48"/>
      <c r="N33" s="48"/>
      <c r="O33" s="48"/>
      <c r="P33" s="48"/>
      <c r="Q33" s="48"/>
      <c r="R33" s="48"/>
      <c r="S33" s="48"/>
      <c r="T33" s="48"/>
      <c r="U33" s="48"/>
      <c r="V33" s="48"/>
    </row>
    <row r="34" spans="1:22">
      <c r="A34" s="163" t="s">
        <v>87</v>
      </c>
      <c r="B34" s="162">
        <f t="shared" ref="B34:K34" si="8">B11+B33</f>
        <v>83</v>
      </c>
      <c r="C34" s="162">
        <f t="shared" si="8"/>
        <v>686</v>
      </c>
      <c r="D34" s="162">
        <f t="shared" si="8"/>
        <v>5084</v>
      </c>
      <c r="E34" s="162">
        <f t="shared" si="8"/>
        <v>12745</v>
      </c>
      <c r="F34" s="162">
        <f t="shared" si="8"/>
        <v>15958</v>
      </c>
      <c r="G34" s="162">
        <f t="shared" si="8"/>
        <v>22717</v>
      </c>
      <c r="H34" s="162">
        <f t="shared" si="8"/>
        <v>12465</v>
      </c>
      <c r="I34" s="162">
        <f t="shared" si="8"/>
        <v>6235</v>
      </c>
      <c r="J34" s="162">
        <f t="shared" si="8"/>
        <v>2823</v>
      </c>
      <c r="K34" s="162">
        <f t="shared" si="8"/>
        <v>78796</v>
      </c>
      <c r="L34" s="48"/>
      <c r="M34" s="48"/>
      <c r="N34" s="48"/>
      <c r="O34" s="48"/>
      <c r="P34" s="48"/>
      <c r="Q34" s="48"/>
      <c r="R34" s="48"/>
      <c r="S34" s="48"/>
      <c r="T34" s="48"/>
      <c r="U34" s="48"/>
      <c r="V34" s="48"/>
    </row>
    <row r="35" spans="1:22">
      <c r="A35" s="153"/>
      <c r="B35" s="48"/>
      <c r="C35" s="48"/>
      <c r="D35" s="48"/>
      <c r="E35" s="48"/>
      <c r="F35" s="48"/>
      <c r="G35" s="48"/>
      <c r="H35" s="48"/>
      <c r="I35" s="48"/>
      <c r="J35" s="48"/>
      <c r="K35" s="48"/>
      <c r="L35" s="48"/>
      <c r="M35" s="48"/>
      <c r="N35" s="48"/>
      <c r="O35" s="48"/>
      <c r="P35" s="48"/>
      <c r="Q35" s="48"/>
      <c r="R35" s="48"/>
      <c r="S35" s="48"/>
      <c r="T35" s="48"/>
      <c r="U35" s="48"/>
      <c r="V35" s="48"/>
    </row>
    <row r="36" spans="1:22">
      <c r="A36" s="51"/>
      <c r="B36" s="48"/>
      <c r="C36" s="48"/>
      <c r="D36" s="48"/>
      <c r="E36" s="48"/>
      <c r="F36" s="48"/>
      <c r="G36" s="48"/>
      <c r="H36" s="48"/>
      <c r="I36" s="48"/>
      <c r="J36" s="48"/>
      <c r="K36" s="48"/>
      <c r="L36" s="48"/>
      <c r="M36" s="48"/>
      <c r="N36" s="48"/>
      <c r="O36" s="48"/>
      <c r="P36" s="48"/>
      <c r="Q36" s="48"/>
      <c r="R36" s="48"/>
      <c r="S36" s="48"/>
      <c r="T36" s="48"/>
      <c r="U36" s="48"/>
      <c r="V36" s="48"/>
    </row>
    <row r="37" spans="1:22">
      <c r="A37" s="48"/>
      <c r="B37" s="48"/>
      <c r="C37" s="48"/>
      <c r="D37" s="48"/>
      <c r="E37" s="48"/>
      <c r="F37" s="48"/>
      <c r="G37" s="48"/>
      <c r="H37" s="48"/>
      <c r="I37" s="48"/>
      <c r="J37" s="48"/>
      <c r="K37" s="48"/>
      <c r="L37" s="48"/>
      <c r="M37" s="48"/>
      <c r="N37" s="48"/>
      <c r="O37" s="48"/>
      <c r="P37" s="48"/>
      <c r="Q37" s="48"/>
      <c r="R37" s="48"/>
      <c r="S37" s="48"/>
      <c r="T37" s="48"/>
      <c r="U37" s="48"/>
      <c r="V37" s="48"/>
    </row>
  </sheetData>
  <sheetProtection selectLockedCells="1" selectUnlockedCells="1"/>
  <phoneticPr fontId="0" type="noConversion"/>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1
Récapitulatifs France entière</oddHeader>
    <oddFooter>&amp;C&amp;14page 25</oddFooter>
  </headerFooter>
  <pictur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7"/>
  <sheetViews>
    <sheetView view="pageLayout" zoomScaleNormal="85" zoomScaleSheetLayoutView="100" workbookViewId="0">
      <selection activeCell="E3" sqref="E3"/>
    </sheetView>
  </sheetViews>
  <sheetFormatPr baseColWidth="10" defaultRowHeight="12.75"/>
  <cols>
    <col min="1" max="1" width="24.125" style="3" customWidth="1"/>
    <col min="2" max="10" width="5.5" style="3" customWidth="1"/>
    <col min="11" max="11" width="7.875" style="3" customWidth="1"/>
    <col min="12" max="21" width="6.375" style="3" customWidth="1"/>
    <col min="22" max="22" width="11" style="3" customWidth="1"/>
    <col min="23" max="28" width="11" style="2" customWidth="1"/>
    <col min="29" max="16384" width="11" style="3"/>
  </cols>
  <sheetData>
    <row r="1" spans="1:22" ht="18.75">
      <c r="A1" s="50"/>
      <c r="B1" s="46"/>
      <c r="C1" s="47"/>
      <c r="D1" s="47"/>
      <c r="E1" s="47"/>
      <c r="F1" s="47"/>
      <c r="G1" s="47"/>
      <c r="H1" s="47"/>
      <c r="I1" s="47"/>
      <c r="J1" s="47"/>
      <c r="K1" s="47"/>
      <c r="L1" s="47"/>
      <c r="M1" s="47"/>
      <c r="N1" s="47"/>
      <c r="O1" s="47"/>
      <c r="P1" s="47"/>
      <c r="Q1" s="47"/>
      <c r="R1" s="47"/>
      <c r="S1" s="47"/>
      <c r="T1" s="47"/>
      <c r="U1" s="47"/>
      <c r="V1" s="48"/>
    </row>
    <row r="2" spans="1:22" ht="20.25">
      <c r="A2" s="150" t="s">
        <v>180</v>
      </c>
      <c r="B2" s="49"/>
      <c r="C2" s="47"/>
      <c r="D2" s="47"/>
      <c r="F2" s="47"/>
      <c r="G2" s="47"/>
      <c r="H2" s="47"/>
      <c r="I2" s="47"/>
      <c r="J2" s="47"/>
      <c r="K2" s="47"/>
      <c r="L2" s="48"/>
      <c r="M2" s="48"/>
      <c r="N2" s="48"/>
      <c r="O2" s="48"/>
      <c r="P2" s="48"/>
      <c r="Q2" s="48"/>
      <c r="R2" s="48"/>
      <c r="S2" s="48"/>
      <c r="T2" s="48"/>
      <c r="U2" s="48"/>
      <c r="V2" s="48"/>
    </row>
    <row r="3" spans="1:22" ht="20.25">
      <c r="A3" s="151" t="str">
        <f>couverture!B26</f>
        <v>Situation au 1er janvier 2017</v>
      </c>
      <c r="B3" s="47"/>
      <c r="C3" s="47"/>
      <c r="D3" s="47"/>
      <c r="E3" s="47"/>
      <c r="F3" s="47"/>
      <c r="G3" s="47"/>
      <c r="H3" s="47"/>
      <c r="I3" s="47"/>
      <c r="J3" s="47"/>
      <c r="K3" s="47"/>
      <c r="L3" s="48"/>
      <c r="M3" s="48"/>
      <c r="N3" s="48"/>
      <c r="O3" s="48"/>
      <c r="P3" s="48"/>
      <c r="Q3" s="48"/>
      <c r="R3" s="48"/>
      <c r="S3" s="48"/>
      <c r="T3" s="48"/>
      <c r="U3" s="48"/>
      <c r="V3" s="48"/>
    </row>
    <row r="4" spans="1:22" ht="18.75">
      <c r="A4" s="152"/>
      <c r="B4" s="47"/>
      <c r="C4" s="47"/>
      <c r="D4" s="47"/>
      <c r="E4" s="47"/>
      <c r="F4" s="47"/>
      <c r="G4" s="47"/>
      <c r="H4" s="47"/>
      <c r="I4" s="47"/>
      <c r="J4" s="47"/>
      <c r="K4" s="47"/>
      <c r="L4" s="48"/>
      <c r="M4" s="48"/>
      <c r="N4" s="48"/>
      <c r="O4" s="48"/>
      <c r="P4" s="48"/>
      <c r="Q4" s="48"/>
      <c r="R4" s="48"/>
      <c r="S4" s="48"/>
      <c r="T4" s="48"/>
      <c r="U4" s="48"/>
      <c r="V4" s="48"/>
    </row>
    <row r="5" spans="1:22" ht="25.5">
      <c r="A5" s="154" t="s">
        <v>67</v>
      </c>
      <c r="B5" s="155" t="s">
        <v>68</v>
      </c>
      <c r="C5" s="156" t="s">
        <v>69</v>
      </c>
      <c r="D5" s="156" t="s">
        <v>70</v>
      </c>
      <c r="E5" s="156" t="s">
        <v>71</v>
      </c>
      <c r="F5" s="156" t="s">
        <v>72</v>
      </c>
      <c r="G5" s="156" t="s">
        <v>73</v>
      </c>
      <c r="H5" s="156" t="s">
        <v>74</v>
      </c>
      <c r="I5" s="156" t="s">
        <v>75</v>
      </c>
      <c r="J5" s="155" t="s">
        <v>179</v>
      </c>
      <c r="K5" s="156" t="s">
        <v>77</v>
      </c>
      <c r="L5" s="48"/>
      <c r="M5" s="48"/>
      <c r="N5" s="48"/>
      <c r="O5" s="48"/>
      <c r="P5" s="48"/>
      <c r="Q5" s="48"/>
      <c r="R5" s="48"/>
      <c r="S5" s="48"/>
      <c r="T5" s="48"/>
      <c r="U5" s="48"/>
      <c r="V5" s="48"/>
    </row>
    <row r="6" spans="1:22">
      <c r="A6" s="157" t="s">
        <v>199</v>
      </c>
      <c r="B6" s="157"/>
      <c r="C6" s="157"/>
      <c r="D6" s="157"/>
      <c r="E6" s="157"/>
      <c r="F6" s="157"/>
      <c r="G6" s="157"/>
      <c r="H6" s="157"/>
      <c r="I6" s="157"/>
      <c r="J6" s="157"/>
      <c r="K6" s="157"/>
      <c r="L6" s="48"/>
      <c r="M6" s="48"/>
      <c r="N6" s="48"/>
      <c r="O6" s="48"/>
      <c r="P6" s="48"/>
      <c r="Q6" s="48"/>
      <c r="R6" s="48"/>
      <c r="S6" s="48"/>
      <c r="T6" s="48"/>
      <c r="U6" s="48"/>
      <c r="V6" s="48"/>
    </row>
    <row r="7" spans="1:22">
      <c r="A7" s="158" t="s">
        <v>41</v>
      </c>
      <c r="B7" s="164">
        <v>1</v>
      </c>
      <c r="C7" s="164">
        <v>0</v>
      </c>
      <c r="D7" s="164">
        <v>5</v>
      </c>
      <c r="E7" s="164">
        <v>6</v>
      </c>
      <c r="F7" s="164">
        <v>14</v>
      </c>
      <c r="G7" s="164">
        <v>16</v>
      </c>
      <c r="H7" s="164">
        <v>8</v>
      </c>
      <c r="I7" s="164">
        <v>3</v>
      </c>
      <c r="J7" s="164">
        <v>0</v>
      </c>
      <c r="K7" s="164">
        <f t="shared" ref="K7:K8" si="0">SUM(B7:J7)</f>
        <v>53</v>
      </c>
      <c r="L7" s="48"/>
      <c r="M7" s="48"/>
      <c r="N7" s="48"/>
      <c r="O7" s="48"/>
      <c r="P7" s="48"/>
      <c r="Q7" s="48"/>
      <c r="R7" s="48"/>
      <c r="S7" s="48"/>
      <c r="T7" s="48"/>
      <c r="U7" s="48"/>
      <c r="V7" s="48"/>
    </row>
    <row r="8" spans="1:22">
      <c r="A8" s="158" t="s">
        <v>252</v>
      </c>
      <c r="B8" s="165">
        <v>3</v>
      </c>
      <c r="C8" s="165">
        <v>17</v>
      </c>
      <c r="D8" s="165">
        <v>54</v>
      </c>
      <c r="E8" s="165">
        <v>83</v>
      </c>
      <c r="F8" s="165">
        <v>108</v>
      </c>
      <c r="G8" s="165">
        <v>196</v>
      </c>
      <c r="H8" s="165">
        <v>144</v>
      </c>
      <c r="I8" s="165">
        <v>63</v>
      </c>
      <c r="J8" s="165">
        <v>29</v>
      </c>
      <c r="K8" s="165">
        <f t="shared" si="0"/>
        <v>697</v>
      </c>
      <c r="L8" s="48"/>
      <c r="M8" s="48"/>
      <c r="N8" s="48"/>
      <c r="O8" s="48"/>
      <c r="P8" s="48"/>
      <c r="Q8" s="48"/>
      <c r="R8" s="48"/>
      <c r="S8" s="48"/>
      <c r="T8" s="48"/>
      <c r="U8" s="48"/>
      <c r="V8" s="48"/>
    </row>
    <row r="9" spans="1:22">
      <c r="A9" s="158" t="s">
        <v>78</v>
      </c>
      <c r="B9" s="166">
        <v>0</v>
      </c>
      <c r="C9" s="166">
        <v>0</v>
      </c>
      <c r="D9" s="166">
        <v>0</v>
      </c>
      <c r="E9" s="166">
        <v>11</v>
      </c>
      <c r="F9" s="166">
        <v>9</v>
      </c>
      <c r="G9" s="166">
        <v>23</v>
      </c>
      <c r="H9" s="166">
        <v>14</v>
      </c>
      <c r="I9" s="166">
        <v>11</v>
      </c>
      <c r="J9" s="166">
        <v>4</v>
      </c>
      <c r="K9" s="166">
        <f>SUM(B9:J9)</f>
        <v>72</v>
      </c>
      <c r="L9" s="48"/>
      <c r="M9" s="48"/>
      <c r="N9" s="48"/>
      <c r="O9" s="48"/>
      <c r="P9" s="48"/>
      <c r="Q9" s="48"/>
      <c r="R9" s="48"/>
      <c r="S9" s="48"/>
      <c r="T9" s="48"/>
      <c r="U9" s="48"/>
      <c r="V9" s="48"/>
    </row>
    <row r="10" spans="1:22">
      <c r="A10" s="158" t="s">
        <v>251</v>
      </c>
      <c r="B10" s="166">
        <v>1</v>
      </c>
      <c r="C10" s="166">
        <v>0</v>
      </c>
      <c r="D10" s="166">
        <v>5</v>
      </c>
      <c r="E10" s="166">
        <v>5</v>
      </c>
      <c r="F10" s="166">
        <v>7</v>
      </c>
      <c r="G10" s="166">
        <v>9</v>
      </c>
      <c r="H10" s="166">
        <v>10</v>
      </c>
      <c r="I10" s="166">
        <v>6</v>
      </c>
      <c r="J10" s="166">
        <v>1</v>
      </c>
      <c r="K10" s="166">
        <f>SUM(B10:J10)</f>
        <v>44</v>
      </c>
      <c r="L10" s="48"/>
      <c r="M10" s="48"/>
      <c r="N10" s="48"/>
      <c r="O10" s="48"/>
      <c r="P10" s="48"/>
      <c r="Q10" s="48"/>
      <c r="R10" s="48"/>
      <c r="S10" s="48"/>
      <c r="T10" s="48"/>
      <c r="U10" s="48"/>
      <c r="V10" s="48"/>
    </row>
    <row r="11" spans="1:22">
      <c r="A11" s="159" t="s">
        <v>79</v>
      </c>
      <c r="B11" s="167">
        <f>SUM(B7:B10)</f>
        <v>5</v>
      </c>
      <c r="C11" s="167">
        <f t="shared" ref="C11:J11" si="1">SUM(C7:C10)</f>
        <v>17</v>
      </c>
      <c r="D11" s="167">
        <f t="shared" si="1"/>
        <v>64</v>
      </c>
      <c r="E11" s="167">
        <f t="shared" si="1"/>
        <v>105</v>
      </c>
      <c r="F11" s="167">
        <f t="shared" si="1"/>
        <v>138</v>
      </c>
      <c r="G11" s="167">
        <f t="shared" si="1"/>
        <v>244</v>
      </c>
      <c r="H11" s="167">
        <f t="shared" si="1"/>
        <v>176</v>
      </c>
      <c r="I11" s="167">
        <f t="shared" si="1"/>
        <v>83</v>
      </c>
      <c r="J11" s="167">
        <f t="shared" si="1"/>
        <v>34</v>
      </c>
      <c r="K11" s="167">
        <f>SUM(B11:J11)</f>
        <v>866</v>
      </c>
      <c r="L11" s="48"/>
      <c r="M11" s="48"/>
      <c r="N11" s="48"/>
      <c r="O11" s="48"/>
      <c r="P11" s="48"/>
      <c r="Q11" s="48"/>
      <c r="R11" s="48"/>
      <c r="S11" s="48"/>
      <c r="T11" s="48"/>
      <c r="U11" s="48"/>
      <c r="V11" s="48"/>
    </row>
    <row r="12" spans="1:22">
      <c r="A12" s="160"/>
      <c r="B12" s="160"/>
      <c r="C12" s="160"/>
      <c r="D12" s="160"/>
      <c r="E12" s="160"/>
      <c r="F12" s="160"/>
      <c r="G12" s="160"/>
      <c r="H12" s="160"/>
      <c r="I12" s="160"/>
      <c r="J12" s="160"/>
      <c r="K12" s="160"/>
      <c r="L12" s="48"/>
      <c r="M12" s="48"/>
      <c r="N12" s="48"/>
      <c r="O12" s="48"/>
      <c r="P12" s="48"/>
      <c r="Q12" s="48"/>
      <c r="R12" s="48"/>
      <c r="S12" s="48"/>
      <c r="T12" s="48"/>
      <c r="U12" s="48"/>
      <c r="V12" s="48"/>
    </row>
    <row r="13" spans="1:22">
      <c r="A13" s="161" t="s">
        <v>200</v>
      </c>
      <c r="B13" s="157"/>
      <c r="C13" s="157"/>
      <c r="D13" s="157"/>
      <c r="E13" s="157"/>
      <c r="F13" s="157"/>
      <c r="G13" s="157"/>
      <c r="H13" s="157"/>
      <c r="I13" s="157"/>
      <c r="J13" s="157"/>
      <c r="K13" s="157"/>
      <c r="L13" s="48"/>
      <c r="M13" s="48"/>
      <c r="N13" s="48"/>
      <c r="O13" s="48"/>
      <c r="P13" s="48"/>
      <c r="Q13" s="48"/>
      <c r="R13" s="48"/>
      <c r="S13" s="48"/>
      <c r="T13" s="48"/>
      <c r="U13" s="48"/>
      <c r="V13" s="48"/>
    </row>
    <row r="14" spans="1:22">
      <c r="A14" s="161"/>
      <c r="B14" s="161"/>
      <c r="C14" s="161"/>
      <c r="D14" s="161"/>
      <c r="E14" s="161"/>
      <c r="F14" s="161"/>
      <c r="G14" s="161"/>
      <c r="H14" s="161"/>
      <c r="I14" s="161"/>
      <c r="J14" s="161"/>
      <c r="K14" s="161"/>
      <c r="L14" s="48"/>
      <c r="M14" s="48"/>
      <c r="N14" s="48"/>
      <c r="O14" s="48"/>
      <c r="P14" s="48"/>
      <c r="Q14" s="48"/>
      <c r="R14" s="48"/>
      <c r="S14" s="48"/>
      <c r="T14" s="48"/>
      <c r="U14" s="48"/>
      <c r="V14" s="48"/>
    </row>
    <row r="15" spans="1:22">
      <c r="A15" s="161" t="s">
        <v>80</v>
      </c>
      <c r="B15" s="161"/>
      <c r="C15" s="161"/>
      <c r="D15" s="161"/>
      <c r="E15" s="161"/>
      <c r="F15" s="161"/>
      <c r="G15" s="161"/>
      <c r="H15" s="161"/>
      <c r="I15" s="161"/>
      <c r="J15" s="161"/>
      <c r="K15" s="161"/>
      <c r="L15" s="48"/>
      <c r="M15" s="48"/>
      <c r="N15" s="48"/>
      <c r="O15" s="48"/>
      <c r="P15" s="48"/>
      <c r="Q15" s="48"/>
      <c r="R15" s="48"/>
      <c r="S15" s="48"/>
      <c r="T15" s="48"/>
      <c r="U15" s="48"/>
      <c r="V15" s="48"/>
    </row>
    <row r="16" spans="1:22">
      <c r="A16" s="158" t="s">
        <v>143</v>
      </c>
      <c r="B16" s="164">
        <v>2</v>
      </c>
      <c r="C16" s="164">
        <v>9</v>
      </c>
      <c r="D16" s="164">
        <v>33</v>
      </c>
      <c r="E16" s="164">
        <v>68</v>
      </c>
      <c r="F16" s="164">
        <v>118</v>
      </c>
      <c r="G16" s="164">
        <v>130</v>
      </c>
      <c r="H16" s="164">
        <v>101</v>
      </c>
      <c r="I16" s="164">
        <v>50</v>
      </c>
      <c r="J16" s="164">
        <v>15</v>
      </c>
      <c r="K16" s="164">
        <f t="shared" ref="K16:K23" si="2">SUM(B16:J16)</f>
        <v>526</v>
      </c>
      <c r="L16" s="48"/>
      <c r="M16" s="48"/>
      <c r="N16" s="48"/>
      <c r="O16" s="48"/>
      <c r="P16" s="48"/>
      <c r="Q16" s="48"/>
      <c r="R16" s="48"/>
      <c r="S16" s="48"/>
      <c r="T16" s="48"/>
      <c r="U16" s="48"/>
      <c r="V16" s="48"/>
    </row>
    <row r="17" spans="1:22">
      <c r="A17" s="158" t="s">
        <v>161</v>
      </c>
      <c r="B17" s="165">
        <v>0</v>
      </c>
      <c r="C17" s="165">
        <v>1</v>
      </c>
      <c r="D17" s="165">
        <v>18</v>
      </c>
      <c r="E17" s="165">
        <v>43</v>
      </c>
      <c r="F17" s="165">
        <v>74</v>
      </c>
      <c r="G17" s="165">
        <v>111</v>
      </c>
      <c r="H17" s="165">
        <v>78</v>
      </c>
      <c r="I17" s="165">
        <v>43</v>
      </c>
      <c r="J17" s="165">
        <v>12</v>
      </c>
      <c r="K17" s="165">
        <f t="shared" si="2"/>
        <v>380</v>
      </c>
      <c r="L17" s="48"/>
      <c r="M17" s="48"/>
      <c r="N17" s="48"/>
      <c r="O17" s="48"/>
      <c r="P17" s="48"/>
      <c r="Q17" s="48"/>
      <c r="R17" s="48"/>
      <c r="S17" s="48"/>
      <c r="T17" s="48"/>
      <c r="U17" s="48"/>
      <c r="V17" s="48"/>
    </row>
    <row r="18" spans="1:22">
      <c r="A18" s="158" t="s">
        <v>162</v>
      </c>
      <c r="B18" s="165">
        <v>0</v>
      </c>
      <c r="C18" s="165">
        <v>0</v>
      </c>
      <c r="D18" s="165">
        <v>14</v>
      </c>
      <c r="E18" s="165">
        <v>44</v>
      </c>
      <c r="F18" s="165">
        <v>63</v>
      </c>
      <c r="G18" s="165">
        <v>105</v>
      </c>
      <c r="H18" s="165">
        <v>58</v>
      </c>
      <c r="I18" s="165">
        <v>32</v>
      </c>
      <c r="J18" s="165">
        <v>14</v>
      </c>
      <c r="K18" s="165">
        <f t="shared" si="2"/>
        <v>330</v>
      </c>
      <c r="L18" s="48"/>
      <c r="M18" s="48"/>
      <c r="N18" s="48"/>
      <c r="O18" s="48"/>
      <c r="P18" s="48"/>
      <c r="Q18" s="48"/>
      <c r="R18" s="48"/>
      <c r="S18" s="48"/>
      <c r="T18" s="48"/>
      <c r="U18" s="48"/>
      <c r="V18" s="48"/>
    </row>
    <row r="19" spans="1:22">
      <c r="A19" s="158" t="s">
        <v>163</v>
      </c>
      <c r="B19" s="165">
        <v>0</v>
      </c>
      <c r="C19" s="165">
        <v>0</v>
      </c>
      <c r="D19" s="165">
        <v>8</v>
      </c>
      <c r="E19" s="165">
        <v>28</v>
      </c>
      <c r="F19" s="165">
        <v>54</v>
      </c>
      <c r="G19" s="165">
        <v>78</v>
      </c>
      <c r="H19" s="165">
        <v>61</v>
      </c>
      <c r="I19" s="165">
        <v>32</v>
      </c>
      <c r="J19" s="165">
        <v>8</v>
      </c>
      <c r="K19" s="165">
        <f t="shared" si="2"/>
        <v>269</v>
      </c>
      <c r="L19" s="48"/>
      <c r="M19" s="48"/>
      <c r="N19" s="48"/>
      <c r="O19" s="48"/>
      <c r="P19" s="48"/>
      <c r="Q19" s="48"/>
      <c r="R19" s="48"/>
      <c r="S19" s="48"/>
      <c r="T19" s="48"/>
      <c r="U19" s="48"/>
      <c r="V19" s="48"/>
    </row>
    <row r="20" spans="1:22">
      <c r="A20" s="158" t="s">
        <v>207</v>
      </c>
      <c r="B20" s="165">
        <v>0</v>
      </c>
      <c r="C20" s="165">
        <v>0</v>
      </c>
      <c r="D20" s="165">
        <v>1</v>
      </c>
      <c r="E20" s="165">
        <v>3</v>
      </c>
      <c r="F20" s="165">
        <v>8</v>
      </c>
      <c r="G20" s="165">
        <v>16</v>
      </c>
      <c r="H20" s="165">
        <v>11</v>
      </c>
      <c r="I20" s="165">
        <v>5</v>
      </c>
      <c r="J20" s="165">
        <v>0</v>
      </c>
      <c r="K20" s="165"/>
      <c r="L20" s="48"/>
      <c r="M20" s="48"/>
      <c r="N20" s="48"/>
      <c r="O20" s="48"/>
      <c r="P20" s="48"/>
      <c r="Q20" s="48"/>
      <c r="R20" s="48"/>
      <c r="S20" s="48"/>
      <c r="T20" s="48"/>
      <c r="U20" s="48"/>
      <c r="V20" s="48"/>
    </row>
    <row r="21" spans="1:22">
      <c r="A21" s="158" t="s">
        <v>208</v>
      </c>
      <c r="B21" s="165">
        <v>0</v>
      </c>
      <c r="C21" s="165">
        <v>0</v>
      </c>
      <c r="D21" s="165">
        <v>1</v>
      </c>
      <c r="E21" s="165">
        <v>4</v>
      </c>
      <c r="F21" s="165">
        <v>7</v>
      </c>
      <c r="G21" s="165">
        <v>13</v>
      </c>
      <c r="H21" s="165">
        <v>14</v>
      </c>
      <c r="I21" s="165">
        <v>8</v>
      </c>
      <c r="J21" s="165">
        <v>10</v>
      </c>
      <c r="K21" s="165">
        <f t="shared" ref="K21" si="3">SUM(B21:J21)</f>
        <v>57</v>
      </c>
      <c r="L21" s="48"/>
      <c r="M21" s="48"/>
      <c r="N21" s="48"/>
      <c r="O21" s="48"/>
      <c r="P21" s="48"/>
      <c r="Q21" s="48"/>
      <c r="R21" s="48"/>
      <c r="S21" s="48"/>
      <c r="T21" s="48"/>
      <c r="U21" s="48"/>
      <c r="V21" s="48"/>
    </row>
    <row r="22" spans="1:22">
      <c r="A22" s="158" t="s">
        <v>209</v>
      </c>
      <c r="B22" s="165">
        <v>0</v>
      </c>
      <c r="C22" s="165">
        <v>0</v>
      </c>
      <c r="D22" s="165">
        <v>0</v>
      </c>
      <c r="E22" s="165">
        <v>0</v>
      </c>
      <c r="F22" s="165">
        <v>1</v>
      </c>
      <c r="G22" s="165">
        <v>0</v>
      </c>
      <c r="H22" s="165">
        <v>0</v>
      </c>
      <c r="I22" s="165">
        <v>1</v>
      </c>
      <c r="J22" s="165">
        <v>0</v>
      </c>
      <c r="K22" s="165">
        <f t="shared" si="2"/>
        <v>2</v>
      </c>
      <c r="L22" s="48"/>
      <c r="M22" s="48"/>
      <c r="N22" s="48"/>
      <c r="O22" s="48"/>
      <c r="P22" s="48"/>
      <c r="Q22" s="48"/>
      <c r="R22" s="48"/>
      <c r="S22" s="48"/>
      <c r="T22" s="48"/>
      <c r="U22" s="48"/>
      <c r="V22" s="48"/>
    </row>
    <row r="23" spans="1:22">
      <c r="A23" s="159" t="s">
        <v>81</v>
      </c>
      <c r="B23" s="168">
        <f>SUM(B16:B22)</f>
        <v>2</v>
      </c>
      <c r="C23" s="168">
        <f t="shared" ref="C23:J23" si="4">SUM(C16:C22)</f>
        <v>10</v>
      </c>
      <c r="D23" s="168">
        <f t="shared" si="4"/>
        <v>75</v>
      </c>
      <c r="E23" s="168">
        <f t="shared" si="4"/>
        <v>190</v>
      </c>
      <c r="F23" s="168">
        <f t="shared" si="4"/>
        <v>325</v>
      </c>
      <c r="G23" s="168">
        <f t="shared" si="4"/>
        <v>453</v>
      </c>
      <c r="H23" s="168">
        <f t="shared" si="4"/>
        <v>323</v>
      </c>
      <c r="I23" s="168">
        <f t="shared" si="4"/>
        <v>171</v>
      </c>
      <c r="J23" s="168">
        <f t="shared" si="4"/>
        <v>59</v>
      </c>
      <c r="K23" s="168">
        <f t="shared" si="2"/>
        <v>1608</v>
      </c>
      <c r="L23" s="48"/>
      <c r="M23" s="48"/>
      <c r="N23" s="48"/>
      <c r="O23" s="48"/>
      <c r="P23" s="48"/>
      <c r="Q23" s="48"/>
      <c r="R23" s="48"/>
      <c r="S23" s="48"/>
      <c r="T23" s="48"/>
      <c r="U23" s="48"/>
      <c r="V23" s="48"/>
    </row>
    <row r="24" spans="1:22">
      <c r="A24" s="161"/>
      <c r="B24" s="169"/>
      <c r="C24" s="169"/>
      <c r="D24" s="169"/>
      <c r="E24" s="169"/>
      <c r="F24" s="169"/>
      <c r="G24" s="169"/>
      <c r="H24" s="169"/>
      <c r="I24" s="169"/>
      <c r="J24" s="169"/>
      <c r="K24" s="169"/>
      <c r="L24" s="48"/>
      <c r="M24" s="48"/>
      <c r="N24" s="48"/>
      <c r="O24" s="48"/>
      <c r="P24" s="48"/>
      <c r="Q24" s="48"/>
      <c r="R24" s="48"/>
      <c r="S24" s="48"/>
      <c r="T24" s="48"/>
      <c r="U24" s="48"/>
      <c r="V24" s="48"/>
    </row>
    <row r="25" spans="1:22">
      <c r="A25" s="161" t="s">
        <v>82</v>
      </c>
      <c r="B25" s="161"/>
      <c r="C25" s="161"/>
      <c r="D25" s="161"/>
      <c r="E25" s="161"/>
      <c r="F25" s="161"/>
      <c r="G25" s="161"/>
      <c r="H25" s="161"/>
      <c r="I25" s="161"/>
      <c r="J25" s="161"/>
      <c r="K25" s="161"/>
      <c r="L25" s="48"/>
      <c r="M25" s="48"/>
      <c r="N25" s="48"/>
      <c r="O25" s="48"/>
      <c r="P25" s="48"/>
      <c r="Q25" s="48"/>
      <c r="R25" s="48"/>
      <c r="S25" s="48"/>
      <c r="T25" s="48"/>
      <c r="U25" s="48"/>
      <c r="V25" s="48"/>
    </row>
    <row r="26" spans="1:22">
      <c r="A26" s="161" t="s">
        <v>83</v>
      </c>
      <c r="B26" s="161"/>
      <c r="C26" s="161"/>
      <c r="D26" s="161"/>
      <c r="E26" s="161"/>
      <c r="F26" s="161"/>
      <c r="G26" s="161"/>
      <c r="H26" s="161"/>
      <c r="I26" s="161"/>
      <c r="J26" s="161"/>
      <c r="K26" s="161"/>
      <c r="L26" s="48"/>
      <c r="M26" s="48"/>
      <c r="N26" s="48"/>
      <c r="O26" s="48"/>
      <c r="P26" s="48"/>
      <c r="Q26" s="48"/>
      <c r="R26" s="48"/>
      <c r="S26" s="48"/>
      <c r="T26" s="48"/>
      <c r="U26" s="48"/>
      <c r="V26" s="48"/>
    </row>
    <row r="27" spans="1:22">
      <c r="A27" s="158" t="s">
        <v>155</v>
      </c>
      <c r="B27" s="164">
        <v>0</v>
      </c>
      <c r="C27" s="164">
        <v>0</v>
      </c>
      <c r="D27" s="164">
        <v>2</v>
      </c>
      <c r="E27" s="164">
        <v>2</v>
      </c>
      <c r="F27" s="164">
        <v>8</v>
      </c>
      <c r="G27" s="164">
        <v>12</v>
      </c>
      <c r="H27" s="164">
        <v>14</v>
      </c>
      <c r="I27" s="164">
        <v>7</v>
      </c>
      <c r="J27" s="164">
        <v>1</v>
      </c>
      <c r="K27" s="164">
        <f t="shared" ref="K27:K31" si="5">SUM(B27:J27)</f>
        <v>46</v>
      </c>
      <c r="L27" s="48"/>
      <c r="M27" s="48"/>
      <c r="N27" s="48"/>
      <c r="O27" s="48"/>
      <c r="P27" s="48"/>
      <c r="Q27" s="48"/>
      <c r="R27" s="48"/>
      <c r="S27" s="48"/>
      <c r="T27" s="48"/>
      <c r="U27" s="48"/>
      <c r="V27" s="48"/>
    </row>
    <row r="28" spans="1:22">
      <c r="A28" s="158" t="s">
        <v>156</v>
      </c>
      <c r="B28" s="165">
        <v>0</v>
      </c>
      <c r="C28" s="165">
        <v>0</v>
      </c>
      <c r="D28" s="165">
        <v>1</v>
      </c>
      <c r="E28" s="165">
        <v>9</v>
      </c>
      <c r="F28" s="165">
        <v>17</v>
      </c>
      <c r="G28" s="165">
        <v>62</v>
      </c>
      <c r="H28" s="165">
        <v>67</v>
      </c>
      <c r="I28" s="165">
        <v>54</v>
      </c>
      <c r="J28" s="165">
        <v>19</v>
      </c>
      <c r="K28" s="165">
        <f t="shared" si="5"/>
        <v>229</v>
      </c>
      <c r="L28" s="48"/>
      <c r="M28" s="48"/>
      <c r="N28" s="48"/>
      <c r="O28" s="48"/>
      <c r="P28" s="48"/>
      <c r="Q28" s="48"/>
      <c r="R28" s="48"/>
      <c r="S28" s="48"/>
      <c r="T28" s="48"/>
      <c r="U28" s="48"/>
      <c r="V28" s="48"/>
    </row>
    <row r="29" spans="1:22">
      <c r="A29" s="158" t="s">
        <v>157</v>
      </c>
      <c r="B29" s="165">
        <v>0</v>
      </c>
      <c r="C29" s="165">
        <v>0</v>
      </c>
      <c r="D29" s="165">
        <v>0</v>
      </c>
      <c r="E29" s="165">
        <v>0</v>
      </c>
      <c r="F29" s="165">
        <v>6</v>
      </c>
      <c r="G29" s="165">
        <v>15</v>
      </c>
      <c r="H29" s="165">
        <v>20</v>
      </c>
      <c r="I29" s="165">
        <v>18</v>
      </c>
      <c r="J29" s="165">
        <v>7</v>
      </c>
      <c r="K29" s="165">
        <f t="shared" si="5"/>
        <v>66</v>
      </c>
      <c r="L29" s="48"/>
      <c r="M29" s="48"/>
      <c r="N29" s="48"/>
      <c r="O29" s="48"/>
      <c r="P29" s="48"/>
      <c r="Q29" s="48"/>
      <c r="R29" s="48"/>
      <c r="S29" s="48"/>
      <c r="T29" s="48"/>
      <c r="U29" s="48"/>
      <c r="V29" s="48"/>
    </row>
    <row r="30" spans="1:22">
      <c r="A30" s="158" t="s">
        <v>84</v>
      </c>
      <c r="B30" s="165">
        <v>0</v>
      </c>
      <c r="C30" s="165">
        <v>0</v>
      </c>
      <c r="D30" s="165">
        <v>0</v>
      </c>
      <c r="E30" s="165">
        <v>0</v>
      </c>
      <c r="F30" s="165">
        <v>0</v>
      </c>
      <c r="G30" s="165">
        <v>2</v>
      </c>
      <c r="H30" s="165">
        <v>1</v>
      </c>
      <c r="I30" s="165">
        <v>2</v>
      </c>
      <c r="J30" s="165">
        <v>5</v>
      </c>
      <c r="K30" s="165">
        <f t="shared" si="5"/>
        <v>10</v>
      </c>
      <c r="L30" s="48"/>
      <c r="M30" s="48"/>
      <c r="N30" s="48"/>
      <c r="O30" s="48"/>
      <c r="P30" s="48"/>
      <c r="Q30" s="48"/>
      <c r="R30" s="48"/>
      <c r="S30" s="48"/>
      <c r="T30" s="48"/>
      <c r="U30" s="48"/>
      <c r="V30" s="48"/>
    </row>
    <row r="31" spans="1:22">
      <c r="A31" s="159" t="s">
        <v>85</v>
      </c>
      <c r="B31" s="168">
        <f>SUM(B27:B30)</f>
        <v>0</v>
      </c>
      <c r="C31" s="168">
        <f t="shared" ref="C31:J31" si="6">SUM(C27:C30)</f>
        <v>0</v>
      </c>
      <c r="D31" s="168">
        <f t="shared" si="6"/>
        <v>3</v>
      </c>
      <c r="E31" s="168">
        <f t="shared" si="6"/>
        <v>11</v>
      </c>
      <c r="F31" s="168">
        <f t="shared" si="6"/>
        <v>31</v>
      </c>
      <c r="G31" s="168">
        <f t="shared" si="6"/>
        <v>91</v>
      </c>
      <c r="H31" s="168">
        <f t="shared" si="6"/>
        <v>102</v>
      </c>
      <c r="I31" s="168">
        <f t="shared" si="6"/>
        <v>81</v>
      </c>
      <c r="J31" s="168">
        <f t="shared" si="6"/>
        <v>32</v>
      </c>
      <c r="K31" s="168">
        <f t="shared" si="5"/>
        <v>351</v>
      </c>
      <c r="L31" s="48"/>
      <c r="M31" s="48"/>
      <c r="N31" s="48"/>
      <c r="O31" s="48"/>
      <c r="P31" s="48"/>
      <c r="Q31" s="48"/>
      <c r="R31" s="48"/>
      <c r="S31" s="48"/>
      <c r="T31" s="48"/>
      <c r="U31" s="48"/>
      <c r="V31" s="48"/>
    </row>
    <row r="32" spans="1:22">
      <c r="A32" s="161"/>
      <c r="B32" s="169"/>
      <c r="C32" s="169"/>
      <c r="D32" s="169"/>
      <c r="E32" s="169"/>
      <c r="F32" s="169"/>
      <c r="G32" s="169"/>
      <c r="H32" s="169"/>
      <c r="I32" s="169"/>
      <c r="J32" s="169"/>
      <c r="K32" s="169"/>
      <c r="L32" s="48"/>
      <c r="M32" s="48"/>
      <c r="N32" s="48"/>
      <c r="O32" s="48"/>
      <c r="P32" s="48"/>
      <c r="Q32" s="48"/>
      <c r="R32" s="48"/>
      <c r="S32" s="48"/>
      <c r="T32" s="48"/>
      <c r="U32" s="48"/>
      <c r="V32" s="48"/>
    </row>
    <row r="33" spans="1:22">
      <c r="A33" s="162" t="s">
        <v>86</v>
      </c>
      <c r="B33" s="162">
        <f>B23+B31</f>
        <v>2</v>
      </c>
      <c r="C33" s="162">
        <f t="shared" ref="C33:K33" si="7">C23+C31</f>
        <v>10</v>
      </c>
      <c r="D33" s="162">
        <f t="shared" si="7"/>
        <v>78</v>
      </c>
      <c r="E33" s="162">
        <f t="shared" si="7"/>
        <v>201</v>
      </c>
      <c r="F33" s="162">
        <f t="shared" si="7"/>
        <v>356</v>
      </c>
      <c r="G33" s="162">
        <f t="shared" si="7"/>
        <v>544</v>
      </c>
      <c r="H33" s="162">
        <f t="shared" si="7"/>
        <v>425</v>
      </c>
      <c r="I33" s="162">
        <f t="shared" si="7"/>
        <v>252</v>
      </c>
      <c r="J33" s="162">
        <f t="shared" si="7"/>
        <v>91</v>
      </c>
      <c r="K33" s="162">
        <f t="shared" si="7"/>
        <v>1959</v>
      </c>
      <c r="L33" s="48"/>
      <c r="M33" s="48"/>
      <c r="N33" s="48"/>
      <c r="O33" s="48"/>
      <c r="P33" s="48"/>
      <c r="Q33" s="48"/>
      <c r="R33" s="48"/>
      <c r="S33" s="48"/>
      <c r="T33" s="48"/>
      <c r="U33" s="48"/>
      <c r="V33" s="48"/>
    </row>
    <row r="34" spans="1:22">
      <c r="A34" s="163" t="s">
        <v>87</v>
      </c>
      <c r="B34" s="162">
        <f t="shared" ref="B34:K34" si="8">B11+B33</f>
        <v>7</v>
      </c>
      <c r="C34" s="162">
        <f t="shared" si="8"/>
        <v>27</v>
      </c>
      <c r="D34" s="162">
        <f t="shared" si="8"/>
        <v>142</v>
      </c>
      <c r="E34" s="162">
        <f t="shared" si="8"/>
        <v>306</v>
      </c>
      <c r="F34" s="162">
        <f t="shared" si="8"/>
        <v>494</v>
      </c>
      <c r="G34" s="162">
        <f t="shared" si="8"/>
        <v>788</v>
      </c>
      <c r="H34" s="162">
        <f t="shared" si="8"/>
        <v>601</v>
      </c>
      <c r="I34" s="162">
        <f t="shared" si="8"/>
        <v>335</v>
      </c>
      <c r="J34" s="162">
        <f t="shared" si="8"/>
        <v>125</v>
      </c>
      <c r="K34" s="162">
        <f t="shared" si="8"/>
        <v>2825</v>
      </c>
      <c r="L34" s="48"/>
      <c r="M34" s="48"/>
      <c r="N34" s="48"/>
      <c r="O34" s="48"/>
      <c r="P34" s="48"/>
      <c r="Q34" s="48"/>
      <c r="R34" s="48"/>
      <c r="S34" s="48"/>
      <c r="T34" s="48"/>
      <c r="U34" s="48"/>
      <c r="V34" s="48"/>
    </row>
    <row r="35" spans="1:22">
      <c r="A35" s="153"/>
      <c r="B35" s="48"/>
      <c r="C35" s="48"/>
      <c r="D35" s="48"/>
      <c r="E35" s="48"/>
      <c r="F35" s="48"/>
      <c r="G35" s="48"/>
      <c r="H35" s="48"/>
      <c r="I35" s="48"/>
      <c r="J35" s="48"/>
      <c r="K35" s="48"/>
      <c r="L35" s="48"/>
      <c r="M35" s="48"/>
      <c r="N35" s="48"/>
      <c r="O35" s="48"/>
      <c r="P35" s="48"/>
      <c r="Q35" s="48"/>
      <c r="R35" s="48"/>
      <c r="S35" s="48"/>
      <c r="T35" s="48"/>
      <c r="U35" s="48"/>
      <c r="V35" s="48"/>
    </row>
    <row r="36" spans="1:22">
      <c r="A36" s="51"/>
      <c r="B36" s="48"/>
      <c r="C36" s="48"/>
      <c r="D36" s="48"/>
      <c r="E36" s="48"/>
      <c r="F36" s="48"/>
      <c r="G36" s="48"/>
      <c r="H36" s="48"/>
      <c r="I36" s="48"/>
      <c r="J36" s="48"/>
      <c r="K36" s="48"/>
      <c r="L36" s="48"/>
      <c r="M36" s="48"/>
      <c r="N36" s="48"/>
      <c r="O36" s="48"/>
      <c r="P36" s="48"/>
      <c r="Q36" s="48"/>
      <c r="R36" s="48"/>
      <c r="S36" s="48"/>
      <c r="T36" s="48"/>
      <c r="U36" s="48"/>
      <c r="V36" s="48"/>
    </row>
    <row r="37" spans="1:22">
      <c r="A37" s="48"/>
      <c r="B37" s="48"/>
      <c r="C37" s="48"/>
      <c r="D37" s="48"/>
      <c r="E37" s="48"/>
      <c r="F37" s="48"/>
      <c r="G37" s="48"/>
      <c r="H37" s="48"/>
      <c r="I37" s="48"/>
      <c r="J37" s="48"/>
      <c r="K37" s="48"/>
      <c r="L37" s="48"/>
      <c r="M37" s="48"/>
      <c r="N37" s="48"/>
      <c r="O37" s="48"/>
      <c r="P37" s="48"/>
      <c r="Q37" s="48"/>
      <c r="R37" s="48"/>
      <c r="S37" s="48"/>
      <c r="T37" s="48"/>
      <c r="U37" s="48"/>
      <c r="V37" s="48"/>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2
Récapitulatifs France entière</oddHeader>
    <oddFooter>&amp;C&amp;14page 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9"/>
  <sheetViews>
    <sheetView view="pageLayout" topLeftCell="A10" zoomScaleNormal="85" zoomScaleSheetLayoutView="100" workbookViewId="0">
      <selection activeCell="A36" sqref="A35:A36"/>
    </sheetView>
  </sheetViews>
  <sheetFormatPr baseColWidth="10" defaultColWidth="7.75" defaultRowHeight="12.75"/>
  <cols>
    <col min="1" max="1" width="28.5" style="404" customWidth="1"/>
    <col min="2" max="11" width="6.125" style="404" customWidth="1"/>
    <col min="12" max="21" width="6.375" style="404" customWidth="1"/>
    <col min="22" max="22" width="11" style="404" customWidth="1"/>
    <col min="23" max="28" width="11" style="401" customWidth="1"/>
    <col min="29" max="16384" width="7.75" style="404"/>
  </cols>
  <sheetData>
    <row r="1" spans="1:22" ht="18.75">
      <c r="A1" s="398"/>
      <c r="B1" s="399"/>
      <c r="C1" s="400"/>
      <c r="D1" s="400"/>
      <c r="E1" s="400"/>
      <c r="F1" s="400"/>
      <c r="G1" s="400"/>
      <c r="H1" s="400"/>
      <c r="I1" s="400"/>
      <c r="J1" s="400"/>
      <c r="K1" s="400"/>
      <c r="L1" s="400"/>
      <c r="M1" s="400"/>
      <c r="N1" s="400"/>
      <c r="O1" s="400"/>
      <c r="P1" s="400"/>
      <c r="Q1" s="400"/>
      <c r="R1" s="400"/>
      <c r="S1" s="400"/>
      <c r="T1" s="400"/>
      <c r="U1" s="400"/>
      <c r="V1" s="401"/>
    </row>
    <row r="2" spans="1:22" ht="20.25">
      <c r="A2" s="402" t="s">
        <v>210</v>
      </c>
      <c r="B2" s="403"/>
      <c r="C2" s="400"/>
      <c r="D2" s="400"/>
      <c r="F2" s="400"/>
      <c r="G2" s="400"/>
      <c r="H2" s="400"/>
      <c r="I2" s="400"/>
      <c r="J2" s="400"/>
      <c r="K2" s="400"/>
      <c r="L2" s="401"/>
      <c r="M2" s="401"/>
      <c r="N2" s="401"/>
      <c r="O2" s="401"/>
      <c r="P2" s="401"/>
      <c r="Q2" s="401"/>
      <c r="R2" s="401"/>
      <c r="S2" s="401"/>
      <c r="T2" s="401"/>
      <c r="U2" s="401"/>
      <c r="V2" s="401"/>
    </row>
    <row r="3" spans="1:22" ht="20.25">
      <c r="A3" s="405" t="s">
        <v>350</v>
      </c>
      <c r="B3" s="400"/>
      <c r="C3" s="400"/>
      <c r="D3" s="400"/>
      <c r="E3" s="400"/>
      <c r="F3" s="400"/>
      <c r="G3" s="400"/>
      <c r="H3" s="400"/>
      <c r="I3" s="400"/>
      <c r="J3" s="400"/>
      <c r="K3" s="400"/>
      <c r="L3" s="401"/>
      <c r="M3" s="401"/>
      <c r="N3" s="401"/>
      <c r="O3" s="401"/>
      <c r="P3" s="401"/>
      <c r="Q3" s="401"/>
      <c r="R3" s="401"/>
      <c r="S3" s="401"/>
      <c r="T3" s="401"/>
      <c r="U3" s="401"/>
      <c r="V3" s="401"/>
    </row>
    <row r="4" spans="1:22" ht="18.75">
      <c r="A4" s="406"/>
      <c r="B4" s="400"/>
      <c r="C4" s="400"/>
      <c r="D4" s="400"/>
      <c r="E4" s="400"/>
      <c r="F4" s="400"/>
      <c r="G4" s="400"/>
      <c r="H4" s="400"/>
      <c r="I4" s="400"/>
      <c r="J4" s="400"/>
      <c r="K4" s="400"/>
      <c r="L4" s="401"/>
      <c r="M4" s="401"/>
      <c r="N4" s="401"/>
      <c r="O4" s="401"/>
      <c r="P4" s="401"/>
      <c r="Q4" s="401"/>
      <c r="R4" s="401"/>
      <c r="S4" s="401"/>
      <c r="T4" s="401"/>
      <c r="U4" s="401"/>
      <c r="V4" s="401"/>
    </row>
    <row r="5" spans="1:22" ht="25.5">
      <c r="A5" s="407" t="s">
        <v>88</v>
      </c>
      <c r="B5" s="408" t="s">
        <v>68</v>
      </c>
      <c r="C5" s="409" t="s">
        <v>69</v>
      </c>
      <c r="D5" s="409" t="s">
        <v>70</v>
      </c>
      <c r="E5" s="409" t="s">
        <v>71</v>
      </c>
      <c r="F5" s="409" t="s">
        <v>72</v>
      </c>
      <c r="G5" s="409" t="s">
        <v>73</v>
      </c>
      <c r="H5" s="409" t="s">
        <v>74</v>
      </c>
      <c r="I5" s="409" t="s">
        <v>75</v>
      </c>
      <c r="J5" s="408" t="s">
        <v>76</v>
      </c>
      <c r="K5" s="409" t="s">
        <v>77</v>
      </c>
      <c r="L5" s="401"/>
      <c r="M5" s="401"/>
      <c r="N5" s="401"/>
      <c r="O5" s="401"/>
      <c r="P5" s="401"/>
      <c r="Q5" s="401"/>
      <c r="R5" s="401"/>
      <c r="S5" s="401"/>
      <c r="T5" s="401"/>
      <c r="U5" s="401"/>
      <c r="V5" s="401"/>
    </row>
    <row r="6" spans="1:22" ht="13.5">
      <c r="A6" s="410" t="s">
        <v>264</v>
      </c>
      <c r="B6" s="411"/>
      <c r="C6" s="411"/>
      <c r="D6" s="411"/>
      <c r="E6" s="411"/>
      <c r="F6" s="411"/>
      <c r="G6" s="411"/>
      <c r="H6" s="411"/>
      <c r="I6" s="411"/>
      <c r="J6" s="411"/>
      <c r="K6" s="411"/>
      <c r="L6" s="401"/>
      <c r="M6" s="401"/>
      <c r="N6" s="401"/>
      <c r="O6" s="401"/>
      <c r="P6" s="401"/>
      <c r="Q6" s="401"/>
      <c r="R6" s="401"/>
      <c r="S6" s="401"/>
      <c r="T6" s="401"/>
      <c r="U6" s="401"/>
      <c r="V6" s="401"/>
    </row>
    <row r="7" spans="1:22">
      <c r="A7" s="412"/>
      <c r="B7" s="413"/>
      <c r="C7" s="413"/>
      <c r="D7" s="413"/>
      <c r="E7" s="413"/>
      <c r="F7" s="413"/>
      <c r="G7" s="413"/>
      <c r="H7" s="413"/>
      <c r="I7" s="413"/>
      <c r="J7" s="413"/>
      <c r="K7" s="413"/>
      <c r="L7" s="401"/>
      <c r="M7" s="401"/>
      <c r="N7" s="401"/>
      <c r="O7" s="401"/>
      <c r="P7" s="401"/>
      <c r="Q7" s="401"/>
      <c r="R7" s="401"/>
      <c r="S7" s="401"/>
      <c r="T7" s="401"/>
      <c r="U7" s="401"/>
      <c r="V7" s="401"/>
    </row>
    <row r="8" spans="1:22" ht="24.75" customHeight="1">
      <c r="A8" s="414" t="s">
        <v>265</v>
      </c>
      <c r="B8" s="415">
        <v>0</v>
      </c>
      <c r="C8" s="415">
        <v>4</v>
      </c>
      <c r="D8" s="415">
        <v>52</v>
      </c>
      <c r="E8" s="415">
        <v>328</v>
      </c>
      <c r="F8" s="415">
        <v>666</v>
      </c>
      <c r="G8" s="415">
        <v>1390</v>
      </c>
      <c r="H8" s="415">
        <v>1162</v>
      </c>
      <c r="I8" s="415">
        <v>881</v>
      </c>
      <c r="J8" s="415">
        <v>477</v>
      </c>
      <c r="K8" s="415">
        <f>J8+I8+H8+G8+F8+E8+D8+C8+B8</f>
        <v>4960</v>
      </c>
      <c r="L8" s="401"/>
      <c r="M8" s="401"/>
      <c r="N8" s="401"/>
      <c r="O8" s="401"/>
      <c r="P8" s="401"/>
      <c r="Q8" s="401"/>
      <c r="R8" s="401"/>
      <c r="S8" s="401"/>
      <c r="T8" s="401"/>
      <c r="U8" s="401"/>
      <c r="V8" s="401"/>
    </row>
    <row r="9" spans="1:22">
      <c r="A9" s="416" t="s">
        <v>266</v>
      </c>
      <c r="B9" s="415">
        <v>1</v>
      </c>
      <c r="C9" s="415">
        <v>4</v>
      </c>
      <c r="D9" s="415">
        <v>18</v>
      </c>
      <c r="E9" s="415">
        <v>70</v>
      </c>
      <c r="F9" s="415">
        <v>88</v>
      </c>
      <c r="G9" s="415">
        <v>277</v>
      </c>
      <c r="H9" s="415">
        <v>472</v>
      </c>
      <c r="I9" s="415">
        <v>494</v>
      </c>
      <c r="J9" s="415">
        <v>388</v>
      </c>
      <c r="K9" s="415">
        <f t="shared" ref="K9:K15" si="0">J9+I9+H9+G9+F9+E9+D9+C9+B9</f>
        <v>1812</v>
      </c>
      <c r="L9" s="401"/>
      <c r="M9" s="401"/>
      <c r="N9" s="401"/>
      <c r="O9" s="401"/>
      <c r="P9" s="401"/>
      <c r="Q9" s="401"/>
      <c r="R9" s="401"/>
      <c r="S9" s="401"/>
      <c r="T9" s="401"/>
      <c r="U9" s="401"/>
      <c r="V9" s="401"/>
    </row>
    <row r="10" spans="1:22">
      <c r="A10" s="416" t="s">
        <v>267</v>
      </c>
      <c r="B10" s="415">
        <v>3</v>
      </c>
      <c r="C10" s="415">
        <v>4</v>
      </c>
      <c r="D10" s="415">
        <v>48</v>
      </c>
      <c r="E10" s="415">
        <v>167</v>
      </c>
      <c r="F10" s="415">
        <v>344</v>
      </c>
      <c r="G10" s="415">
        <v>706</v>
      </c>
      <c r="H10" s="415">
        <v>731</v>
      </c>
      <c r="I10" s="415">
        <v>515</v>
      </c>
      <c r="J10" s="415">
        <v>340</v>
      </c>
      <c r="K10" s="415">
        <f t="shared" si="0"/>
        <v>2858</v>
      </c>
      <c r="L10" s="401"/>
      <c r="M10" s="401"/>
      <c r="N10" s="401"/>
      <c r="O10" s="401"/>
      <c r="P10" s="401"/>
      <c r="Q10" s="401"/>
      <c r="R10" s="401"/>
      <c r="S10" s="401"/>
      <c r="T10" s="401"/>
      <c r="U10" s="401"/>
      <c r="V10" s="401"/>
    </row>
    <row r="11" spans="1:22">
      <c r="A11" s="416" t="s">
        <v>268</v>
      </c>
      <c r="B11" s="415">
        <v>0</v>
      </c>
      <c r="C11" s="415">
        <v>1</v>
      </c>
      <c r="D11" s="415">
        <v>10</v>
      </c>
      <c r="E11" s="415">
        <v>39</v>
      </c>
      <c r="F11" s="415">
        <v>44</v>
      </c>
      <c r="G11" s="415">
        <v>115</v>
      </c>
      <c r="H11" s="415">
        <v>228</v>
      </c>
      <c r="I11" s="415">
        <v>199</v>
      </c>
      <c r="J11" s="415">
        <v>182</v>
      </c>
      <c r="K11" s="415">
        <f t="shared" si="0"/>
        <v>818</v>
      </c>
      <c r="L11" s="401"/>
      <c r="M11" s="401"/>
      <c r="N11" s="401"/>
      <c r="O11" s="401"/>
      <c r="P11" s="401"/>
      <c r="Q11" s="401"/>
      <c r="R11" s="401"/>
      <c r="S11" s="401"/>
      <c r="T11" s="401"/>
      <c r="U11" s="401"/>
      <c r="V11" s="401"/>
    </row>
    <row r="12" spans="1:22">
      <c r="A12" s="416" t="s">
        <v>269</v>
      </c>
      <c r="B12" s="415">
        <v>0</v>
      </c>
      <c r="C12" s="415">
        <v>3</v>
      </c>
      <c r="D12" s="415">
        <v>14</v>
      </c>
      <c r="E12" s="415">
        <v>52</v>
      </c>
      <c r="F12" s="415">
        <v>76</v>
      </c>
      <c r="G12" s="415">
        <v>177</v>
      </c>
      <c r="H12" s="415">
        <v>140</v>
      </c>
      <c r="I12" s="415">
        <v>89</v>
      </c>
      <c r="J12" s="415">
        <v>41</v>
      </c>
      <c r="K12" s="415">
        <f t="shared" si="0"/>
        <v>592</v>
      </c>
      <c r="L12" s="401"/>
      <c r="M12" s="401"/>
      <c r="N12" s="401"/>
      <c r="O12" s="401"/>
      <c r="P12" s="401"/>
      <c r="Q12" s="401"/>
      <c r="R12" s="401"/>
      <c r="S12" s="401"/>
      <c r="T12" s="401"/>
      <c r="U12" s="401"/>
      <c r="V12" s="401"/>
    </row>
    <row r="13" spans="1:22">
      <c r="A13" s="416" t="s">
        <v>270</v>
      </c>
      <c r="B13" s="415">
        <v>0</v>
      </c>
      <c r="C13" s="415">
        <v>20</v>
      </c>
      <c r="D13" s="415">
        <v>371</v>
      </c>
      <c r="E13" s="415">
        <v>1290</v>
      </c>
      <c r="F13" s="415">
        <v>1871</v>
      </c>
      <c r="G13" s="415">
        <v>2677</v>
      </c>
      <c r="H13" s="415">
        <v>1358</v>
      </c>
      <c r="I13" s="415">
        <v>456</v>
      </c>
      <c r="J13" s="415">
        <v>115</v>
      </c>
      <c r="K13" s="415">
        <f t="shared" si="0"/>
        <v>8158</v>
      </c>
      <c r="L13" s="401"/>
      <c r="M13" s="401"/>
      <c r="N13" s="401"/>
      <c r="O13" s="401"/>
      <c r="P13" s="401"/>
      <c r="Q13" s="401"/>
      <c r="R13" s="401"/>
      <c r="S13" s="401"/>
      <c r="T13" s="401"/>
      <c r="U13" s="401"/>
      <c r="V13" s="401"/>
    </row>
    <row r="14" spans="1:22" ht="28.5" customHeight="1">
      <c r="A14" s="414" t="s">
        <v>271</v>
      </c>
      <c r="B14" s="415">
        <v>0</v>
      </c>
      <c r="C14" s="415">
        <v>0</v>
      </c>
      <c r="D14" s="415">
        <v>24</v>
      </c>
      <c r="E14" s="415">
        <v>87</v>
      </c>
      <c r="F14" s="415">
        <v>137</v>
      </c>
      <c r="G14" s="415">
        <v>183</v>
      </c>
      <c r="H14" s="415">
        <v>69</v>
      </c>
      <c r="I14" s="415">
        <v>28</v>
      </c>
      <c r="J14" s="415">
        <v>12</v>
      </c>
      <c r="K14" s="415">
        <f t="shared" si="0"/>
        <v>540</v>
      </c>
      <c r="L14" s="401"/>
      <c r="M14" s="401"/>
      <c r="N14" s="401"/>
      <c r="O14" s="401"/>
      <c r="P14" s="401"/>
      <c r="Q14" s="401"/>
      <c r="R14" s="401"/>
      <c r="S14" s="401"/>
      <c r="T14" s="401"/>
      <c r="U14" s="401"/>
      <c r="V14" s="401"/>
    </row>
    <row r="15" spans="1:22">
      <c r="A15" s="416" t="s">
        <v>272</v>
      </c>
      <c r="B15" s="415">
        <v>0</v>
      </c>
      <c r="C15" s="415">
        <v>3</v>
      </c>
      <c r="D15" s="415">
        <v>50</v>
      </c>
      <c r="E15" s="415">
        <v>205</v>
      </c>
      <c r="F15" s="415">
        <v>327</v>
      </c>
      <c r="G15" s="415">
        <v>646</v>
      </c>
      <c r="H15" s="415">
        <v>455</v>
      </c>
      <c r="I15" s="415">
        <v>239</v>
      </c>
      <c r="J15" s="415">
        <v>97</v>
      </c>
      <c r="K15" s="415">
        <f t="shared" si="0"/>
        <v>2022</v>
      </c>
      <c r="L15" s="401"/>
      <c r="M15" s="401"/>
      <c r="N15" s="401"/>
      <c r="O15" s="401"/>
      <c r="P15" s="401"/>
      <c r="Q15" s="401"/>
      <c r="R15" s="401"/>
      <c r="S15" s="401"/>
      <c r="T15" s="401"/>
      <c r="U15" s="401"/>
      <c r="V15" s="401"/>
    </row>
    <row r="16" spans="1:22">
      <c r="A16" s="416"/>
      <c r="B16" s="417"/>
      <c r="C16" s="417"/>
      <c r="D16" s="417"/>
      <c r="E16" s="417"/>
      <c r="F16" s="417"/>
      <c r="G16" s="417"/>
      <c r="H16" s="417"/>
      <c r="I16" s="417"/>
      <c r="J16" s="417"/>
      <c r="K16" s="417"/>
      <c r="L16" s="401"/>
      <c r="M16" s="401"/>
      <c r="N16" s="401"/>
      <c r="O16" s="401"/>
      <c r="P16" s="401"/>
      <c r="Q16" s="401"/>
      <c r="R16" s="401"/>
      <c r="S16" s="401"/>
      <c r="T16" s="401"/>
      <c r="U16" s="401"/>
      <c r="V16" s="401"/>
    </row>
    <row r="17" spans="1:22">
      <c r="A17" s="418" t="s">
        <v>89</v>
      </c>
      <c r="B17" s="419">
        <f>SUM(B8:B15)</f>
        <v>4</v>
      </c>
      <c r="C17" s="419">
        <f t="shared" ref="C17:K17" si="1">SUM(C8:C15)</f>
        <v>39</v>
      </c>
      <c r="D17" s="419">
        <f t="shared" si="1"/>
        <v>587</v>
      </c>
      <c r="E17" s="419">
        <f t="shared" si="1"/>
        <v>2238</v>
      </c>
      <c r="F17" s="419">
        <f t="shared" si="1"/>
        <v>3553</v>
      </c>
      <c r="G17" s="419">
        <f t="shared" si="1"/>
        <v>6171</v>
      </c>
      <c r="H17" s="419">
        <f t="shared" si="1"/>
        <v>4615</v>
      </c>
      <c r="I17" s="419">
        <f t="shared" si="1"/>
        <v>2901</v>
      </c>
      <c r="J17" s="419">
        <f t="shared" si="1"/>
        <v>1652</v>
      </c>
      <c r="K17" s="419">
        <f t="shared" si="1"/>
        <v>21760</v>
      </c>
      <c r="L17" s="401"/>
      <c r="M17" s="401"/>
      <c r="N17" s="401"/>
      <c r="O17" s="401"/>
      <c r="P17" s="401"/>
      <c r="Q17" s="401"/>
      <c r="R17" s="401"/>
      <c r="S17" s="401"/>
      <c r="T17" s="401"/>
      <c r="U17" s="401"/>
      <c r="V17" s="401"/>
    </row>
    <row r="18" spans="1:22" ht="13.5">
      <c r="A18" s="420" t="s">
        <v>295</v>
      </c>
      <c r="B18" s="411"/>
      <c r="C18" s="411"/>
      <c r="D18" s="411"/>
      <c r="E18" s="411"/>
      <c r="F18" s="411"/>
      <c r="G18" s="411"/>
      <c r="H18" s="411"/>
      <c r="I18" s="411"/>
      <c r="J18" s="411"/>
      <c r="K18" s="411"/>
      <c r="L18" s="401"/>
      <c r="M18" s="401"/>
      <c r="N18" s="401"/>
      <c r="O18" s="401"/>
      <c r="P18" s="401"/>
      <c r="Q18" s="401"/>
      <c r="R18" s="401"/>
      <c r="S18" s="401"/>
      <c r="T18" s="401"/>
      <c r="U18" s="401"/>
      <c r="V18" s="401"/>
    </row>
    <row r="19" spans="1:22">
      <c r="A19" s="413"/>
      <c r="B19" s="413"/>
      <c r="C19" s="413"/>
      <c r="D19" s="413"/>
      <c r="E19" s="413"/>
      <c r="F19" s="413"/>
      <c r="G19" s="413"/>
      <c r="H19" s="413"/>
      <c r="I19" s="413"/>
      <c r="J19" s="413"/>
      <c r="K19" s="413"/>
      <c r="L19" s="401"/>
      <c r="M19" s="401"/>
      <c r="N19" s="401"/>
      <c r="O19" s="401"/>
      <c r="P19" s="401"/>
      <c r="Q19" s="401"/>
      <c r="R19" s="401"/>
      <c r="S19" s="401"/>
      <c r="T19" s="401"/>
      <c r="U19" s="401"/>
      <c r="V19" s="401"/>
    </row>
    <row r="20" spans="1:22">
      <c r="A20" s="416" t="s">
        <v>273</v>
      </c>
      <c r="B20" s="421">
        <v>0</v>
      </c>
      <c r="C20" s="421">
        <v>3</v>
      </c>
      <c r="D20" s="421">
        <v>76</v>
      </c>
      <c r="E20" s="421">
        <v>409</v>
      </c>
      <c r="F20" s="421">
        <v>540</v>
      </c>
      <c r="G20" s="421">
        <v>567</v>
      </c>
      <c r="H20" s="421">
        <v>246</v>
      </c>
      <c r="I20" s="421">
        <v>94</v>
      </c>
      <c r="J20" s="421">
        <v>24</v>
      </c>
      <c r="K20" s="421">
        <f>J20+I20+H20+G20+F20+E20+D20+C20+B20</f>
        <v>1959</v>
      </c>
      <c r="L20" s="401"/>
      <c r="M20" s="401"/>
      <c r="N20" s="401"/>
      <c r="O20" s="401"/>
      <c r="P20" s="401"/>
      <c r="Q20" s="401"/>
      <c r="R20" s="401"/>
      <c r="S20" s="401"/>
      <c r="T20" s="401"/>
      <c r="U20" s="401"/>
      <c r="V20" s="401"/>
    </row>
    <row r="21" spans="1:22">
      <c r="A21" s="416" t="s">
        <v>274</v>
      </c>
      <c r="B21" s="421">
        <v>9</v>
      </c>
      <c r="C21" s="421">
        <v>76</v>
      </c>
      <c r="D21" s="421">
        <v>1295</v>
      </c>
      <c r="E21" s="421">
        <v>2850</v>
      </c>
      <c r="F21" s="421">
        <v>2780</v>
      </c>
      <c r="G21" s="421">
        <v>2919</v>
      </c>
      <c r="H21" s="421">
        <v>1425</v>
      </c>
      <c r="I21" s="421">
        <v>427</v>
      </c>
      <c r="J21" s="421">
        <v>87</v>
      </c>
      <c r="K21" s="421">
        <f t="shared" ref="K21:K22" si="2">J21+I21+H21+G21+F21+E21+D21+C21+B21</f>
        <v>11868</v>
      </c>
      <c r="L21" s="401"/>
      <c r="M21" s="401"/>
      <c r="N21" s="401"/>
      <c r="O21" s="401"/>
      <c r="P21" s="401"/>
      <c r="Q21" s="401"/>
      <c r="R21" s="401"/>
      <c r="S21" s="401"/>
      <c r="T21" s="401"/>
      <c r="U21" s="401"/>
      <c r="V21" s="401"/>
    </row>
    <row r="22" spans="1:22">
      <c r="A22" s="416" t="s">
        <v>305</v>
      </c>
      <c r="B22" s="421">
        <v>4</v>
      </c>
      <c r="C22" s="421">
        <v>27</v>
      </c>
      <c r="D22" s="421">
        <v>340</v>
      </c>
      <c r="E22" s="421">
        <v>884</v>
      </c>
      <c r="F22" s="421">
        <v>1061</v>
      </c>
      <c r="G22" s="421">
        <v>1301</v>
      </c>
      <c r="H22" s="421">
        <v>683</v>
      </c>
      <c r="I22" s="421">
        <v>332</v>
      </c>
      <c r="J22" s="421">
        <v>121</v>
      </c>
      <c r="K22" s="421">
        <f t="shared" si="2"/>
        <v>4753</v>
      </c>
      <c r="L22" s="401"/>
      <c r="M22" s="401"/>
      <c r="N22" s="401"/>
      <c r="O22" s="401"/>
      <c r="P22" s="401"/>
      <c r="Q22" s="401"/>
      <c r="R22" s="401"/>
      <c r="S22" s="401"/>
      <c r="T22" s="401"/>
      <c r="U22" s="401"/>
      <c r="V22" s="401"/>
    </row>
    <row r="23" spans="1:22">
      <c r="B23" s="422"/>
      <c r="C23" s="422"/>
      <c r="D23" s="422"/>
      <c r="E23" s="422"/>
      <c r="F23" s="422"/>
      <c r="G23" s="422"/>
      <c r="H23" s="422"/>
      <c r="I23" s="422"/>
      <c r="J23" s="422"/>
      <c r="K23" s="422"/>
      <c r="L23" s="423"/>
      <c r="M23" s="401"/>
      <c r="N23" s="401"/>
      <c r="O23" s="401"/>
      <c r="P23" s="401"/>
      <c r="Q23" s="401"/>
      <c r="R23" s="401"/>
      <c r="S23" s="401"/>
      <c r="T23" s="401"/>
      <c r="U23" s="401"/>
      <c r="V23" s="401"/>
    </row>
    <row r="24" spans="1:22">
      <c r="A24" s="418" t="s">
        <v>89</v>
      </c>
      <c r="B24" s="424">
        <f>SUM(B20:B22)</f>
        <v>13</v>
      </c>
      <c r="C24" s="424">
        <f t="shared" ref="C24:K24" si="3">SUM(C20:C22)</f>
        <v>106</v>
      </c>
      <c r="D24" s="424">
        <f t="shared" si="3"/>
        <v>1711</v>
      </c>
      <c r="E24" s="424">
        <f t="shared" si="3"/>
        <v>4143</v>
      </c>
      <c r="F24" s="424">
        <f t="shared" si="3"/>
        <v>4381</v>
      </c>
      <c r="G24" s="424">
        <f t="shared" si="3"/>
        <v>4787</v>
      </c>
      <c r="H24" s="424">
        <f t="shared" si="3"/>
        <v>2354</v>
      </c>
      <c r="I24" s="424">
        <f t="shared" si="3"/>
        <v>853</v>
      </c>
      <c r="J24" s="424">
        <f t="shared" si="3"/>
        <v>232</v>
      </c>
      <c r="K24" s="424">
        <f t="shared" si="3"/>
        <v>18580</v>
      </c>
      <c r="L24" s="401"/>
      <c r="M24" s="401"/>
      <c r="N24" s="401"/>
      <c r="O24" s="401"/>
      <c r="P24" s="401"/>
      <c r="Q24" s="401"/>
      <c r="R24" s="401"/>
      <c r="S24" s="401"/>
      <c r="T24" s="401"/>
      <c r="U24" s="401"/>
      <c r="V24" s="401"/>
    </row>
    <row r="25" spans="1:22" ht="13.5">
      <c r="A25" s="425" t="s">
        <v>91</v>
      </c>
      <c r="B25" s="426"/>
      <c r="C25" s="426"/>
      <c r="D25" s="426"/>
      <c r="E25" s="426"/>
      <c r="F25" s="426"/>
      <c r="G25" s="426"/>
      <c r="H25" s="426"/>
      <c r="I25" s="426"/>
      <c r="J25" s="426"/>
      <c r="K25" s="426"/>
      <c r="L25" s="401"/>
      <c r="M25" s="401"/>
      <c r="N25" s="401"/>
      <c r="O25" s="401"/>
      <c r="P25" s="401"/>
      <c r="Q25" s="401"/>
      <c r="R25" s="401"/>
      <c r="S25" s="401"/>
      <c r="T25" s="401"/>
      <c r="U25" s="401"/>
      <c r="V25" s="401"/>
    </row>
    <row r="26" spans="1:22">
      <c r="A26" s="416"/>
      <c r="B26" s="413"/>
      <c r="C26" s="413"/>
      <c r="D26" s="413"/>
      <c r="E26" s="413"/>
      <c r="F26" s="413"/>
      <c r="G26" s="413"/>
      <c r="H26" s="413"/>
      <c r="I26" s="413"/>
      <c r="J26" s="413"/>
      <c r="K26" s="413"/>
      <c r="L26" s="423"/>
      <c r="M26" s="401"/>
      <c r="N26" s="401"/>
      <c r="O26" s="401"/>
      <c r="P26" s="401"/>
      <c r="Q26" s="401"/>
      <c r="R26" s="401"/>
      <c r="S26" s="401"/>
      <c r="T26" s="401"/>
      <c r="U26" s="401"/>
      <c r="V26" s="401"/>
    </row>
    <row r="27" spans="1:22">
      <c r="A27" s="416" t="s">
        <v>275</v>
      </c>
      <c r="B27" s="421">
        <v>4</v>
      </c>
      <c r="C27" s="421">
        <v>18</v>
      </c>
      <c r="D27" s="421">
        <v>773</v>
      </c>
      <c r="E27" s="421">
        <v>2063</v>
      </c>
      <c r="F27" s="421">
        <v>2581</v>
      </c>
      <c r="G27" s="421">
        <v>3497</v>
      </c>
      <c r="H27" s="421">
        <v>1215</v>
      </c>
      <c r="I27" s="421">
        <v>406</v>
      </c>
      <c r="J27" s="421">
        <v>117</v>
      </c>
      <c r="K27" s="421">
        <f>J27+I27+H27+G27+F27+E27+D27+C27+B27</f>
        <v>10674</v>
      </c>
      <c r="L27" s="401"/>
      <c r="M27" s="401"/>
      <c r="N27" s="401"/>
      <c r="O27" s="401"/>
      <c r="P27" s="401"/>
      <c r="Q27" s="401"/>
      <c r="R27" s="401"/>
      <c r="S27" s="401"/>
      <c r="T27" s="401"/>
      <c r="U27" s="401"/>
      <c r="V27" s="401"/>
    </row>
    <row r="28" spans="1:22">
      <c r="A28" s="416" t="s">
        <v>307</v>
      </c>
      <c r="B28" s="421">
        <v>0</v>
      </c>
      <c r="C28" s="421">
        <v>3</v>
      </c>
      <c r="D28" s="421">
        <v>119</v>
      </c>
      <c r="E28" s="421">
        <v>412</v>
      </c>
      <c r="F28" s="421">
        <v>632</v>
      </c>
      <c r="G28" s="421">
        <v>933</v>
      </c>
      <c r="H28" s="421">
        <v>424</v>
      </c>
      <c r="I28" s="421">
        <v>193</v>
      </c>
      <c r="J28" s="421">
        <v>76</v>
      </c>
      <c r="K28" s="421">
        <f t="shared" ref="K28:K30" si="4">J28+I28+H28+G28+F28+E28+D28+C28+B28</f>
        <v>2792</v>
      </c>
      <c r="L28" s="401"/>
      <c r="M28" s="401"/>
      <c r="N28" s="401"/>
      <c r="O28" s="401"/>
      <c r="P28" s="401"/>
      <c r="Q28" s="401"/>
      <c r="R28" s="401"/>
      <c r="S28" s="401"/>
      <c r="T28" s="401"/>
      <c r="U28" s="401"/>
      <c r="V28" s="401"/>
    </row>
    <row r="29" spans="1:22">
      <c r="A29" s="416" t="s">
        <v>276</v>
      </c>
      <c r="B29" s="421">
        <v>0</v>
      </c>
      <c r="C29" s="421">
        <v>3</v>
      </c>
      <c r="D29" s="421">
        <v>100</v>
      </c>
      <c r="E29" s="421">
        <v>601</v>
      </c>
      <c r="F29" s="421">
        <v>981</v>
      </c>
      <c r="G29" s="421">
        <v>1545</v>
      </c>
      <c r="H29" s="421">
        <v>891</v>
      </c>
      <c r="I29" s="421">
        <v>407</v>
      </c>
      <c r="J29" s="421">
        <v>107</v>
      </c>
      <c r="K29" s="421">
        <f t="shared" si="4"/>
        <v>4635</v>
      </c>
      <c r="L29" s="401"/>
      <c r="M29" s="401"/>
      <c r="N29" s="401"/>
      <c r="O29" s="401"/>
      <c r="P29" s="401"/>
      <c r="Q29" s="401"/>
      <c r="R29" s="401"/>
      <c r="S29" s="401"/>
      <c r="T29" s="401"/>
      <c r="U29" s="401"/>
      <c r="V29" s="401"/>
    </row>
    <row r="30" spans="1:22">
      <c r="A30" s="416" t="s">
        <v>90</v>
      </c>
      <c r="B30" s="421">
        <v>1</v>
      </c>
      <c r="C30" s="421">
        <v>4</v>
      </c>
      <c r="D30" s="421">
        <v>14</v>
      </c>
      <c r="E30" s="421">
        <v>57</v>
      </c>
      <c r="F30" s="421">
        <v>113</v>
      </c>
      <c r="G30" s="421">
        <v>264</v>
      </c>
      <c r="H30" s="421">
        <v>193</v>
      </c>
      <c r="I30" s="421">
        <v>135</v>
      </c>
      <c r="J30" s="421">
        <v>76</v>
      </c>
      <c r="K30" s="421">
        <f t="shared" si="4"/>
        <v>857</v>
      </c>
      <c r="L30" s="401"/>
      <c r="M30" s="401"/>
      <c r="N30" s="401"/>
      <c r="O30" s="401"/>
      <c r="P30" s="401"/>
      <c r="Q30" s="401"/>
      <c r="R30" s="401"/>
      <c r="S30" s="401"/>
      <c r="T30" s="401"/>
      <c r="U30" s="401"/>
      <c r="V30" s="401"/>
    </row>
    <row r="31" spans="1:22">
      <c r="A31" s="416"/>
      <c r="B31" s="427"/>
      <c r="C31" s="427"/>
      <c r="D31" s="427"/>
      <c r="E31" s="427"/>
      <c r="F31" s="427"/>
      <c r="G31" s="427"/>
      <c r="H31" s="427"/>
      <c r="I31" s="427"/>
      <c r="J31" s="427"/>
      <c r="K31" s="427"/>
      <c r="L31" s="423"/>
      <c r="M31" s="401"/>
      <c r="N31" s="401"/>
      <c r="O31" s="401"/>
      <c r="P31" s="401"/>
      <c r="Q31" s="401"/>
      <c r="R31" s="401"/>
      <c r="S31" s="401"/>
      <c r="T31" s="401"/>
      <c r="U31" s="401"/>
      <c r="V31" s="401"/>
    </row>
    <row r="32" spans="1:22">
      <c r="A32" s="418" t="s">
        <v>89</v>
      </c>
      <c r="B32" s="424">
        <f>SUM(B27:B30)</f>
        <v>5</v>
      </c>
      <c r="C32" s="424">
        <f t="shared" ref="C32:K32" si="5">SUM(C27:C30)</f>
        <v>28</v>
      </c>
      <c r="D32" s="424">
        <f t="shared" si="5"/>
        <v>1006</v>
      </c>
      <c r="E32" s="424">
        <f t="shared" si="5"/>
        <v>3133</v>
      </c>
      <c r="F32" s="424">
        <f t="shared" si="5"/>
        <v>4307</v>
      </c>
      <c r="G32" s="424">
        <f t="shared" si="5"/>
        <v>6239</v>
      </c>
      <c r="H32" s="424">
        <f t="shared" si="5"/>
        <v>2723</v>
      </c>
      <c r="I32" s="424">
        <f t="shared" si="5"/>
        <v>1141</v>
      </c>
      <c r="J32" s="424">
        <f t="shared" si="5"/>
        <v>376</v>
      </c>
      <c r="K32" s="424">
        <f t="shared" si="5"/>
        <v>18958</v>
      </c>
      <c r="L32" s="401"/>
      <c r="M32" s="401"/>
      <c r="N32" s="401"/>
      <c r="O32" s="401"/>
      <c r="P32" s="401"/>
      <c r="Q32" s="401"/>
      <c r="R32" s="401"/>
      <c r="S32" s="401"/>
      <c r="T32" s="401"/>
      <c r="U32" s="401"/>
      <c r="V32" s="401"/>
    </row>
    <row r="33" spans="1:22">
      <c r="A33" s="428"/>
      <c r="B33" s="424"/>
      <c r="C33" s="429"/>
      <c r="D33" s="429"/>
      <c r="E33" s="429"/>
      <c r="F33" s="429"/>
      <c r="G33" s="429"/>
      <c r="H33" s="429"/>
      <c r="I33" s="429"/>
      <c r="J33" s="429"/>
      <c r="K33" s="429"/>
      <c r="L33" s="401"/>
      <c r="M33" s="401"/>
      <c r="N33" s="401"/>
      <c r="O33" s="401"/>
      <c r="P33" s="401"/>
      <c r="Q33" s="401"/>
      <c r="R33" s="401"/>
      <c r="S33" s="401"/>
      <c r="T33" s="401"/>
      <c r="U33" s="401"/>
      <c r="V33" s="401"/>
    </row>
    <row r="34" spans="1:22">
      <c r="A34" s="430" t="s">
        <v>87</v>
      </c>
      <c r="B34" s="419">
        <f>B17+B24+B32</f>
        <v>22</v>
      </c>
      <c r="C34" s="419">
        <f t="shared" ref="C34:K34" si="6">C17+C24+C32</f>
        <v>173</v>
      </c>
      <c r="D34" s="419">
        <f t="shared" si="6"/>
        <v>3304</v>
      </c>
      <c r="E34" s="419">
        <f t="shared" si="6"/>
        <v>9514</v>
      </c>
      <c r="F34" s="419">
        <f t="shared" si="6"/>
        <v>12241</v>
      </c>
      <c r="G34" s="419">
        <f t="shared" si="6"/>
        <v>17197</v>
      </c>
      <c r="H34" s="419">
        <f t="shared" si="6"/>
        <v>9692</v>
      </c>
      <c r="I34" s="419">
        <f t="shared" si="6"/>
        <v>4895</v>
      </c>
      <c r="J34" s="419">
        <f t="shared" si="6"/>
        <v>2260</v>
      </c>
      <c r="K34" s="419">
        <f t="shared" si="6"/>
        <v>59298</v>
      </c>
      <c r="L34" s="401"/>
      <c r="M34" s="401"/>
      <c r="N34" s="401"/>
      <c r="O34" s="401"/>
      <c r="P34" s="401"/>
      <c r="Q34" s="401"/>
      <c r="R34" s="401"/>
      <c r="S34" s="401"/>
      <c r="T34" s="401"/>
      <c r="U34" s="401"/>
      <c r="V34" s="401"/>
    </row>
    <row r="35" spans="1:22">
      <c r="A35" s="452" t="s">
        <v>306</v>
      </c>
      <c r="B35" s="431"/>
      <c r="C35" s="431"/>
      <c r="D35" s="401"/>
      <c r="E35" s="401"/>
      <c r="F35" s="401"/>
      <c r="G35" s="401"/>
      <c r="H35" s="401"/>
      <c r="I35" s="401"/>
      <c r="J35" s="401"/>
      <c r="K35" s="401"/>
      <c r="L35" s="401"/>
      <c r="M35" s="401"/>
      <c r="N35" s="401"/>
      <c r="O35" s="401"/>
      <c r="P35" s="401"/>
      <c r="Q35" s="401"/>
      <c r="R35" s="401"/>
      <c r="S35" s="401"/>
      <c r="T35" s="401"/>
      <c r="U35" s="401"/>
      <c r="V35" s="401"/>
    </row>
    <row r="36" spans="1:22">
      <c r="A36" s="451" t="s">
        <v>308</v>
      </c>
      <c r="B36" s="401"/>
      <c r="C36" s="401"/>
      <c r="D36" s="401"/>
      <c r="E36" s="401"/>
      <c r="F36" s="401"/>
      <c r="G36" s="401"/>
      <c r="H36" s="401"/>
      <c r="I36" s="401"/>
      <c r="J36" s="401"/>
      <c r="K36" s="401"/>
      <c r="L36" s="401"/>
      <c r="M36" s="401"/>
      <c r="N36" s="401"/>
      <c r="O36" s="401"/>
      <c r="P36" s="401"/>
      <c r="Q36" s="401"/>
      <c r="R36" s="401"/>
      <c r="S36" s="401"/>
      <c r="T36" s="401"/>
      <c r="U36" s="401"/>
      <c r="V36" s="401"/>
    </row>
    <row r="37" spans="1:22">
      <c r="A37" s="432"/>
      <c r="B37" s="401"/>
      <c r="C37" s="401"/>
      <c r="D37" s="401"/>
      <c r="E37" s="401"/>
      <c r="F37" s="401"/>
      <c r="G37" s="401"/>
      <c r="H37" s="401"/>
      <c r="I37" s="401"/>
      <c r="J37" s="401"/>
      <c r="K37" s="401"/>
      <c r="L37" s="401"/>
      <c r="M37" s="401"/>
      <c r="N37" s="401"/>
      <c r="O37" s="401"/>
      <c r="P37" s="401"/>
      <c r="Q37" s="401"/>
      <c r="R37" s="401"/>
      <c r="S37" s="401"/>
      <c r="T37" s="401"/>
      <c r="U37" s="401"/>
      <c r="V37" s="401"/>
    </row>
    <row r="38" spans="1:22">
      <c r="A38" s="433"/>
      <c r="B38" s="401"/>
      <c r="C38" s="401"/>
      <c r="D38" s="401"/>
      <c r="E38" s="401"/>
      <c r="F38" s="401"/>
      <c r="G38" s="401"/>
      <c r="H38" s="401"/>
      <c r="I38" s="401"/>
      <c r="J38" s="401"/>
      <c r="K38" s="401"/>
      <c r="L38" s="401"/>
      <c r="M38" s="401"/>
      <c r="N38" s="401"/>
      <c r="O38" s="401"/>
      <c r="P38" s="401"/>
      <c r="Q38" s="401"/>
      <c r="R38" s="401"/>
      <c r="S38" s="401"/>
      <c r="T38" s="401"/>
      <c r="U38" s="401"/>
      <c r="V38" s="401"/>
    </row>
    <row r="39" spans="1:22">
      <c r="A39" s="401"/>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3
Récapitulatifs France entière</oddHeader>
    <oddFooter>&amp;C&amp;14page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9"/>
  <sheetViews>
    <sheetView view="pageLayout" topLeftCell="A10" zoomScaleNormal="85" zoomScaleSheetLayoutView="100" workbookViewId="0">
      <selection activeCell="A29" sqref="A29"/>
    </sheetView>
  </sheetViews>
  <sheetFormatPr baseColWidth="10" defaultColWidth="7.75" defaultRowHeight="12.75"/>
  <cols>
    <col min="1" max="1" width="28.5" style="404" customWidth="1"/>
    <col min="2" max="11" width="6.125" style="404" customWidth="1"/>
    <col min="12" max="21" width="6.375" style="404" customWidth="1"/>
    <col min="22" max="22" width="11" style="404" customWidth="1"/>
    <col min="23" max="28" width="11" style="401" customWidth="1"/>
    <col min="29" max="16384" width="7.75" style="404"/>
  </cols>
  <sheetData>
    <row r="1" spans="1:22" ht="18.75">
      <c r="A1" s="398"/>
      <c r="B1" s="399"/>
      <c r="C1" s="400"/>
      <c r="D1" s="400"/>
      <c r="E1" s="400"/>
      <c r="F1" s="400"/>
      <c r="G1" s="400"/>
      <c r="H1" s="400"/>
      <c r="I1" s="400"/>
      <c r="J1" s="400"/>
      <c r="K1" s="400"/>
      <c r="L1" s="400"/>
      <c r="M1" s="400"/>
      <c r="N1" s="400"/>
      <c r="O1" s="400"/>
      <c r="P1" s="400"/>
      <c r="Q1" s="400"/>
      <c r="R1" s="400"/>
      <c r="S1" s="400"/>
      <c r="T1" s="400"/>
      <c r="U1" s="400"/>
      <c r="V1" s="401"/>
    </row>
    <row r="2" spans="1:22" ht="20.25">
      <c r="A2" s="402" t="s">
        <v>277</v>
      </c>
      <c r="B2" s="403"/>
      <c r="C2" s="400"/>
      <c r="D2" s="400"/>
      <c r="F2" s="400"/>
      <c r="G2" s="400"/>
      <c r="H2" s="400"/>
      <c r="I2" s="400"/>
      <c r="J2" s="400"/>
      <c r="K2" s="400"/>
      <c r="L2" s="401"/>
      <c r="M2" s="401"/>
      <c r="N2" s="401"/>
      <c r="O2" s="401"/>
      <c r="P2" s="401"/>
      <c r="Q2" s="401"/>
      <c r="R2" s="401"/>
      <c r="S2" s="401"/>
      <c r="T2" s="401"/>
      <c r="U2" s="401"/>
      <c r="V2" s="401"/>
    </row>
    <row r="3" spans="1:22" ht="20.25">
      <c r="A3" s="405" t="s">
        <v>350</v>
      </c>
      <c r="B3" s="400"/>
      <c r="C3" s="400"/>
      <c r="D3" s="400"/>
      <c r="E3" s="400"/>
      <c r="F3" s="400"/>
      <c r="G3" s="400"/>
      <c r="H3" s="400"/>
      <c r="I3" s="400"/>
      <c r="J3" s="400"/>
      <c r="K3" s="400"/>
      <c r="L3" s="401"/>
      <c r="M3" s="401"/>
      <c r="N3" s="401"/>
      <c r="O3" s="401"/>
      <c r="P3" s="401"/>
      <c r="Q3" s="401"/>
      <c r="R3" s="401"/>
      <c r="S3" s="401"/>
      <c r="T3" s="401"/>
      <c r="U3" s="401"/>
      <c r="V3" s="401"/>
    </row>
    <row r="4" spans="1:22" ht="18.75">
      <c r="A4" s="406"/>
      <c r="B4" s="400"/>
      <c r="C4" s="400"/>
      <c r="D4" s="400"/>
      <c r="E4" s="400"/>
      <c r="F4" s="400"/>
      <c r="G4" s="400"/>
      <c r="H4" s="400"/>
      <c r="I4" s="400"/>
      <c r="J4" s="400"/>
      <c r="K4" s="400"/>
      <c r="L4" s="401"/>
      <c r="M4" s="401"/>
      <c r="N4" s="401"/>
      <c r="O4" s="401"/>
      <c r="P4" s="401"/>
      <c r="Q4" s="401"/>
      <c r="R4" s="401"/>
      <c r="S4" s="401"/>
      <c r="T4" s="401"/>
      <c r="U4" s="401"/>
      <c r="V4" s="401"/>
    </row>
    <row r="5" spans="1:22" ht="25.5">
      <c r="A5" s="407" t="s">
        <v>88</v>
      </c>
      <c r="B5" s="408" t="s">
        <v>68</v>
      </c>
      <c r="C5" s="409" t="s">
        <v>69</v>
      </c>
      <c r="D5" s="409" t="s">
        <v>70</v>
      </c>
      <c r="E5" s="409" t="s">
        <v>71</v>
      </c>
      <c r="F5" s="409" t="s">
        <v>72</v>
      </c>
      <c r="G5" s="409" t="s">
        <v>73</v>
      </c>
      <c r="H5" s="409" t="s">
        <v>74</v>
      </c>
      <c r="I5" s="409" t="s">
        <v>75</v>
      </c>
      <c r="J5" s="408" t="s">
        <v>76</v>
      </c>
      <c r="K5" s="409" t="s">
        <v>77</v>
      </c>
      <c r="L5" s="401"/>
      <c r="M5" s="401"/>
      <c r="N5" s="401"/>
      <c r="O5" s="401"/>
      <c r="P5" s="401"/>
      <c r="Q5" s="401"/>
      <c r="R5" s="401"/>
      <c r="S5" s="401"/>
      <c r="T5" s="401"/>
      <c r="U5" s="401"/>
      <c r="V5" s="401"/>
    </row>
    <row r="6" spans="1:22" ht="13.5">
      <c r="A6" s="410" t="s">
        <v>264</v>
      </c>
      <c r="B6" s="411"/>
      <c r="C6" s="411"/>
      <c r="D6" s="411"/>
      <c r="E6" s="411"/>
      <c r="F6" s="411"/>
      <c r="G6" s="411"/>
      <c r="H6" s="411"/>
      <c r="I6" s="411"/>
      <c r="J6" s="411"/>
      <c r="K6" s="411"/>
      <c r="L6" s="401"/>
      <c r="M6" s="401"/>
      <c r="N6" s="401"/>
      <c r="O6" s="401"/>
      <c r="P6" s="401"/>
      <c r="Q6" s="401"/>
      <c r="R6" s="401"/>
      <c r="S6" s="401"/>
      <c r="T6" s="401"/>
      <c r="U6" s="401"/>
      <c r="V6" s="401"/>
    </row>
    <row r="7" spans="1:22">
      <c r="A7" s="412"/>
      <c r="B7" s="413"/>
      <c r="C7" s="413"/>
      <c r="D7" s="413"/>
      <c r="E7" s="413"/>
      <c r="F7" s="413"/>
      <c r="G7" s="413"/>
      <c r="H7" s="413"/>
      <c r="I7" s="413"/>
      <c r="J7" s="413"/>
      <c r="K7" s="413"/>
      <c r="L7" s="401"/>
      <c r="M7" s="401"/>
      <c r="N7" s="401"/>
      <c r="O7" s="401"/>
      <c r="P7" s="401"/>
      <c r="Q7" s="401"/>
      <c r="R7" s="401"/>
      <c r="S7" s="401"/>
      <c r="T7" s="401"/>
      <c r="U7" s="401"/>
      <c r="V7" s="401"/>
    </row>
    <row r="8" spans="1:22" ht="24.75" customHeight="1">
      <c r="A8" s="414" t="s">
        <v>265</v>
      </c>
      <c r="B8" s="415">
        <v>0</v>
      </c>
      <c r="C8" s="415">
        <v>0</v>
      </c>
      <c r="D8" s="415">
        <v>4</v>
      </c>
      <c r="E8" s="415">
        <v>16</v>
      </c>
      <c r="F8" s="415">
        <v>32</v>
      </c>
      <c r="G8" s="415">
        <v>95</v>
      </c>
      <c r="H8" s="415">
        <v>92</v>
      </c>
      <c r="I8" s="415">
        <v>74</v>
      </c>
      <c r="J8" s="415">
        <v>34</v>
      </c>
      <c r="K8" s="415">
        <f>J8+I8+H8+G8+F8+E8+D8+C8+B8</f>
        <v>347</v>
      </c>
      <c r="L8" s="401"/>
      <c r="M8" s="401"/>
      <c r="N8" s="401"/>
      <c r="O8" s="401"/>
      <c r="P8" s="401"/>
      <c r="Q8" s="401"/>
      <c r="R8" s="401"/>
      <c r="S8" s="401"/>
      <c r="T8" s="401"/>
      <c r="U8" s="401"/>
      <c r="V8" s="401"/>
    </row>
    <row r="9" spans="1:22">
      <c r="A9" s="416" t="s">
        <v>266</v>
      </c>
      <c r="B9" s="415">
        <v>0</v>
      </c>
      <c r="C9" s="415">
        <v>0</v>
      </c>
      <c r="D9" s="415">
        <v>0</v>
      </c>
      <c r="E9" s="415">
        <v>0</v>
      </c>
      <c r="F9" s="415">
        <v>2</v>
      </c>
      <c r="G9" s="415">
        <v>3</v>
      </c>
      <c r="H9" s="415">
        <v>11</v>
      </c>
      <c r="I9" s="415">
        <v>3</v>
      </c>
      <c r="J9" s="415">
        <v>1</v>
      </c>
      <c r="K9" s="415">
        <f t="shared" ref="K9:K15" si="0">J9+I9+H9+G9+F9+E9+D9+C9+B9</f>
        <v>20</v>
      </c>
      <c r="L9" s="401"/>
      <c r="M9" s="401"/>
      <c r="N9" s="401"/>
      <c r="O9" s="401"/>
      <c r="P9" s="401"/>
      <c r="Q9" s="401"/>
      <c r="R9" s="401"/>
      <c r="S9" s="401"/>
      <c r="T9" s="401"/>
      <c r="U9" s="401"/>
      <c r="V9" s="401"/>
    </row>
    <row r="10" spans="1:22">
      <c r="A10" s="416" t="s">
        <v>267</v>
      </c>
      <c r="B10" s="415">
        <v>0</v>
      </c>
      <c r="C10" s="415">
        <v>0</v>
      </c>
      <c r="D10" s="415">
        <v>0</v>
      </c>
      <c r="E10" s="415">
        <v>1</v>
      </c>
      <c r="F10" s="415">
        <v>2</v>
      </c>
      <c r="G10" s="415">
        <v>5</v>
      </c>
      <c r="H10" s="415">
        <v>6</v>
      </c>
      <c r="I10" s="415">
        <v>8</v>
      </c>
      <c r="J10" s="415">
        <v>3</v>
      </c>
      <c r="K10" s="415">
        <f t="shared" si="0"/>
        <v>25</v>
      </c>
      <c r="L10" s="401"/>
      <c r="M10" s="401"/>
      <c r="N10" s="401"/>
      <c r="O10" s="401"/>
      <c r="P10" s="401"/>
      <c r="Q10" s="401"/>
      <c r="R10" s="401"/>
      <c r="S10" s="401"/>
      <c r="T10" s="401"/>
      <c r="U10" s="401"/>
      <c r="V10" s="401"/>
    </row>
    <row r="11" spans="1:22">
      <c r="A11" s="416" t="s">
        <v>268</v>
      </c>
      <c r="B11" s="415">
        <v>0</v>
      </c>
      <c r="C11" s="415">
        <v>0</v>
      </c>
      <c r="D11" s="415">
        <v>0</v>
      </c>
      <c r="E11" s="415">
        <v>0</v>
      </c>
      <c r="F11" s="415">
        <v>0</v>
      </c>
      <c r="G11" s="415">
        <v>0</v>
      </c>
      <c r="H11" s="415">
        <v>3</v>
      </c>
      <c r="I11" s="415">
        <v>1</v>
      </c>
      <c r="J11" s="415">
        <v>1</v>
      </c>
      <c r="K11" s="415">
        <f t="shared" si="0"/>
        <v>5</v>
      </c>
      <c r="L11" s="401"/>
      <c r="M11" s="401"/>
      <c r="N11" s="401"/>
      <c r="O11" s="401"/>
      <c r="P11" s="401"/>
      <c r="Q11" s="401"/>
      <c r="R11" s="401"/>
      <c r="S11" s="401"/>
      <c r="T11" s="401"/>
      <c r="U11" s="401"/>
      <c r="V11" s="401"/>
    </row>
    <row r="12" spans="1:22">
      <c r="A12" s="416" t="s">
        <v>269</v>
      </c>
      <c r="B12" s="415">
        <v>0</v>
      </c>
      <c r="C12" s="415">
        <v>0</v>
      </c>
      <c r="D12" s="415">
        <v>0</v>
      </c>
      <c r="E12" s="415">
        <v>0</v>
      </c>
      <c r="F12" s="415">
        <v>2</v>
      </c>
      <c r="G12" s="415">
        <v>0</v>
      </c>
      <c r="H12" s="415">
        <v>0</v>
      </c>
      <c r="I12" s="415">
        <v>1</v>
      </c>
      <c r="J12" s="415">
        <v>0</v>
      </c>
      <c r="K12" s="415">
        <f t="shared" si="0"/>
        <v>3</v>
      </c>
      <c r="L12" s="401"/>
      <c r="M12" s="401"/>
      <c r="N12" s="401"/>
      <c r="O12" s="401"/>
      <c r="P12" s="401"/>
      <c r="Q12" s="401"/>
      <c r="R12" s="401"/>
      <c r="S12" s="401"/>
      <c r="T12" s="401"/>
      <c r="U12" s="401"/>
      <c r="V12" s="401"/>
    </row>
    <row r="13" spans="1:22">
      <c r="A13" s="416" t="s">
        <v>270</v>
      </c>
      <c r="B13" s="415">
        <v>0</v>
      </c>
      <c r="C13" s="415">
        <v>3</v>
      </c>
      <c r="D13" s="415">
        <v>8</v>
      </c>
      <c r="E13" s="415">
        <v>27</v>
      </c>
      <c r="F13" s="415">
        <v>55</v>
      </c>
      <c r="G13" s="415">
        <v>79</v>
      </c>
      <c r="H13" s="415">
        <v>52</v>
      </c>
      <c r="I13" s="415">
        <v>26</v>
      </c>
      <c r="J13" s="415">
        <v>9</v>
      </c>
      <c r="K13" s="415">
        <f t="shared" si="0"/>
        <v>259</v>
      </c>
      <c r="L13" s="401"/>
      <c r="M13" s="401"/>
      <c r="N13" s="401"/>
      <c r="O13" s="401"/>
      <c r="P13" s="401"/>
      <c r="Q13" s="401"/>
      <c r="R13" s="401"/>
      <c r="S13" s="401"/>
      <c r="T13" s="401"/>
      <c r="U13" s="401"/>
      <c r="V13" s="401"/>
    </row>
    <row r="14" spans="1:22" ht="28.5" customHeight="1">
      <c r="A14" s="414" t="s">
        <v>271</v>
      </c>
      <c r="B14" s="415">
        <v>0</v>
      </c>
      <c r="C14" s="415">
        <v>0</v>
      </c>
      <c r="D14" s="415">
        <v>1</v>
      </c>
      <c r="E14" s="415">
        <v>1</v>
      </c>
      <c r="F14" s="415">
        <v>3</v>
      </c>
      <c r="G14" s="415">
        <v>4</v>
      </c>
      <c r="H14" s="415">
        <v>4</v>
      </c>
      <c r="I14" s="415">
        <v>1</v>
      </c>
      <c r="J14" s="415">
        <v>0</v>
      </c>
      <c r="K14" s="415">
        <f t="shared" si="0"/>
        <v>14</v>
      </c>
      <c r="L14" s="401"/>
      <c r="M14" s="401"/>
      <c r="N14" s="401"/>
      <c r="O14" s="401"/>
      <c r="P14" s="401"/>
      <c r="Q14" s="401"/>
      <c r="R14" s="401"/>
      <c r="S14" s="401"/>
      <c r="T14" s="401"/>
      <c r="U14" s="401"/>
      <c r="V14" s="401"/>
    </row>
    <row r="15" spans="1:22">
      <c r="A15" s="416" t="s">
        <v>272</v>
      </c>
      <c r="B15" s="415">
        <v>0</v>
      </c>
      <c r="C15" s="415">
        <v>0</v>
      </c>
      <c r="D15" s="415">
        <v>1</v>
      </c>
      <c r="E15" s="415">
        <v>7</v>
      </c>
      <c r="F15" s="415">
        <v>15</v>
      </c>
      <c r="G15" s="415">
        <v>32</v>
      </c>
      <c r="H15" s="415">
        <v>27</v>
      </c>
      <c r="I15" s="415">
        <v>12</v>
      </c>
      <c r="J15" s="415">
        <v>7</v>
      </c>
      <c r="K15" s="415">
        <f t="shared" si="0"/>
        <v>101</v>
      </c>
      <c r="L15" s="401"/>
      <c r="M15" s="401"/>
      <c r="N15" s="401"/>
      <c r="O15" s="401"/>
      <c r="P15" s="401"/>
      <c r="Q15" s="401"/>
      <c r="R15" s="401"/>
      <c r="S15" s="401"/>
      <c r="T15" s="401"/>
      <c r="U15" s="401"/>
      <c r="V15" s="401"/>
    </row>
    <row r="16" spans="1:22">
      <c r="A16" s="416"/>
      <c r="B16" s="417"/>
      <c r="C16" s="417"/>
      <c r="D16" s="417"/>
      <c r="E16" s="417"/>
      <c r="F16" s="417"/>
      <c r="G16" s="417"/>
      <c r="H16" s="417"/>
      <c r="I16" s="417"/>
      <c r="J16" s="417"/>
      <c r="K16" s="417"/>
      <c r="L16" s="401"/>
      <c r="M16" s="401"/>
      <c r="N16" s="401"/>
      <c r="O16" s="401"/>
      <c r="P16" s="401"/>
      <c r="Q16" s="401"/>
      <c r="R16" s="401"/>
      <c r="S16" s="401"/>
      <c r="T16" s="401"/>
      <c r="U16" s="401"/>
      <c r="V16" s="401"/>
    </row>
    <row r="17" spans="1:22">
      <c r="A17" s="418" t="s">
        <v>89</v>
      </c>
      <c r="B17" s="419">
        <f>SUM(B8:B15)</f>
        <v>0</v>
      </c>
      <c r="C17" s="419">
        <f t="shared" ref="C17:K17" si="1">SUM(C8:C15)</f>
        <v>3</v>
      </c>
      <c r="D17" s="419">
        <f t="shared" si="1"/>
        <v>14</v>
      </c>
      <c r="E17" s="419">
        <f t="shared" si="1"/>
        <v>52</v>
      </c>
      <c r="F17" s="419">
        <f t="shared" si="1"/>
        <v>111</v>
      </c>
      <c r="G17" s="419">
        <f t="shared" si="1"/>
        <v>218</v>
      </c>
      <c r="H17" s="419">
        <f t="shared" si="1"/>
        <v>195</v>
      </c>
      <c r="I17" s="419">
        <f t="shared" si="1"/>
        <v>126</v>
      </c>
      <c r="J17" s="419">
        <f t="shared" si="1"/>
        <v>55</v>
      </c>
      <c r="K17" s="419">
        <f t="shared" si="1"/>
        <v>774</v>
      </c>
      <c r="L17" s="401"/>
      <c r="M17" s="401"/>
      <c r="N17" s="401"/>
      <c r="O17" s="401"/>
      <c r="P17" s="401"/>
      <c r="Q17" s="401"/>
      <c r="R17" s="401"/>
      <c r="S17" s="401"/>
      <c r="T17" s="401"/>
      <c r="U17" s="401"/>
      <c r="V17" s="401"/>
    </row>
    <row r="18" spans="1:22" ht="13.5">
      <c r="A18" s="420" t="s">
        <v>295</v>
      </c>
      <c r="B18" s="411"/>
      <c r="C18" s="411"/>
      <c r="D18" s="411"/>
      <c r="E18" s="411"/>
      <c r="F18" s="411"/>
      <c r="G18" s="411"/>
      <c r="H18" s="411"/>
      <c r="I18" s="411"/>
      <c r="J18" s="411"/>
      <c r="K18" s="411"/>
      <c r="L18" s="401"/>
      <c r="M18" s="401"/>
      <c r="N18" s="401"/>
      <c r="O18" s="401"/>
      <c r="P18" s="401"/>
      <c r="Q18" s="401"/>
      <c r="R18" s="401"/>
      <c r="S18" s="401"/>
      <c r="T18" s="401"/>
      <c r="U18" s="401"/>
      <c r="V18" s="401"/>
    </row>
    <row r="19" spans="1:22">
      <c r="A19" s="413"/>
      <c r="B19" s="413"/>
      <c r="C19" s="413"/>
      <c r="D19" s="413"/>
      <c r="E19" s="413"/>
      <c r="F19" s="413"/>
      <c r="G19" s="413"/>
      <c r="H19" s="413"/>
      <c r="I19" s="413"/>
      <c r="J19" s="413"/>
      <c r="K19" s="413"/>
      <c r="L19" s="401"/>
      <c r="M19" s="401"/>
      <c r="N19" s="401"/>
      <c r="O19" s="401"/>
      <c r="P19" s="401"/>
      <c r="Q19" s="401"/>
      <c r="R19" s="401"/>
      <c r="S19" s="401"/>
      <c r="T19" s="401"/>
      <c r="U19" s="401"/>
      <c r="V19" s="401"/>
    </row>
    <row r="20" spans="1:22">
      <c r="A20" s="416" t="s">
        <v>273</v>
      </c>
      <c r="B20" s="421">
        <v>0</v>
      </c>
      <c r="C20" s="421">
        <v>0</v>
      </c>
      <c r="D20" s="421">
        <v>1</v>
      </c>
      <c r="E20" s="421">
        <v>2</v>
      </c>
      <c r="F20" s="421">
        <v>3</v>
      </c>
      <c r="G20" s="421">
        <v>4</v>
      </c>
      <c r="H20" s="421">
        <v>5</v>
      </c>
      <c r="I20" s="421">
        <v>0</v>
      </c>
      <c r="J20" s="421">
        <v>0</v>
      </c>
      <c r="K20" s="421">
        <f>J20+I20+H20+G20+F20+E20+D20+C20+B20</f>
        <v>15</v>
      </c>
      <c r="L20" s="401"/>
      <c r="M20" s="401"/>
      <c r="N20" s="401"/>
      <c r="O20" s="401"/>
      <c r="P20" s="401"/>
      <c r="Q20" s="401"/>
      <c r="R20" s="401"/>
      <c r="S20" s="401"/>
      <c r="T20" s="401"/>
      <c r="U20" s="401"/>
      <c r="V20" s="401"/>
    </row>
    <row r="21" spans="1:22">
      <c r="A21" s="416" t="s">
        <v>274</v>
      </c>
      <c r="B21" s="421">
        <v>1</v>
      </c>
      <c r="C21" s="421">
        <v>6</v>
      </c>
      <c r="D21" s="421">
        <v>39</v>
      </c>
      <c r="E21" s="421">
        <v>60</v>
      </c>
      <c r="F21" s="421">
        <v>76</v>
      </c>
      <c r="G21" s="421">
        <v>87</v>
      </c>
      <c r="H21" s="421">
        <v>54</v>
      </c>
      <c r="I21" s="421">
        <v>27</v>
      </c>
      <c r="J21" s="421">
        <v>9</v>
      </c>
      <c r="K21" s="421">
        <f t="shared" ref="K21:K22" si="2">J21+I21+H21+G21+F21+E21+D21+C21+B21</f>
        <v>359</v>
      </c>
      <c r="L21" s="401"/>
      <c r="M21" s="401"/>
      <c r="N21" s="401"/>
      <c r="O21" s="401"/>
      <c r="P21" s="401"/>
      <c r="Q21" s="401"/>
      <c r="R21" s="401"/>
      <c r="S21" s="401"/>
      <c r="T21" s="401"/>
      <c r="U21" s="401"/>
      <c r="V21" s="401"/>
    </row>
    <row r="22" spans="1:22">
      <c r="A22" s="416" t="s">
        <v>305</v>
      </c>
      <c r="B22" s="421">
        <v>1</v>
      </c>
      <c r="C22" s="421">
        <v>1</v>
      </c>
      <c r="D22" s="421">
        <v>3</v>
      </c>
      <c r="E22" s="421">
        <v>19</v>
      </c>
      <c r="F22" s="421">
        <v>26</v>
      </c>
      <c r="G22" s="421">
        <v>46</v>
      </c>
      <c r="H22" s="421">
        <v>40</v>
      </c>
      <c r="I22" s="421">
        <v>38</v>
      </c>
      <c r="J22" s="421">
        <v>8</v>
      </c>
      <c r="K22" s="421">
        <f t="shared" si="2"/>
        <v>182</v>
      </c>
      <c r="L22" s="401"/>
      <c r="M22" s="401"/>
      <c r="N22" s="401"/>
      <c r="O22" s="401"/>
      <c r="P22" s="401"/>
      <c r="Q22" s="401"/>
      <c r="R22" s="401"/>
      <c r="S22" s="401"/>
      <c r="T22" s="401"/>
      <c r="U22" s="401"/>
      <c r="V22" s="401"/>
    </row>
    <row r="23" spans="1:22">
      <c r="B23" s="422"/>
      <c r="C23" s="422"/>
      <c r="D23" s="422"/>
      <c r="E23" s="422"/>
      <c r="F23" s="422"/>
      <c r="G23" s="422"/>
      <c r="H23" s="422"/>
      <c r="I23" s="422"/>
      <c r="J23" s="422"/>
      <c r="K23" s="422"/>
      <c r="L23" s="423"/>
      <c r="M23" s="401"/>
      <c r="N23" s="401"/>
      <c r="O23" s="401"/>
      <c r="P23" s="401"/>
      <c r="Q23" s="401"/>
      <c r="R23" s="401"/>
      <c r="S23" s="401"/>
      <c r="T23" s="401"/>
      <c r="U23" s="401"/>
      <c r="V23" s="401"/>
    </row>
    <row r="24" spans="1:22">
      <c r="A24" s="418" t="s">
        <v>89</v>
      </c>
      <c r="B24" s="424">
        <f>SUM(B20:B22)</f>
        <v>2</v>
      </c>
      <c r="C24" s="424">
        <f t="shared" ref="C24:K24" si="3">SUM(C20:C22)</f>
        <v>7</v>
      </c>
      <c r="D24" s="424">
        <f t="shared" si="3"/>
        <v>43</v>
      </c>
      <c r="E24" s="424">
        <f t="shared" si="3"/>
        <v>81</v>
      </c>
      <c r="F24" s="424">
        <f t="shared" si="3"/>
        <v>105</v>
      </c>
      <c r="G24" s="424">
        <f t="shared" si="3"/>
        <v>137</v>
      </c>
      <c r="H24" s="424">
        <f t="shared" si="3"/>
        <v>99</v>
      </c>
      <c r="I24" s="424">
        <f t="shared" si="3"/>
        <v>65</v>
      </c>
      <c r="J24" s="424">
        <f t="shared" si="3"/>
        <v>17</v>
      </c>
      <c r="K24" s="424">
        <f t="shared" si="3"/>
        <v>556</v>
      </c>
      <c r="L24" s="401"/>
      <c r="M24" s="401"/>
      <c r="N24" s="401"/>
      <c r="O24" s="401"/>
      <c r="P24" s="401"/>
      <c r="Q24" s="401"/>
      <c r="R24" s="401"/>
      <c r="S24" s="401"/>
      <c r="T24" s="401"/>
      <c r="U24" s="401"/>
      <c r="V24" s="401"/>
    </row>
    <row r="25" spans="1:22" ht="13.5">
      <c r="A25" s="425" t="s">
        <v>91</v>
      </c>
      <c r="B25" s="426"/>
      <c r="C25" s="426"/>
      <c r="D25" s="426"/>
      <c r="E25" s="426"/>
      <c r="F25" s="426"/>
      <c r="G25" s="426"/>
      <c r="H25" s="426"/>
      <c r="I25" s="426"/>
      <c r="J25" s="426"/>
      <c r="K25" s="426"/>
      <c r="L25" s="401"/>
      <c r="M25" s="401"/>
      <c r="N25" s="401"/>
      <c r="O25" s="401"/>
      <c r="P25" s="401"/>
      <c r="Q25" s="401"/>
      <c r="R25" s="401"/>
      <c r="S25" s="401"/>
      <c r="T25" s="401"/>
      <c r="U25" s="401"/>
      <c r="V25" s="401"/>
    </row>
    <row r="26" spans="1:22">
      <c r="A26" s="416"/>
      <c r="B26" s="413"/>
      <c r="C26" s="413"/>
      <c r="D26" s="413"/>
      <c r="E26" s="413"/>
      <c r="F26" s="413"/>
      <c r="G26" s="413"/>
      <c r="H26" s="413"/>
      <c r="I26" s="413"/>
      <c r="J26" s="413"/>
      <c r="K26" s="413"/>
      <c r="L26" s="423"/>
      <c r="M26" s="401"/>
      <c r="N26" s="401"/>
      <c r="O26" s="401"/>
      <c r="P26" s="401"/>
      <c r="Q26" s="401"/>
      <c r="R26" s="401"/>
      <c r="S26" s="401"/>
      <c r="T26" s="401"/>
      <c r="U26" s="401"/>
      <c r="V26" s="401"/>
    </row>
    <row r="27" spans="1:22">
      <c r="A27" s="416" t="s">
        <v>275</v>
      </c>
      <c r="B27" s="421">
        <v>0</v>
      </c>
      <c r="C27" s="421">
        <v>0</v>
      </c>
      <c r="D27" s="421">
        <v>17</v>
      </c>
      <c r="E27" s="421">
        <v>52</v>
      </c>
      <c r="F27" s="421">
        <v>92</v>
      </c>
      <c r="G27" s="421">
        <v>106</v>
      </c>
      <c r="H27" s="421">
        <v>64</v>
      </c>
      <c r="I27" s="421">
        <v>20</v>
      </c>
      <c r="J27" s="421">
        <v>2</v>
      </c>
      <c r="K27" s="421">
        <f>J27+I27+H27+G27+F27+E27+D27+C27+B27</f>
        <v>353</v>
      </c>
      <c r="L27" s="401"/>
      <c r="M27" s="401"/>
      <c r="N27" s="401"/>
      <c r="O27" s="401"/>
      <c r="P27" s="401"/>
      <c r="Q27" s="401"/>
      <c r="R27" s="401"/>
      <c r="S27" s="401"/>
      <c r="T27" s="401"/>
      <c r="U27" s="401"/>
      <c r="V27" s="401"/>
    </row>
    <row r="28" spans="1:22">
      <c r="A28" s="416" t="s">
        <v>307</v>
      </c>
      <c r="B28" s="421">
        <v>0</v>
      </c>
      <c r="C28" s="421">
        <v>0</v>
      </c>
      <c r="D28" s="421">
        <v>2</v>
      </c>
      <c r="E28" s="421">
        <v>9</v>
      </c>
      <c r="F28" s="421">
        <v>25</v>
      </c>
      <c r="G28" s="421">
        <v>33</v>
      </c>
      <c r="H28" s="421">
        <v>18</v>
      </c>
      <c r="I28" s="421">
        <v>14</v>
      </c>
      <c r="J28" s="421">
        <v>6</v>
      </c>
      <c r="K28" s="421">
        <f t="shared" ref="K28:K30" si="4">J28+I28+H28+G28+F28+E28+D28+C28+B28</f>
        <v>107</v>
      </c>
      <c r="L28" s="401"/>
      <c r="M28" s="401"/>
      <c r="N28" s="401"/>
      <c r="O28" s="401"/>
      <c r="P28" s="401"/>
      <c r="Q28" s="401"/>
      <c r="R28" s="401"/>
      <c r="S28" s="401"/>
      <c r="T28" s="401"/>
      <c r="U28" s="401"/>
      <c r="V28" s="401"/>
    </row>
    <row r="29" spans="1:22">
      <c r="A29" s="416" t="s">
        <v>276</v>
      </c>
      <c r="B29" s="421">
        <v>0</v>
      </c>
      <c r="C29" s="421">
        <v>0</v>
      </c>
      <c r="D29" s="421">
        <v>2</v>
      </c>
      <c r="E29" s="421">
        <v>5</v>
      </c>
      <c r="F29" s="421">
        <v>8</v>
      </c>
      <c r="G29" s="421">
        <v>25</v>
      </c>
      <c r="H29" s="421">
        <v>20</v>
      </c>
      <c r="I29" s="421">
        <v>11</v>
      </c>
      <c r="J29" s="421">
        <v>2</v>
      </c>
      <c r="K29" s="421">
        <f t="shared" si="4"/>
        <v>73</v>
      </c>
      <c r="L29" s="401"/>
      <c r="M29" s="401"/>
      <c r="N29" s="401"/>
      <c r="O29" s="401"/>
      <c r="P29" s="401"/>
      <c r="Q29" s="401"/>
      <c r="R29" s="401"/>
      <c r="S29" s="401"/>
      <c r="T29" s="401"/>
      <c r="U29" s="401"/>
      <c r="V29" s="401"/>
    </row>
    <row r="30" spans="1:22">
      <c r="A30" s="416" t="s">
        <v>90</v>
      </c>
      <c r="B30" s="421">
        <v>0</v>
      </c>
      <c r="C30" s="421">
        <v>0</v>
      </c>
      <c r="D30" s="421">
        <v>0</v>
      </c>
      <c r="E30" s="421">
        <v>2</v>
      </c>
      <c r="F30" s="421">
        <v>15</v>
      </c>
      <c r="G30" s="421">
        <v>25</v>
      </c>
      <c r="H30" s="421">
        <v>29</v>
      </c>
      <c r="I30" s="421">
        <v>16</v>
      </c>
      <c r="J30" s="421">
        <v>9</v>
      </c>
      <c r="K30" s="421">
        <f t="shared" si="4"/>
        <v>96</v>
      </c>
      <c r="L30" s="401"/>
      <c r="M30" s="401"/>
      <c r="N30" s="401"/>
      <c r="O30" s="401"/>
      <c r="P30" s="401"/>
      <c r="Q30" s="401"/>
      <c r="R30" s="401"/>
      <c r="S30" s="401"/>
      <c r="T30" s="401"/>
      <c r="U30" s="401"/>
      <c r="V30" s="401"/>
    </row>
    <row r="31" spans="1:22">
      <c r="A31" s="416"/>
      <c r="B31" s="427"/>
      <c r="C31" s="427"/>
      <c r="D31" s="427"/>
      <c r="E31" s="427"/>
      <c r="F31" s="427"/>
      <c r="G31" s="427"/>
      <c r="H31" s="427"/>
      <c r="I31" s="427"/>
      <c r="J31" s="427"/>
      <c r="K31" s="427"/>
      <c r="L31" s="423"/>
      <c r="M31" s="401"/>
      <c r="N31" s="401"/>
      <c r="O31" s="401"/>
      <c r="P31" s="401"/>
      <c r="Q31" s="401"/>
      <c r="R31" s="401"/>
      <c r="S31" s="401"/>
      <c r="T31" s="401"/>
      <c r="U31" s="401"/>
      <c r="V31" s="401"/>
    </row>
    <row r="32" spans="1:22">
      <c r="A32" s="418" t="s">
        <v>89</v>
      </c>
      <c r="B32" s="424">
        <f>SUM(B27:B30)</f>
        <v>0</v>
      </c>
      <c r="C32" s="424">
        <f t="shared" ref="C32:K32" si="5">SUM(C27:C30)</f>
        <v>0</v>
      </c>
      <c r="D32" s="424">
        <f t="shared" si="5"/>
        <v>21</v>
      </c>
      <c r="E32" s="424">
        <f t="shared" si="5"/>
        <v>68</v>
      </c>
      <c r="F32" s="424">
        <f t="shared" si="5"/>
        <v>140</v>
      </c>
      <c r="G32" s="424">
        <f t="shared" si="5"/>
        <v>189</v>
      </c>
      <c r="H32" s="424">
        <f t="shared" si="5"/>
        <v>131</v>
      </c>
      <c r="I32" s="424">
        <f t="shared" si="5"/>
        <v>61</v>
      </c>
      <c r="J32" s="424">
        <f t="shared" si="5"/>
        <v>19</v>
      </c>
      <c r="K32" s="424">
        <f t="shared" si="5"/>
        <v>629</v>
      </c>
      <c r="L32" s="401"/>
      <c r="M32" s="401"/>
      <c r="N32" s="401"/>
      <c r="O32" s="401"/>
      <c r="P32" s="401"/>
      <c r="Q32" s="401"/>
      <c r="R32" s="401"/>
      <c r="S32" s="401"/>
      <c r="T32" s="401"/>
      <c r="U32" s="401"/>
      <c r="V32" s="401"/>
    </row>
    <row r="33" spans="1:22">
      <c r="A33" s="428"/>
      <c r="B33" s="424"/>
      <c r="C33" s="429"/>
      <c r="D33" s="429"/>
      <c r="E33" s="429"/>
      <c r="F33" s="429"/>
      <c r="G33" s="429"/>
      <c r="H33" s="429"/>
      <c r="I33" s="429"/>
      <c r="J33" s="429"/>
      <c r="K33" s="429"/>
      <c r="L33" s="401"/>
      <c r="M33" s="401"/>
      <c r="N33" s="401"/>
      <c r="O33" s="401"/>
      <c r="P33" s="401"/>
      <c r="Q33" s="401"/>
      <c r="R33" s="401"/>
      <c r="S33" s="401"/>
      <c r="T33" s="401"/>
      <c r="U33" s="401"/>
      <c r="V33" s="401"/>
    </row>
    <row r="34" spans="1:22">
      <c r="A34" s="430" t="s">
        <v>87</v>
      </c>
      <c r="B34" s="419">
        <f>B17+B24+B32</f>
        <v>2</v>
      </c>
      <c r="C34" s="419">
        <f t="shared" ref="C34:K34" si="6">C17+C24+C32</f>
        <v>10</v>
      </c>
      <c r="D34" s="419">
        <f t="shared" si="6"/>
        <v>78</v>
      </c>
      <c r="E34" s="419">
        <f t="shared" si="6"/>
        <v>201</v>
      </c>
      <c r="F34" s="419">
        <f t="shared" si="6"/>
        <v>356</v>
      </c>
      <c r="G34" s="419">
        <f t="shared" si="6"/>
        <v>544</v>
      </c>
      <c r="H34" s="419">
        <f t="shared" si="6"/>
        <v>425</v>
      </c>
      <c r="I34" s="419">
        <f t="shared" si="6"/>
        <v>252</v>
      </c>
      <c r="J34" s="419">
        <f t="shared" si="6"/>
        <v>91</v>
      </c>
      <c r="K34" s="419">
        <f t="shared" si="6"/>
        <v>1959</v>
      </c>
      <c r="L34" s="401"/>
      <c r="M34" s="401"/>
      <c r="N34" s="401"/>
      <c r="O34" s="401"/>
      <c r="P34" s="401"/>
      <c r="Q34" s="401"/>
      <c r="R34" s="401"/>
      <c r="S34" s="401"/>
      <c r="T34" s="401"/>
      <c r="U34" s="401"/>
      <c r="V34" s="401"/>
    </row>
    <row r="35" spans="1:22">
      <c r="A35" s="452" t="s">
        <v>306</v>
      </c>
      <c r="B35" s="431"/>
      <c r="C35" s="431"/>
      <c r="D35" s="401"/>
      <c r="E35" s="401"/>
      <c r="F35" s="401"/>
      <c r="G35" s="401"/>
      <c r="H35" s="401"/>
      <c r="I35" s="401"/>
      <c r="J35" s="401"/>
      <c r="K35" s="401"/>
      <c r="L35" s="401"/>
      <c r="M35" s="401"/>
      <c r="N35" s="401"/>
      <c r="O35" s="401"/>
      <c r="P35" s="401"/>
      <c r="Q35" s="401"/>
      <c r="R35" s="401"/>
      <c r="S35" s="401"/>
      <c r="T35" s="401"/>
      <c r="U35" s="401"/>
      <c r="V35" s="401"/>
    </row>
    <row r="36" spans="1:22">
      <c r="A36" s="451" t="s">
        <v>308</v>
      </c>
      <c r="B36" s="401"/>
      <c r="C36" s="401"/>
      <c r="D36" s="401"/>
      <c r="E36" s="401"/>
      <c r="F36" s="401"/>
      <c r="G36" s="401"/>
      <c r="H36" s="401"/>
      <c r="I36" s="401"/>
      <c r="J36" s="401"/>
      <c r="K36" s="401"/>
      <c r="L36" s="401"/>
      <c r="M36" s="401"/>
      <c r="N36" s="401"/>
      <c r="O36" s="401"/>
      <c r="P36" s="401"/>
      <c r="Q36" s="401"/>
      <c r="R36" s="401"/>
      <c r="S36" s="401"/>
      <c r="T36" s="401"/>
      <c r="U36" s="401"/>
      <c r="V36" s="401"/>
    </row>
    <row r="37" spans="1:22">
      <c r="A37" s="432"/>
      <c r="B37" s="401"/>
      <c r="C37" s="401"/>
      <c r="D37" s="401"/>
      <c r="E37" s="401"/>
      <c r="F37" s="401"/>
      <c r="G37" s="401"/>
      <c r="H37" s="401"/>
      <c r="I37" s="401"/>
      <c r="J37" s="401"/>
      <c r="K37" s="401"/>
      <c r="L37" s="401"/>
      <c r="M37" s="401"/>
      <c r="N37" s="401"/>
      <c r="O37" s="401"/>
      <c r="P37" s="401"/>
      <c r="Q37" s="401"/>
      <c r="R37" s="401"/>
      <c r="S37" s="401"/>
      <c r="T37" s="401"/>
      <c r="U37" s="401"/>
      <c r="V37" s="401"/>
    </row>
    <row r="38" spans="1:22">
      <c r="A38" s="433"/>
      <c r="B38" s="401"/>
      <c r="C38" s="401"/>
      <c r="D38" s="401"/>
      <c r="E38" s="401"/>
      <c r="F38" s="401"/>
      <c r="G38" s="401"/>
      <c r="H38" s="401"/>
      <c r="I38" s="401"/>
      <c r="J38" s="401"/>
      <c r="K38" s="401"/>
      <c r="L38" s="401"/>
      <c r="M38" s="401"/>
      <c r="N38" s="401"/>
      <c r="O38" s="401"/>
      <c r="P38" s="401"/>
      <c r="Q38" s="401"/>
      <c r="R38" s="401"/>
      <c r="S38" s="401"/>
      <c r="T38" s="401"/>
      <c r="U38" s="401"/>
      <c r="V38" s="401"/>
    </row>
    <row r="39" spans="1:22">
      <c r="A39" s="401"/>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4
Récapitulatifs France entière</oddHeader>
    <oddFooter>&amp;C&amp;14page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WhiteSpace="0" view="pageLayout" topLeftCell="A13" zoomScale="70" zoomScaleNormal="55" zoomScaleSheetLayoutView="75" zoomScalePageLayoutView="70" workbookViewId="0">
      <selection activeCell="E58" sqref="E58"/>
    </sheetView>
  </sheetViews>
  <sheetFormatPr baseColWidth="10" defaultRowHeight="12.75"/>
  <cols>
    <col min="1" max="1" width="4" style="52" customWidth="1"/>
    <col min="2" max="2" width="10.25" style="52" customWidth="1"/>
    <col min="3" max="7" width="11" style="52"/>
    <col min="8" max="8" width="28.75" style="52" customWidth="1"/>
    <col min="9" max="9" width="11" style="52"/>
    <col min="10" max="10" width="12.625" style="52" customWidth="1"/>
    <col min="11" max="16384" width="11" style="52"/>
  </cols>
  <sheetData>
    <row r="1" spans="1:10">
      <c r="A1" s="53"/>
      <c r="B1" s="53"/>
      <c r="C1" s="53"/>
      <c r="D1" s="53"/>
      <c r="E1" s="53"/>
      <c r="F1" s="53"/>
      <c r="G1" s="53"/>
      <c r="H1" s="53"/>
    </row>
    <row r="2" spans="1:10">
      <c r="A2" s="53"/>
      <c r="B2" s="53"/>
      <c r="C2" s="53"/>
      <c r="D2" s="53"/>
      <c r="E2" s="53"/>
      <c r="F2" s="53"/>
      <c r="G2" s="53"/>
      <c r="H2" s="53"/>
    </row>
    <row r="3" spans="1:10" ht="12.75" customHeight="1">
      <c r="A3" s="465" t="s">
        <v>111</v>
      </c>
      <c r="B3" s="465"/>
      <c r="C3" s="465"/>
      <c r="D3" s="465"/>
      <c r="E3" s="465"/>
      <c r="F3" s="465"/>
      <c r="G3" s="465"/>
      <c r="H3" s="465"/>
      <c r="I3" s="465"/>
      <c r="J3" s="465"/>
    </row>
    <row r="4" spans="1:10" ht="12.75" customHeight="1">
      <c r="A4" s="465"/>
      <c r="B4" s="465"/>
      <c r="C4" s="465"/>
      <c r="D4" s="465"/>
      <c r="E4" s="465"/>
      <c r="F4" s="465"/>
      <c r="G4" s="465"/>
      <c r="H4" s="465"/>
      <c r="I4" s="465"/>
      <c r="J4" s="465"/>
    </row>
    <row r="5" spans="1:10" ht="12.75" customHeight="1">
      <c r="A5" s="465"/>
      <c r="B5" s="465"/>
      <c r="C5" s="465"/>
      <c r="D5" s="465"/>
      <c r="E5" s="465"/>
      <c r="F5" s="465"/>
      <c r="G5" s="465"/>
      <c r="H5" s="465"/>
      <c r="I5" s="465"/>
      <c r="J5" s="465"/>
    </row>
    <row r="6" spans="1:10" ht="12.75" customHeight="1">
      <c r="A6" s="465"/>
      <c r="B6" s="465"/>
      <c r="C6" s="465"/>
      <c r="D6" s="465"/>
      <c r="E6" s="465"/>
      <c r="F6" s="465"/>
      <c r="G6" s="465"/>
      <c r="H6" s="465"/>
      <c r="I6" s="465"/>
      <c r="J6" s="465"/>
    </row>
    <row r="7" spans="1:10" ht="12.75" customHeight="1">
      <c r="A7" s="465"/>
      <c r="B7" s="465"/>
      <c r="C7" s="465"/>
      <c r="D7" s="465"/>
      <c r="E7" s="465"/>
      <c r="F7" s="465"/>
      <c r="G7" s="465"/>
      <c r="H7" s="465"/>
      <c r="I7" s="465"/>
      <c r="J7" s="465"/>
    </row>
    <row r="8" spans="1:10">
      <c r="A8" s="53"/>
      <c r="B8" s="53"/>
      <c r="C8" s="53"/>
      <c r="D8" s="53"/>
      <c r="E8" s="53"/>
      <c r="F8" s="53"/>
      <c r="G8" s="53"/>
      <c r="H8" s="53"/>
    </row>
    <row r="9" spans="1:10">
      <c r="A9" s="53"/>
      <c r="B9" s="53"/>
      <c r="C9" s="53"/>
      <c r="D9" s="53"/>
      <c r="E9" s="53"/>
      <c r="F9" s="53"/>
      <c r="G9" s="53"/>
      <c r="H9" s="53"/>
    </row>
    <row r="10" spans="1:10" ht="12.75" customHeight="1">
      <c r="A10" s="466" t="s">
        <v>112</v>
      </c>
      <c r="B10" s="466"/>
      <c r="C10" s="466"/>
      <c r="D10" s="466"/>
      <c r="E10" s="466"/>
      <c r="F10" s="466"/>
      <c r="G10" s="466"/>
      <c r="H10" s="466"/>
      <c r="I10" s="466"/>
      <c r="J10" s="466"/>
    </row>
    <row r="11" spans="1:10" ht="12.75" customHeight="1">
      <c r="A11" s="466"/>
      <c r="B11" s="466"/>
      <c r="C11" s="466"/>
      <c r="D11" s="466"/>
      <c r="E11" s="466"/>
      <c r="F11" s="466"/>
      <c r="G11" s="466"/>
      <c r="H11" s="466"/>
      <c r="I11" s="466"/>
      <c r="J11" s="466"/>
    </row>
    <row r="12" spans="1:10">
      <c r="A12" s="53"/>
      <c r="B12" s="53"/>
      <c r="C12" s="53"/>
      <c r="D12" s="53"/>
      <c r="E12" s="53"/>
      <c r="F12" s="53"/>
      <c r="G12" s="53"/>
      <c r="H12" s="53"/>
    </row>
    <row r="13" spans="1:10" ht="20.25">
      <c r="A13" s="462" t="str">
        <f>"Personnes écrouées en France - "&amp;couverture!B26</f>
        <v>Personnes écrouées en France - Situation au 1er janvier 2017</v>
      </c>
      <c r="B13" s="462"/>
      <c r="C13" s="462"/>
      <c r="D13" s="462"/>
      <c r="E13" s="462"/>
      <c r="F13" s="462"/>
      <c r="G13" s="462"/>
      <c r="H13" s="462"/>
    </row>
    <row r="14" spans="1:10" ht="20.25">
      <c r="A14" s="63"/>
      <c r="B14" s="53"/>
      <c r="C14" s="53"/>
      <c r="D14" s="53"/>
      <c r="E14" s="53"/>
      <c r="F14" s="53"/>
      <c r="G14" s="53"/>
      <c r="H14" s="53"/>
    </row>
    <row r="15" spans="1:10" ht="19.7" customHeight="1">
      <c r="A15" s="53"/>
      <c r="B15" s="178" t="s">
        <v>113</v>
      </c>
      <c r="C15" s="178" t="str">
        <f>'T1'!A1&amp;'T1'!B1</f>
        <v>Tableau 1 : Personnes écrouées par direction interrégionale selon la catégorie pénale et le sexe</v>
      </c>
      <c r="D15" s="53"/>
      <c r="E15" s="53"/>
      <c r="F15" s="53"/>
      <c r="G15" s="53"/>
      <c r="H15" s="53"/>
    </row>
    <row r="16" spans="1:10" ht="19.7" customHeight="1">
      <c r="A16" s="53"/>
      <c r="B16" s="178" t="s">
        <v>114</v>
      </c>
      <c r="C16" s="178" t="str">
        <f>T2_3!A1&amp;T2_3!B1</f>
        <v>Tableau 2 : Structure par âges des personnes écrouées selon la catégorie pénale</v>
      </c>
      <c r="D16" s="53"/>
      <c r="E16" s="53"/>
      <c r="F16" s="53"/>
      <c r="G16" s="53"/>
      <c r="H16" s="53"/>
    </row>
    <row r="17" spans="1:10" ht="19.7" customHeight="1">
      <c r="A17" s="53"/>
      <c r="B17" s="178" t="s">
        <v>114</v>
      </c>
      <c r="C17" s="178" t="str">
        <f>T2_3!A20&amp;T2_3!B20</f>
        <v>Tableau 3 : Structure par âges des femmes écrouées selon la catégorie pénale</v>
      </c>
      <c r="D17" s="53"/>
      <c r="E17" s="53"/>
      <c r="F17" s="53"/>
      <c r="G17" s="53"/>
      <c r="H17" s="53"/>
    </row>
    <row r="18" spans="1:10" ht="19.7" customHeight="1">
      <c r="A18" s="66"/>
      <c r="B18" s="178" t="s">
        <v>118</v>
      </c>
      <c r="C18" s="178" t="str">
        <f>'T4-5'!A1&amp;'T4-5'!B1</f>
        <v>Tableau 4 : Personnes étrangères écrouées, par nationalité selon le sexe</v>
      </c>
      <c r="D18" s="66"/>
      <c r="E18" s="66"/>
      <c r="F18" s="66"/>
      <c r="G18" s="66"/>
      <c r="H18" s="66"/>
    </row>
    <row r="19" spans="1:10" ht="19.7" customHeight="1">
      <c r="A19" s="66"/>
      <c r="B19" s="178" t="s">
        <v>118</v>
      </c>
      <c r="C19" s="178" t="str">
        <f>'T4-5'!A23&amp;'T4-5'!B23</f>
        <v>Tableau 5 : Personnes écrouées par niveau d'instruction selon le sexe</v>
      </c>
      <c r="D19" s="66"/>
      <c r="E19" s="66"/>
      <c r="F19" s="66"/>
      <c r="G19" s="66"/>
      <c r="H19" s="66"/>
    </row>
    <row r="20" spans="1:10" ht="19.7" customHeight="1">
      <c r="A20" s="66"/>
      <c r="B20" s="66"/>
      <c r="C20" s="66"/>
      <c r="D20" s="66"/>
      <c r="E20" s="66"/>
      <c r="F20" s="66"/>
      <c r="G20" s="66"/>
      <c r="H20" s="66"/>
    </row>
    <row r="21" spans="1:10">
      <c r="A21" s="53"/>
      <c r="B21" s="53"/>
      <c r="C21" s="53"/>
      <c r="D21" s="53"/>
      <c r="E21" s="53"/>
      <c r="F21" s="53"/>
      <c r="G21" s="53"/>
      <c r="H21" s="53"/>
    </row>
    <row r="22" spans="1:10" ht="12.75" customHeight="1">
      <c r="A22" s="466" t="s">
        <v>115</v>
      </c>
      <c r="B22" s="466"/>
      <c r="C22" s="466"/>
      <c r="D22" s="466"/>
      <c r="E22" s="466"/>
      <c r="F22" s="466"/>
      <c r="G22" s="466"/>
      <c r="H22" s="466"/>
      <c r="I22" s="466"/>
      <c r="J22" s="466"/>
    </row>
    <row r="23" spans="1:10" ht="12.75" customHeight="1">
      <c r="A23" s="466"/>
      <c r="B23" s="466"/>
      <c r="C23" s="466"/>
      <c r="D23" s="466"/>
      <c r="E23" s="466"/>
      <c r="F23" s="466"/>
      <c r="G23" s="466"/>
      <c r="H23" s="466"/>
      <c r="I23" s="466"/>
      <c r="J23" s="466"/>
    </row>
    <row r="24" spans="1:10" ht="12" customHeight="1">
      <c r="A24" s="64"/>
      <c r="B24" s="64"/>
      <c r="C24" s="64"/>
      <c r="D24" s="64"/>
      <c r="E24" s="64"/>
      <c r="F24" s="64"/>
      <c r="G24" s="64"/>
      <c r="H24" s="64"/>
    </row>
    <row r="25" spans="1:10" ht="20.25">
      <c r="A25" s="462" t="s">
        <v>320</v>
      </c>
      <c r="B25" s="462"/>
      <c r="C25" s="462"/>
      <c r="D25" s="462"/>
      <c r="E25" s="462"/>
      <c r="F25" s="462"/>
      <c r="G25" s="462"/>
      <c r="H25" s="462"/>
      <c r="I25" s="462"/>
      <c r="J25" s="462"/>
    </row>
    <row r="26" spans="1:10">
      <c r="A26" s="53"/>
      <c r="B26" s="53"/>
      <c r="C26" s="53"/>
      <c r="D26" s="53"/>
      <c r="E26" s="53"/>
      <c r="F26" s="53"/>
      <c r="G26" s="53"/>
      <c r="H26" s="53"/>
    </row>
    <row r="27" spans="1:10" ht="19.7" customHeight="1">
      <c r="A27" s="53"/>
      <c r="B27" s="179" t="s">
        <v>116</v>
      </c>
      <c r="C27" s="467" t="str">
        <f>'T6'!A4&amp;'T6'!B4</f>
        <v>Tableau 6 : Evolution des personnes écrouées selon le sexe depuis 2 ans</v>
      </c>
      <c r="D27" s="467"/>
      <c r="E27" s="467"/>
      <c r="F27" s="467"/>
      <c r="G27" s="467"/>
      <c r="H27" s="467"/>
      <c r="I27" s="467"/>
      <c r="J27" s="467"/>
    </row>
    <row r="28" spans="1:10" ht="19.7" customHeight="1">
      <c r="A28" s="53"/>
      <c r="B28" s="179" t="s">
        <v>117</v>
      </c>
      <c r="C28" s="467" t="str">
        <f>'T7'!A1&amp;'T7'!B1</f>
        <v>Tableau 7 : Evolution des personnes écrouées depuis 2 ans par groupes d'âges</v>
      </c>
      <c r="D28" s="467"/>
      <c r="E28" s="467"/>
      <c r="F28" s="467"/>
      <c r="G28" s="467"/>
      <c r="H28" s="467"/>
      <c r="I28" s="467"/>
      <c r="J28" s="467"/>
    </row>
    <row r="29" spans="1:10" ht="19.7" customHeight="1">
      <c r="A29" s="53"/>
      <c r="B29" s="179" t="s">
        <v>120</v>
      </c>
      <c r="C29" s="467" t="str">
        <f>'T8'!A1&amp;'T8'!B1</f>
        <v>Tableau 8 : Evolution des femmes écrouées depuis 2 ans par groupes d'âges</v>
      </c>
      <c r="D29" s="467"/>
      <c r="E29" s="467"/>
      <c r="F29" s="467"/>
      <c r="G29" s="467"/>
      <c r="H29" s="467"/>
      <c r="I29" s="467"/>
      <c r="J29" s="467"/>
    </row>
    <row r="30" spans="1:10" ht="19.7" customHeight="1">
      <c r="A30" s="53"/>
      <c r="B30" s="179" t="s">
        <v>121</v>
      </c>
      <c r="C30" s="467" t="str">
        <f>T9_10!A1&amp;T9_10!B1</f>
        <v>Tableau 9 : Evolution du nombre de personnes écrouées depuis 2 ans selon la nationalité</v>
      </c>
      <c r="D30" s="467"/>
      <c r="E30" s="467"/>
      <c r="F30" s="467"/>
      <c r="G30" s="467"/>
      <c r="H30" s="467"/>
      <c r="I30" s="467"/>
      <c r="J30" s="467"/>
    </row>
    <row r="31" spans="1:10" ht="19.7" customHeight="1">
      <c r="A31" s="53"/>
      <c r="B31" s="179" t="s">
        <v>121</v>
      </c>
      <c r="C31" s="186" t="str">
        <f>T9_10!A17&amp;T9_10!B17</f>
        <v>Tableau 10 : Evolution du nombre de femmes écrouées depuis 2 ans selon la nationalité</v>
      </c>
      <c r="D31" s="53"/>
      <c r="E31" s="53"/>
      <c r="F31" s="53"/>
      <c r="G31" s="53"/>
      <c r="H31" s="53"/>
    </row>
    <row r="32" spans="1:10" ht="19.7" customHeight="1">
      <c r="A32" s="53"/>
      <c r="B32" s="179" t="s">
        <v>122</v>
      </c>
      <c r="C32" s="186" t="str">
        <f>T11_12!A1&amp;T11_12!B1</f>
        <v>Tableau 11 : Evolution du nombre de personnes écrouées depuis 2 ans selon la catégorie pénale</v>
      </c>
      <c r="D32" s="53"/>
      <c r="E32" s="53"/>
      <c r="F32" s="53"/>
      <c r="G32" s="53"/>
      <c r="H32" s="53"/>
    </row>
    <row r="33" spans="1:10" ht="19.7" customHeight="1">
      <c r="A33" s="53"/>
      <c r="B33" s="179" t="s">
        <v>122</v>
      </c>
      <c r="C33" s="186" t="str">
        <f>T11_12!A24&amp;T11_12!B24</f>
        <v>Tableau 12 : Evolution du nombre de femmes écrouées depuis 2 ans selon la catégorie pénale</v>
      </c>
      <c r="D33" s="53"/>
      <c r="E33" s="53"/>
      <c r="F33" s="53"/>
      <c r="G33" s="53"/>
      <c r="H33" s="53" t="s">
        <v>232</v>
      </c>
    </row>
    <row r="34" spans="1:10" ht="19.7" customHeight="1">
      <c r="A34" s="53"/>
      <c r="B34" s="179" t="s">
        <v>123</v>
      </c>
      <c r="C34" s="186" t="str">
        <f>T13_14!A1&amp;T13_14!B1&amp;" "&amp;T13_14!B2</f>
        <v>Tableau 13 : Evolution des personnes écrouées prévenues depuis 2 ans selon la situation pénale détaillée</v>
      </c>
      <c r="D34" s="53"/>
      <c r="E34" s="53"/>
      <c r="F34" s="53"/>
      <c r="G34" s="53"/>
      <c r="H34" s="53"/>
    </row>
    <row r="35" spans="1:10" ht="19.7" customHeight="1">
      <c r="A35" s="53"/>
      <c r="B35" s="179" t="s">
        <v>123</v>
      </c>
      <c r="C35" s="186" t="str">
        <f>T13_14!A33&amp;T13_14!B33&amp;" "&amp;T13_14!B34</f>
        <v>Tableau 14 : Evolution des femmes écrouées prévenues depuis 2 ans selon la  situation pénale détaillée</v>
      </c>
      <c r="D35" s="53"/>
      <c r="E35" s="53"/>
      <c r="F35" s="53"/>
      <c r="G35" s="53"/>
      <c r="H35" s="53"/>
    </row>
    <row r="36" spans="1:10" ht="19.7" customHeight="1">
      <c r="A36" s="53"/>
      <c r="B36" s="179" t="s">
        <v>124</v>
      </c>
      <c r="C36" s="186" t="str">
        <f>T15_16!A1&amp;T15_16!B1&amp;" "&amp;T15_16!B2</f>
        <v>Tableau 15 : Evolution des personnes écrouées condamnée depuis 2 ans selon le mode de jugement</v>
      </c>
      <c r="D36" s="53"/>
      <c r="E36" s="53"/>
      <c r="F36" s="53"/>
      <c r="G36" s="53"/>
      <c r="H36" s="53"/>
    </row>
    <row r="37" spans="1:10" ht="19.7" customHeight="1">
      <c r="A37" s="53"/>
      <c r="B37" s="179" t="s">
        <v>124</v>
      </c>
      <c r="C37" s="186" t="str">
        <f>T15_16!A35&amp;T15_16!B35&amp;" "&amp;T15_16!B36</f>
        <v>Tableau 16 : Evolution des femmes écrouées condamnées depuis 2 ans  selon le mode de jugement</v>
      </c>
      <c r="D37" s="53"/>
      <c r="E37" s="53"/>
      <c r="F37" s="53"/>
      <c r="G37" s="53"/>
      <c r="H37" s="53"/>
    </row>
    <row r="38" spans="1:10" ht="38.25" customHeight="1">
      <c r="A38" s="53"/>
      <c r="B38" s="185" t="s">
        <v>125</v>
      </c>
      <c r="C38" s="468" t="str">
        <f>T17_18!A1&amp;T17_18!B1&amp;" "&amp;T17_18!B2</f>
        <v>Tableau 17 : Evolution de la durée de peine prononcée pour les personnes condamnées à une peine correctionnelle  (Affaire en cours)</v>
      </c>
      <c r="D38" s="468"/>
      <c r="E38" s="468"/>
      <c r="F38" s="468"/>
      <c r="G38" s="468"/>
      <c r="H38" s="468"/>
      <c r="I38" s="468"/>
      <c r="J38" s="468"/>
    </row>
    <row r="39" spans="1:10" ht="35.25" customHeight="1">
      <c r="A39" s="53"/>
      <c r="B39" s="185" t="s">
        <v>125</v>
      </c>
      <c r="C39" s="468" t="str">
        <f>T17_18!A38&amp;T17_18!B38&amp;" "&amp;T17_18!B39</f>
        <v>Tableau 18 : Evolution de la durée de peine prononcée pour les femmes condamnées à une peine correctionnelle  (Affaire en cours)</v>
      </c>
      <c r="D39" s="468"/>
      <c r="E39" s="468"/>
      <c r="F39" s="468"/>
      <c r="G39" s="468"/>
      <c r="H39" s="468"/>
      <c r="I39" s="468"/>
      <c r="J39" s="468"/>
    </row>
    <row r="40" spans="1:10" ht="35.25" customHeight="1">
      <c r="A40" s="53"/>
      <c r="B40" s="185" t="s">
        <v>126</v>
      </c>
      <c r="C40" s="468" t="str">
        <f>T19_20!A1&amp;T19_20!B1&amp;T19_20!B2</f>
        <v>Tableau 19 : Evolution de la durée de peine prononcée pour les personnes condamnées à une peine de réclusion ou de détention criminelle (Affaire en cours)</v>
      </c>
      <c r="D40" s="468"/>
      <c r="E40" s="468"/>
      <c r="F40" s="468"/>
      <c r="G40" s="468"/>
      <c r="H40" s="468"/>
      <c r="I40" s="468"/>
      <c r="J40" s="468"/>
    </row>
    <row r="41" spans="1:10" ht="38.25" customHeight="1">
      <c r="A41" s="53"/>
      <c r="B41" s="185" t="s">
        <v>126</v>
      </c>
      <c r="C41" s="468" t="str">
        <f>T19_20!A38&amp;T19_20!B38&amp;T19_20!B39</f>
        <v>Tableau 20 : Evolution de la durée de peine prononcée pour les femmes condamnées à une peine de réclusion ou de détention criminelle (Affaire en cours)</v>
      </c>
      <c r="D41" s="468"/>
      <c r="E41" s="468"/>
      <c r="F41" s="468"/>
      <c r="G41" s="468"/>
      <c r="H41" s="468"/>
      <c r="I41" s="468"/>
      <c r="J41" s="468"/>
    </row>
    <row r="42" spans="1:10" ht="19.7" customHeight="1">
      <c r="A42" s="53"/>
      <c r="B42" s="179" t="s">
        <v>127</v>
      </c>
      <c r="C42" s="186" t="str">
        <f>T21_22!A1&amp;T21_22!B1</f>
        <v>Tableau 21 : Répartition selon la durée de peine prononcée pour les personnes condamnées (Toutes affaires confondues)</v>
      </c>
      <c r="D42" s="53"/>
      <c r="E42" s="53"/>
      <c r="F42" s="53"/>
      <c r="G42" s="53"/>
      <c r="H42" s="53"/>
    </row>
    <row r="43" spans="1:10" ht="19.7" customHeight="1">
      <c r="A43" s="53"/>
      <c r="B43" s="179" t="s">
        <v>127</v>
      </c>
      <c r="C43" s="186" t="str">
        <f>T21_22!A33&amp;T21_22!B33</f>
        <v>Tableau 22 : Répartition selon la durée de peine prononcée pour les femmes condamnées (Toutes affaires confondues)</v>
      </c>
      <c r="D43" s="53"/>
      <c r="E43" s="53"/>
      <c r="F43" s="53"/>
      <c r="G43" s="53"/>
      <c r="H43" s="53"/>
    </row>
    <row r="44" spans="1:10" ht="19.7" customHeight="1">
      <c r="A44" s="53"/>
      <c r="B44" s="179" t="s">
        <v>128</v>
      </c>
      <c r="C44" s="186" t="str">
        <f>T23_24!A1&amp;T23_24!B1</f>
        <v xml:space="preserve">Tableau 23 : Répartition selon le reliquat de peine pour les personnes condamnées </v>
      </c>
      <c r="D44" s="53"/>
      <c r="E44" s="53"/>
      <c r="F44" s="53"/>
      <c r="G44" s="53"/>
      <c r="H44" s="53"/>
    </row>
    <row r="45" spans="1:10" ht="19.7" customHeight="1">
      <c r="A45" s="53"/>
      <c r="B45" s="179" t="s">
        <v>128</v>
      </c>
      <c r="C45" s="186" t="str">
        <f>T23_24!A33&amp;T23_24!B33</f>
        <v>Tableau 24 : Répartition selon le reliquat de peine pour les femmes condamnées (Toutes affaires confondues)</v>
      </c>
      <c r="D45" s="53"/>
      <c r="E45" s="53"/>
      <c r="F45" s="53"/>
      <c r="G45" s="53"/>
      <c r="H45" s="53"/>
    </row>
    <row r="46" spans="1:10" ht="19.7" customHeight="1">
      <c r="A46" s="53"/>
      <c r="B46" s="184" t="s">
        <v>129</v>
      </c>
      <c r="C46" s="435" t="str">
        <f>T25_26!A1&amp;T25_26!B1</f>
        <v xml:space="preserve">Tableau 25 : Répartition selon l'infraction principale pour les personnes condamnées </v>
      </c>
      <c r="D46" s="53"/>
      <c r="E46" s="53"/>
      <c r="F46" s="53"/>
      <c r="G46" s="53"/>
      <c r="H46" s="53"/>
    </row>
    <row r="47" spans="1:10" ht="19.7" customHeight="1">
      <c r="A47" s="53"/>
      <c r="B47" s="182" t="s">
        <v>129</v>
      </c>
      <c r="C47" s="186" t="str">
        <f>T25_26!A32&amp;T25_26!B32</f>
        <v xml:space="preserve">Tableau 26 : Répartition selon l'infraction principale pour les femmes condamnées </v>
      </c>
      <c r="D47" s="53"/>
      <c r="E47" s="53"/>
      <c r="F47" s="53"/>
      <c r="G47" s="53"/>
      <c r="H47" s="53"/>
    </row>
    <row r="48" spans="1:10" ht="19.7" customHeight="1">
      <c r="A48" s="53"/>
      <c r="B48" s="62"/>
      <c r="C48" s="53"/>
      <c r="D48" s="53"/>
      <c r="E48" s="53"/>
      <c r="F48" s="53"/>
      <c r="G48" s="53"/>
      <c r="H48" s="53"/>
    </row>
    <row r="49" spans="1:10" ht="12.75" customHeight="1">
      <c r="A49" s="466" t="s">
        <v>119</v>
      </c>
      <c r="B49" s="466"/>
      <c r="C49" s="466"/>
      <c r="D49" s="466"/>
      <c r="E49" s="466"/>
      <c r="F49" s="466"/>
      <c r="G49" s="466"/>
      <c r="H49" s="466"/>
      <c r="I49" s="466"/>
      <c r="J49" s="466"/>
    </row>
    <row r="50" spans="1:10" ht="12.75" customHeight="1">
      <c r="A50" s="466"/>
      <c r="B50" s="466"/>
      <c r="C50" s="466"/>
      <c r="D50" s="466"/>
      <c r="E50" s="466"/>
      <c r="F50" s="466"/>
      <c r="G50" s="466"/>
      <c r="H50" s="466"/>
      <c r="I50" s="466"/>
      <c r="J50" s="466"/>
    </row>
    <row r="51" spans="1:10" ht="12" customHeight="1">
      <c r="A51" s="64"/>
      <c r="B51" s="64"/>
      <c r="C51" s="64"/>
      <c r="D51" s="64"/>
      <c r="E51" s="64"/>
      <c r="F51" s="64"/>
      <c r="G51" s="64"/>
      <c r="H51" s="64"/>
    </row>
    <row r="52" spans="1:10" ht="20.25">
      <c r="A52" s="462" t="s">
        <v>321</v>
      </c>
      <c r="B52" s="462"/>
      <c r="C52" s="462"/>
      <c r="D52" s="462"/>
      <c r="E52" s="462"/>
      <c r="F52" s="462"/>
      <c r="G52" s="462"/>
      <c r="H52" s="462"/>
      <c r="I52" s="462"/>
      <c r="J52" s="462"/>
    </row>
    <row r="53" spans="1:10">
      <c r="A53" s="53"/>
      <c r="B53" s="53"/>
      <c r="C53" s="53"/>
      <c r="D53" s="53"/>
      <c r="E53" s="53"/>
      <c r="F53" s="53"/>
      <c r="G53" s="53"/>
      <c r="H53" s="53"/>
    </row>
    <row r="54" spans="1:10" ht="19.7" customHeight="1">
      <c r="A54" s="53"/>
      <c r="B54" s="180" t="s">
        <v>130</v>
      </c>
      <c r="C54" s="180" t="str">
        <f>'T27'!A1&amp;'T27'!B1&amp;" "&amp;'T27'!B2</f>
        <v>Tableau 27 : Nouveaux placements sous écrou, et levées d'écrou au cours des trois dernières années</v>
      </c>
      <c r="D54" s="53"/>
      <c r="E54" s="53"/>
      <c r="F54" s="53"/>
      <c r="G54" s="53"/>
      <c r="H54" s="53"/>
    </row>
    <row r="55" spans="1:10" ht="19.7" customHeight="1">
      <c r="A55" s="53"/>
      <c r="B55" s="180" t="s">
        <v>131</v>
      </c>
      <c r="C55" s="181" t="str">
        <f>'T28'!A1&amp;'T28'!B1</f>
        <v>Tableau 28 : Répartition des personnes écrouées selon la modalité de nouvelle mise sous écrou</v>
      </c>
      <c r="D55" s="65"/>
      <c r="E55" s="65"/>
      <c r="F55" s="65"/>
      <c r="G55" s="65"/>
      <c r="H55" s="65"/>
    </row>
    <row r="56" spans="1:10" ht="19.7" customHeight="1">
      <c r="A56" s="53"/>
      <c r="B56" s="180" t="s">
        <v>132</v>
      </c>
      <c r="C56" s="181" t="str">
        <f>'T29'!A1&amp;'T29'!B1</f>
        <v>Tableau 29 : Répartition des femmes écrouées selon la modalité de nouvelle mise sous écrou</v>
      </c>
      <c r="D56" s="65"/>
      <c r="E56" s="65"/>
      <c r="F56" s="65"/>
      <c r="G56" s="65"/>
      <c r="H56" s="65"/>
    </row>
    <row r="57" spans="1:10" ht="19.7" customHeight="1">
      <c r="A57" s="53"/>
      <c r="B57" s="62"/>
      <c r="C57" s="53"/>
      <c r="D57" s="53"/>
      <c r="E57" s="53"/>
      <c r="F57" s="53"/>
      <c r="G57" s="53"/>
      <c r="H57" s="53"/>
    </row>
    <row r="58" spans="1:10" ht="19.7" customHeight="1">
      <c r="A58" s="53"/>
      <c r="B58" s="62"/>
      <c r="C58" s="53"/>
      <c r="D58" s="53"/>
      <c r="E58" s="53"/>
      <c r="F58" s="53"/>
      <c r="G58" s="53"/>
      <c r="H58" s="53"/>
    </row>
    <row r="59" spans="1:10" ht="19.7" customHeight="1">
      <c r="A59" s="464" t="s">
        <v>190</v>
      </c>
      <c r="B59" s="464"/>
      <c r="C59" s="464"/>
      <c r="D59" s="464"/>
      <c r="E59" s="464"/>
      <c r="F59" s="464"/>
      <c r="G59" s="464"/>
      <c r="H59" s="464"/>
    </row>
    <row r="60" spans="1:10" ht="19.7" customHeight="1">
      <c r="A60" s="53"/>
      <c r="B60" s="184" t="s">
        <v>191</v>
      </c>
      <c r="D60" s="184"/>
      <c r="E60" s="53"/>
      <c r="F60" s="53"/>
      <c r="G60" s="53"/>
      <c r="H60" s="53"/>
    </row>
    <row r="61" spans="1:10" ht="19.7" customHeight="1">
      <c r="A61" s="53"/>
      <c r="B61" s="184"/>
      <c r="D61" s="184"/>
      <c r="E61" s="53"/>
      <c r="F61" s="53"/>
      <c r="G61" s="53"/>
      <c r="H61" s="53"/>
    </row>
    <row r="62" spans="1:10" ht="19.7" customHeight="1">
      <c r="A62" s="53"/>
      <c r="B62" s="183"/>
      <c r="C62" s="53"/>
      <c r="D62" s="53"/>
      <c r="E62" s="53"/>
      <c r="F62" s="53"/>
      <c r="G62" s="53"/>
      <c r="H62" s="53"/>
    </row>
    <row r="63" spans="1:10" ht="19.7" customHeight="1">
      <c r="A63" s="53"/>
      <c r="B63" s="183"/>
      <c r="C63" s="53"/>
      <c r="D63" s="53"/>
      <c r="E63" s="53"/>
      <c r="F63" s="53"/>
      <c r="G63" s="53"/>
      <c r="H63" s="53"/>
    </row>
    <row r="64" spans="1:10" ht="18.75">
      <c r="A64" s="53"/>
      <c r="B64" s="183"/>
      <c r="C64" s="53"/>
      <c r="D64" s="53"/>
      <c r="E64" s="53"/>
      <c r="F64" s="53"/>
      <c r="G64" s="53"/>
      <c r="H64" s="53"/>
    </row>
    <row r="65" spans="1:8" ht="18.75">
      <c r="A65" s="53"/>
      <c r="B65" s="183"/>
      <c r="C65" s="53"/>
      <c r="D65" s="53"/>
      <c r="E65" s="53"/>
      <c r="F65" s="53"/>
      <c r="G65" s="53"/>
      <c r="H65" s="53"/>
    </row>
    <row r="66" spans="1:8" ht="18.75">
      <c r="A66" s="53"/>
      <c r="B66" s="183"/>
      <c r="C66" s="53"/>
      <c r="D66" s="53"/>
      <c r="E66" s="53"/>
      <c r="F66" s="53"/>
      <c r="G66" s="53"/>
      <c r="H66" s="53"/>
    </row>
    <row r="67" spans="1:8" ht="18.75">
      <c r="A67" s="53"/>
      <c r="B67" s="183"/>
      <c r="C67" s="53"/>
      <c r="D67" s="53"/>
      <c r="E67" s="53"/>
      <c r="F67" s="53"/>
      <c r="G67" s="53"/>
      <c r="H67" s="53"/>
    </row>
    <row r="68" spans="1:8">
      <c r="A68" s="53"/>
      <c r="B68" s="53"/>
      <c r="C68" s="53"/>
      <c r="D68" s="53"/>
      <c r="E68" s="53"/>
      <c r="F68" s="53"/>
      <c r="G68" s="53"/>
      <c r="H68" s="53"/>
    </row>
    <row r="69" spans="1:8">
      <c r="A69" s="53"/>
      <c r="B69" s="53"/>
      <c r="C69" s="53"/>
      <c r="D69" s="53"/>
      <c r="E69" s="53"/>
      <c r="F69" s="53"/>
      <c r="G69" s="53"/>
      <c r="H69" s="53"/>
    </row>
    <row r="70" spans="1:8">
      <c r="A70" s="53"/>
      <c r="B70" s="53"/>
      <c r="C70" s="53"/>
      <c r="D70" s="53"/>
      <c r="E70" s="53"/>
      <c r="F70" s="53"/>
      <c r="G70" s="53"/>
      <c r="H70" s="53"/>
    </row>
    <row r="71" spans="1:8">
      <c r="A71" s="53"/>
      <c r="B71" s="53"/>
      <c r="C71" s="53"/>
      <c r="D71" s="53"/>
      <c r="E71" s="53"/>
      <c r="F71" s="53"/>
      <c r="G71" s="53"/>
      <c r="H71" s="53"/>
    </row>
    <row r="72" spans="1:8">
      <c r="A72" s="53"/>
      <c r="B72" s="53"/>
      <c r="C72" s="53"/>
      <c r="D72" s="53"/>
      <c r="E72" s="53"/>
      <c r="F72" s="53"/>
      <c r="G72" s="53"/>
      <c r="H72" s="53"/>
    </row>
    <row r="73" spans="1:8">
      <c r="A73" s="53"/>
      <c r="B73" s="53"/>
      <c r="C73" s="53"/>
      <c r="D73" s="53"/>
      <c r="E73" s="53"/>
      <c r="F73" s="53"/>
      <c r="G73" s="53"/>
      <c r="H73" s="53"/>
    </row>
    <row r="74" spans="1:8">
      <c r="A74" s="53"/>
      <c r="B74" s="53"/>
      <c r="C74" s="53"/>
      <c r="D74" s="53"/>
      <c r="E74" s="53"/>
      <c r="F74" s="53"/>
      <c r="G74" s="53"/>
      <c r="H74" s="53"/>
    </row>
    <row r="75" spans="1:8">
      <c r="A75" s="53"/>
      <c r="B75" s="53"/>
      <c r="C75" s="53"/>
      <c r="D75" s="53"/>
      <c r="E75" s="53"/>
      <c r="F75" s="53"/>
      <c r="G75" s="53"/>
      <c r="H75" s="53"/>
    </row>
    <row r="76" spans="1:8">
      <c r="A76" s="53"/>
      <c r="B76" s="53"/>
      <c r="C76" s="53"/>
      <c r="D76" s="53"/>
      <c r="E76" s="53"/>
      <c r="F76" s="53"/>
      <c r="G76" s="53"/>
      <c r="H76" s="53"/>
    </row>
    <row r="77" spans="1:8" ht="20.25">
      <c r="A77" s="454"/>
      <c r="B77" s="454"/>
      <c r="C77" s="454"/>
      <c r="D77" s="454"/>
      <c r="E77" s="454"/>
      <c r="F77" s="454"/>
      <c r="G77" s="454"/>
      <c r="H77" s="454"/>
    </row>
    <row r="78" spans="1:8" ht="20.25">
      <c r="A78" s="54"/>
      <c r="B78" s="54"/>
      <c r="C78" s="54"/>
      <c r="D78" s="54"/>
      <c r="E78" s="54"/>
      <c r="F78" s="54"/>
      <c r="G78" s="54"/>
      <c r="H78" s="54"/>
    </row>
    <row r="79" spans="1:8" ht="20.25">
      <c r="A79" s="455"/>
      <c r="B79" s="455"/>
      <c r="C79" s="455"/>
      <c r="D79" s="455"/>
      <c r="E79" s="455"/>
      <c r="F79" s="455"/>
      <c r="G79" s="455"/>
      <c r="H79" s="455"/>
    </row>
    <row r="80" spans="1:8">
      <c r="A80" s="53"/>
      <c r="B80" s="53"/>
      <c r="C80" s="53"/>
      <c r="D80" s="53"/>
      <c r="E80" s="53"/>
      <c r="F80" s="53"/>
      <c r="G80" s="53"/>
      <c r="H80" s="53"/>
    </row>
    <row r="81" spans="1:8">
      <c r="A81" s="53"/>
      <c r="B81" s="53"/>
      <c r="C81" s="53"/>
      <c r="D81" s="53"/>
      <c r="E81" s="53"/>
      <c r="F81" s="53"/>
      <c r="G81" s="53"/>
      <c r="H81" s="53"/>
    </row>
    <row r="82" spans="1:8">
      <c r="A82" s="53"/>
      <c r="B82" s="53"/>
      <c r="C82" s="53"/>
      <c r="D82" s="53"/>
      <c r="E82" s="53"/>
      <c r="F82" s="53"/>
      <c r="G82" s="53"/>
      <c r="H82" s="53"/>
    </row>
    <row r="83" spans="1:8">
      <c r="A83" s="53"/>
      <c r="B83" s="53"/>
      <c r="C83" s="53"/>
      <c r="D83" s="53"/>
      <c r="E83" s="53"/>
      <c r="F83" s="53"/>
      <c r="G83" s="53"/>
      <c r="H83" s="53"/>
    </row>
    <row r="84" spans="1:8">
      <c r="A84" s="53"/>
      <c r="B84" s="53"/>
      <c r="C84" s="53"/>
      <c r="D84" s="53"/>
      <c r="E84" s="53"/>
      <c r="F84" s="53"/>
      <c r="G84" s="53"/>
      <c r="H84" s="53"/>
    </row>
    <row r="85" spans="1:8">
      <c r="A85" s="53"/>
      <c r="B85" s="53"/>
      <c r="C85" s="53"/>
      <c r="D85" s="53"/>
      <c r="E85" s="53"/>
      <c r="F85" s="53"/>
      <c r="G85" s="53"/>
      <c r="H85" s="53"/>
    </row>
  </sheetData>
  <mergeCells count="18">
    <mergeCell ref="A3:J7"/>
    <mergeCell ref="A10:J11"/>
    <mergeCell ref="A22:J23"/>
    <mergeCell ref="A25:J25"/>
    <mergeCell ref="A49:J50"/>
    <mergeCell ref="C27:J27"/>
    <mergeCell ref="C28:J28"/>
    <mergeCell ref="C29:J29"/>
    <mergeCell ref="C30:J30"/>
    <mergeCell ref="C38:J38"/>
    <mergeCell ref="C39:J39"/>
    <mergeCell ref="C40:J40"/>
    <mergeCell ref="C41:J41"/>
    <mergeCell ref="A77:H77"/>
    <mergeCell ref="A79:H79"/>
    <mergeCell ref="A13:H13"/>
    <mergeCell ref="A59:H59"/>
    <mergeCell ref="A52:J52"/>
  </mergeCells>
  <printOptions horizontalCentered="1" verticalCentered="1"/>
  <pageMargins left="0" right="0" top="0" bottom="1.2878787878787878E-2" header="0" footer="0"/>
  <pageSetup paperSize="9" scale="68"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Layout" topLeftCell="A13" zoomScale="55" zoomScaleNormal="75" zoomScalePageLayoutView="55" workbookViewId="0">
      <selection activeCell="A31" sqref="A31:I31"/>
    </sheetView>
  </sheetViews>
  <sheetFormatPr baseColWidth="10" defaultColWidth="11" defaultRowHeight="12.75"/>
  <cols>
    <col min="1" max="1" width="9" style="52" customWidth="1"/>
    <col min="2" max="2" width="5.125" style="52" customWidth="1"/>
    <col min="3" max="3" width="23.25" style="52" customWidth="1"/>
    <col min="4" max="7" width="11" style="52"/>
    <col min="8" max="8" width="8.875" style="52" customWidth="1"/>
    <col min="9" max="9" width="36.375" style="52" customWidth="1"/>
    <col min="10" max="16384" width="11" style="52"/>
  </cols>
  <sheetData>
    <row r="11" spans="1:9">
      <c r="A11" s="59"/>
      <c r="B11" s="59"/>
      <c r="C11" s="59"/>
      <c r="D11" s="59"/>
      <c r="E11" s="59"/>
      <c r="F11" s="59"/>
      <c r="G11" s="59"/>
      <c r="H11" s="59"/>
      <c r="I11" s="59"/>
    </row>
    <row r="12" spans="1:9">
      <c r="A12" s="59"/>
      <c r="B12" s="59"/>
      <c r="C12" s="59"/>
      <c r="D12" s="59"/>
      <c r="E12" s="59"/>
      <c r="F12" s="59"/>
      <c r="G12" s="59"/>
      <c r="H12" s="59"/>
      <c r="I12" s="59"/>
    </row>
    <row r="13" spans="1:9" ht="33">
      <c r="A13" s="473" t="s">
        <v>49</v>
      </c>
      <c r="B13" s="473"/>
      <c r="C13" s="473"/>
      <c r="D13" s="473"/>
      <c r="E13" s="473"/>
      <c r="F13" s="473"/>
      <c r="G13" s="473"/>
      <c r="H13" s="473"/>
      <c r="I13" s="473"/>
    </row>
    <row r="14" spans="1:9" ht="22.5">
      <c r="A14" s="59"/>
      <c r="B14" s="55"/>
      <c r="C14" s="55"/>
      <c r="D14" s="58"/>
      <c r="E14" s="60"/>
      <c r="F14" s="60"/>
      <c r="G14" s="55"/>
      <c r="H14" s="55"/>
      <c r="I14" s="55"/>
    </row>
    <row r="15" spans="1:9" ht="22.5" customHeight="1" thickBot="1">
      <c r="A15" s="469"/>
      <c r="B15" s="469"/>
      <c r="C15" s="469"/>
      <c r="D15" s="469"/>
      <c r="E15" s="469"/>
      <c r="F15" s="469"/>
      <c r="G15" s="469"/>
      <c r="H15" s="469"/>
      <c r="I15" s="469"/>
    </row>
    <row r="16" spans="1:9" ht="13.5" thickTop="1">
      <c r="A16" s="59"/>
      <c r="B16" s="55"/>
      <c r="C16" s="55"/>
      <c r="D16" s="61"/>
      <c r="E16" s="61"/>
      <c r="F16" s="61"/>
      <c r="G16" s="61"/>
      <c r="H16" s="61"/>
      <c r="I16" s="55"/>
    </row>
    <row r="17" spans="1:9">
      <c r="A17" s="59"/>
      <c r="B17" s="55"/>
      <c r="C17" s="55"/>
      <c r="D17" s="55"/>
      <c r="E17" s="55"/>
      <c r="F17" s="55"/>
      <c r="G17" s="55"/>
      <c r="H17" s="55"/>
      <c r="I17" s="55"/>
    </row>
    <row r="18" spans="1:9">
      <c r="A18" s="59"/>
      <c r="B18" s="59"/>
      <c r="C18" s="59"/>
      <c r="D18" s="59"/>
      <c r="E18" s="59"/>
      <c r="F18" s="59"/>
      <c r="G18" s="59"/>
      <c r="H18" s="59"/>
      <c r="I18" s="59"/>
    </row>
    <row r="19" spans="1:9">
      <c r="A19" s="59"/>
      <c r="B19" s="59"/>
      <c r="C19" s="59"/>
      <c r="D19" s="59"/>
      <c r="E19" s="59"/>
      <c r="F19" s="59"/>
      <c r="G19" s="59"/>
      <c r="H19" s="59"/>
      <c r="I19" s="59"/>
    </row>
    <row r="20" spans="1:9">
      <c r="A20" s="59"/>
      <c r="B20" s="59"/>
      <c r="C20" s="59"/>
      <c r="D20" s="59"/>
      <c r="E20" s="59"/>
      <c r="F20" s="59"/>
      <c r="G20" s="59"/>
      <c r="H20" s="59"/>
      <c r="I20" s="59"/>
    </row>
    <row r="21" spans="1:9" ht="30.75">
      <c r="A21" s="470" t="s">
        <v>50</v>
      </c>
      <c r="B21" s="470"/>
      <c r="C21" s="470"/>
      <c r="D21" s="470"/>
      <c r="E21" s="470"/>
      <c r="F21" s="470"/>
      <c r="G21" s="470"/>
      <c r="H21" s="470"/>
      <c r="I21" s="470"/>
    </row>
    <row r="22" spans="1:9">
      <c r="A22" s="59"/>
      <c r="B22" s="59"/>
      <c r="C22" s="59"/>
      <c r="D22" s="59"/>
      <c r="E22" s="59"/>
      <c r="F22" s="59"/>
      <c r="G22" s="59"/>
      <c r="H22" s="59"/>
      <c r="I22" s="59"/>
    </row>
    <row r="23" spans="1:9">
      <c r="A23" s="59"/>
      <c r="B23" s="59"/>
      <c r="C23" s="59"/>
      <c r="D23" s="59"/>
      <c r="E23" s="59"/>
      <c r="F23" s="59"/>
      <c r="G23" s="59"/>
      <c r="H23" s="59"/>
      <c r="I23" s="59"/>
    </row>
    <row r="24" spans="1:9">
      <c r="A24" s="59"/>
      <c r="B24" s="59"/>
      <c r="C24" s="59"/>
      <c r="D24" s="59"/>
      <c r="E24" s="59"/>
      <c r="F24" s="59"/>
      <c r="G24" s="59"/>
      <c r="H24" s="59"/>
      <c r="I24" s="59"/>
    </row>
    <row r="25" spans="1:9">
      <c r="A25" s="59"/>
      <c r="B25" s="59"/>
      <c r="C25" s="59"/>
      <c r="D25" s="59"/>
      <c r="E25" s="59"/>
      <c r="F25" s="59"/>
      <c r="G25" s="59"/>
      <c r="H25" s="59"/>
      <c r="I25" s="59"/>
    </row>
    <row r="26" spans="1:9">
      <c r="A26" s="59"/>
      <c r="B26" s="59"/>
      <c r="C26" s="59"/>
      <c r="D26" s="59"/>
      <c r="E26" s="59"/>
      <c r="F26" s="59"/>
      <c r="G26" s="59"/>
      <c r="H26" s="59"/>
      <c r="I26" s="59"/>
    </row>
    <row r="27" spans="1:9">
      <c r="A27" s="59"/>
      <c r="B27" s="59"/>
      <c r="C27" s="59"/>
      <c r="D27" s="59"/>
      <c r="E27" s="59"/>
      <c r="F27" s="59"/>
      <c r="G27" s="59"/>
      <c r="H27" s="59"/>
      <c r="I27" s="59"/>
    </row>
    <row r="28" spans="1:9">
      <c r="A28" s="59"/>
      <c r="B28" s="59"/>
      <c r="C28" s="59"/>
      <c r="D28" s="59"/>
      <c r="E28" s="59"/>
      <c r="F28" s="59"/>
      <c r="G28" s="59"/>
      <c r="H28" s="59"/>
      <c r="I28" s="59"/>
    </row>
    <row r="29" spans="1:9" ht="27">
      <c r="A29" s="471" t="s">
        <v>322</v>
      </c>
      <c r="B29" s="471"/>
      <c r="C29" s="471"/>
      <c r="D29" s="471"/>
      <c r="E29" s="471"/>
      <c r="F29" s="471"/>
      <c r="G29" s="471"/>
      <c r="H29" s="471"/>
      <c r="I29" s="471"/>
    </row>
    <row r="30" spans="1:9" ht="27.75">
      <c r="A30" s="56"/>
      <c r="B30" s="56"/>
      <c r="C30" s="57"/>
      <c r="D30" s="56"/>
      <c r="E30" s="56"/>
      <c r="F30" s="56"/>
      <c r="G30" s="56"/>
      <c r="H30" s="56"/>
      <c r="I30" s="56"/>
    </row>
    <row r="31" spans="1:9" ht="27">
      <c r="A31" s="472" t="str">
        <f>couverture!B26</f>
        <v>Situation au 1er janvier 2017</v>
      </c>
      <c r="B31" s="472"/>
      <c r="C31" s="472"/>
      <c r="D31" s="472"/>
      <c r="E31" s="472"/>
      <c r="F31" s="472"/>
      <c r="G31" s="472"/>
      <c r="H31" s="472"/>
      <c r="I31" s="472"/>
    </row>
    <row r="32" spans="1:9">
      <c r="A32" s="56"/>
      <c r="B32" s="56"/>
      <c r="C32" s="56"/>
      <c r="D32" s="56"/>
      <c r="E32" s="56"/>
      <c r="F32" s="56"/>
      <c r="G32" s="56"/>
      <c r="H32" s="56"/>
      <c r="I32" s="56"/>
    </row>
    <row r="33" spans="1:9">
      <c r="A33" s="56"/>
      <c r="B33" s="56"/>
      <c r="C33" s="56"/>
      <c r="D33" s="56"/>
      <c r="E33" s="56"/>
      <c r="F33" s="56"/>
      <c r="G33" s="56"/>
      <c r="H33" s="56"/>
      <c r="I33" s="56"/>
    </row>
  </sheetData>
  <customSheetViews>
    <customSheetView guid="{8A9A2853-4CB2-4880-A1AA-171657DD9679}" scale="60" showPageBreaks="1" view="pageBreakPreview" showRuler="0" topLeftCell="A13">
      <selection activeCell="B28" sqref="B28"/>
      <pageMargins left="0.78740157499999996" right="0.78740157499999996" top="0.984251969" bottom="0.984251969" header="0.4921259845" footer="0.4921259845"/>
      <pageSetup paperSize="9" orientation="portrait" r:id="rId1"/>
      <headerFooter alignWithMargins="0"/>
    </customSheetView>
  </customSheetViews>
  <mergeCells count="5">
    <mergeCell ref="A15:I15"/>
    <mergeCell ref="A21:I21"/>
    <mergeCell ref="A29:I29"/>
    <mergeCell ref="A31:I31"/>
    <mergeCell ref="A13:I13"/>
  </mergeCells>
  <phoneticPr fontId="0" type="noConversion"/>
  <printOptions horizontalCentered="1" verticalCentered="1"/>
  <pageMargins left="0" right="0" top="0" bottom="0" header="0" footer="0"/>
  <pageSetup paperSize="9" scale="68" firstPageNumber="2" orientation="portrait" useFirstPageNumber="1"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97"/>
  <sheetViews>
    <sheetView zoomScale="55" zoomScaleNormal="55" zoomScalePageLayoutView="55" workbookViewId="0">
      <selection activeCell="G22" sqref="G22"/>
    </sheetView>
  </sheetViews>
  <sheetFormatPr baseColWidth="10" defaultRowHeight="12.75"/>
  <cols>
    <col min="1" max="1" width="20.75" style="3" customWidth="1"/>
    <col min="2" max="2" width="13.5" style="3" customWidth="1"/>
    <col min="3" max="3" width="10" style="3" customWidth="1"/>
    <col min="4" max="4" width="12.5" style="3" customWidth="1"/>
    <col min="5" max="5" width="11.5" style="3" customWidth="1"/>
    <col min="6" max="6" width="10" style="3" customWidth="1"/>
    <col min="7" max="7" width="14.125" style="3" customWidth="1"/>
    <col min="8" max="8" width="12" style="3" customWidth="1"/>
    <col min="9" max="9" width="10" style="3" customWidth="1"/>
    <col min="10" max="10" width="11.75" style="3" customWidth="1"/>
    <col min="11" max="11" width="14.75" style="3" customWidth="1"/>
    <col min="12" max="13" width="9.875" style="3" customWidth="1"/>
    <col min="14" max="14" width="8.125" style="3" customWidth="1"/>
    <col min="15" max="16384" width="11" style="3"/>
  </cols>
  <sheetData>
    <row r="1" spans="1:24" ht="25.5">
      <c r="A1" s="88" t="s">
        <v>26</v>
      </c>
      <c r="B1" s="89" t="s">
        <v>323</v>
      </c>
      <c r="C1" s="14"/>
      <c r="D1" s="14"/>
      <c r="E1" s="14"/>
      <c r="F1" s="15"/>
      <c r="G1" s="15"/>
      <c r="H1" s="2"/>
      <c r="I1" s="2"/>
      <c r="J1" s="2"/>
      <c r="K1" s="2"/>
      <c r="L1" s="2"/>
      <c r="M1" s="2"/>
      <c r="N1" s="2"/>
      <c r="O1" s="2"/>
      <c r="P1" s="2"/>
      <c r="Q1" s="2"/>
      <c r="R1" s="2"/>
      <c r="S1" s="2"/>
      <c r="T1" s="2"/>
      <c r="U1" s="2"/>
      <c r="V1" s="2"/>
      <c r="W1" s="2"/>
      <c r="X1" s="2"/>
    </row>
    <row r="2" spans="1:24" ht="26.25">
      <c r="A2" s="90"/>
      <c r="B2" s="91" t="str">
        <f>couverture!B26</f>
        <v>Situation au 1er janvier 2017</v>
      </c>
      <c r="C2" s="42"/>
      <c r="D2" s="16"/>
      <c r="E2" s="16"/>
      <c r="F2" s="16"/>
      <c r="G2" s="16"/>
      <c r="H2" s="2"/>
      <c r="I2" s="2"/>
      <c r="J2" s="2"/>
      <c r="K2" s="2"/>
      <c r="L2" s="2"/>
      <c r="M2" s="2"/>
      <c r="N2" s="2"/>
      <c r="O2" s="2"/>
      <c r="P2" s="2"/>
      <c r="Q2" s="2"/>
      <c r="R2" s="2"/>
      <c r="S2" s="2"/>
      <c r="T2" s="2"/>
      <c r="U2" s="2"/>
      <c r="V2" s="2"/>
      <c r="W2" s="2"/>
      <c r="X2" s="2"/>
    </row>
    <row r="3" spans="1:24" ht="26.25">
      <c r="A3" s="91"/>
      <c r="B3" s="91"/>
      <c r="C3" s="2"/>
      <c r="D3" s="2"/>
      <c r="E3" s="2"/>
      <c r="F3" s="2"/>
      <c r="G3" s="2"/>
      <c r="H3" s="2"/>
      <c r="I3" s="2"/>
      <c r="J3" s="2"/>
      <c r="K3" s="2"/>
      <c r="L3" s="2"/>
      <c r="M3" s="2"/>
      <c r="N3" s="2"/>
      <c r="O3" s="2"/>
      <c r="P3" s="2"/>
      <c r="Q3" s="2"/>
      <c r="R3" s="2"/>
      <c r="S3" s="2"/>
      <c r="T3" s="2"/>
      <c r="U3" s="2"/>
      <c r="V3" s="2"/>
      <c r="W3" s="2"/>
      <c r="X3" s="2"/>
    </row>
    <row r="4" spans="1:24" ht="39.950000000000003" customHeight="1">
      <c r="A4" s="1"/>
      <c r="B4" s="475" t="s">
        <v>147</v>
      </c>
      <c r="C4" s="475"/>
      <c r="D4" s="475"/>
      <c r="E4" s="475" t="s">
        <v>192</v>
      </c>
      <c r="F4" s="475"/>
      <c r="G4" s="475"/>
      <c r="H4" s="474" t="s">
        <v>25</v>
      </c>
      <c r="I4" s="474"/>
      <c r="J4" s="474"/>
      <c r="K4" s="476" t="s">
        <v>193</v>
      </c>
      <c r="L4" s="2"/>
      <c r="M4" s="2"/>
      <c r="N4" s="2"/>
      <c r="O4" s="2"/>
      <c r="P4" s="2"/>
      <c r="Q4" s="2"/>
      <c r="R4" s="2"/>
      <c r="S4" s="2"/>
      <c r="T4" s="2"/>
      <c r="U4" s="2"/>
      <c r="V4" s="2"/>
      <c r="W4" s="2"/>
      <c r="X4" s="2"/>
    </row>
    <row r="5" spans="1:24" ht="53.25" customHeight="1">
      <c r="A5" s="72" t="s">
        <v>54</v>
      </c>
      <c r="B5" s="76" t="s">
        <v>46</v>
      </c>
      <c r="C5" s="77" t="s">
        <v>47</v>
      </c>
      <c r="D5" s="78" t="s">
        <v>133</v>
      </c>
      <c r="E5" s="76" t="s">
        <v>46</v>
      </c>
      <c r="F5" s="77" t="s">
        <v>47</v>
      </c>
      <c r="G5" s="78" t="s">
        <v>133</v>
      </c>
      <c r="H5" s="82" t="s">
        <v>46</v>
      </c>
      <c r="I5" s="83" t="s">
        <v>47</v>
      </c>
      <c r="J5" s="84" t="s">
        <v>133</v>
      </c>
      <c r="K5" s="476"/>
      <c r="L5" s="2"/>
      <c r="M5" s="2"/>
      <c r="N5" s="2"/>
      <c r="O5" s="2"/>
      <c r="P5" s="2"/>
      <c r="Q5" s="2"/>
      <c r="R5" s="2"/>
      <c r="S5" s="2"/>
      <c r="T5" s="2"/>
      <c r="U5" s="2"/>
      <c r="V5" s="2"/>
      <c r="W5" s="2"/>
      <c r="X5" s="2"/>
    </row>
    <row r="6" spans="1:24" ht="39.950000000000003" customHeight="1">
      <c r="A6" s="67" t="s">
        <v>1</v>
      </c>
      <c r="B6" s="79">
        <v>1121</v>
      </c>
      <c r="C6" s="80">
        <v>64</v>
      </c>
      <c r="D6" s="81">
        <v>1185</v>
      </c>
      <c r="E6" s="79">
        <v>4145</v>
      </c>
      <c r="F6" s="80">
        <v>115</v>
      </c>
      <c r="G6" s="81">
        <v>4260</v>
      </c>
      <c r="H6" s="85">
        <v>5266</v>
      </c>
      <c r="I6" s="86">
        <v>179</v>
      </c>
      <c r="J6" s="87">
        <v>5445</v>
      </c>
      <c r="K6" s="71">
        <f>(D6/J6)*100</f>
        <v>21.763085399449036</v>
      </c>
      <c r="L6" s="2"/>
      <c r="M6" s="2"/>
      <c r="N6" s="2"/>
      <c r="O6" s="2"/>
      <c r="P6" s="2"/>
      <c r="Q6" s="2"/>
      <c r="R6" s="2"/>
      <c r="S6" s="2"/>
      <c r="T6" s="2"/>
      <c r="U6" s="2"/>
      <c r="V6" s="2"/>
      <c r="W6" s="2"/>
      <c r="X6" s="2"/>
    </row>
    <row r="7" spans="1:24" ht="39.950000000000003" customHeight="1">
      <c r="A7" s="67" t="s">
        <v>2</v>
      </c>
      <c r="B7" s="79">
        <v>966</v>
      </c>
      <c r="C7" s="80">
        <v>36</v>
      </c>
      <c r="D7" s="81">
        <v>1002</v>
      </c>
      <c r="E7" s="79">
        <v>3633</v>
      </c>
      <c r="F7" s="80">
        <v>157</v>
      </c>
      <c r="G7" s="81">
        <v>3790</v>
      </c>
      <c r="H7" s="85">
        <v>4599</v>
      </c>
      <c r="I7" s="86">
        <v>193</v>
      </c>
      <c r="J7" s="87">
        <v>4792</v>
      </c>
      <c r="K7" s="71">
        <f t="shared" ref="K7:K16" si="0">(D7/J7)*100</f>
        <v>20.909849749582637</v>
      </c>
      <c r="L7" s="2"/>
      <c r="M7" s="2"/>
      <c r="N7" s="2"/>
      <c r="O7" s="2"/>
      <c r="P7" s="2"/>
      <c r="Q7" s="2"/>
      <c r="R7" s="2"/>
      <c r="S7" s="2"/>
      <c r="T7" s="2"/>
      <c r="U7" s="2"/>
      <c r="V7" s="2"/>
      <c r="W7" s="2"/>
      <c r="X7" s="2"/>
    </row>
    <row r="8" spans="1:24" ht="39.950000000000003" customHeight="1">
      <c r="A8" s="67" t="s">
        <v>3</v>
      </c>
      <c r="B8" s="79">
        <v>1566</v>
      </c>
      <c r="C8" s="80">
        <v>53</v>
      </c>
      <c r="D8" s="81">
        <v>1619</v>
      </c>
      <c r="E8" s="79">
        <v>5930</v>
      </c>
      <c r="F8" s="80">
        <v>214</v>
      </c>
      <c r="G8" s="81">
        <v>6144</v>
      </c>
      <c r="H8" s="85">
        <v>7496</v>
      </c>
      <c r="I8" s="86">
        <v>267</v>
      </c>
      <c r="J8" s="87">
        <v>7763</v>
      </c>
      <c r="K8" s="71">
        <f t="shared" si="0"/>
        <v>20.855339430632487</v>
      </c>
      <c r="L8" s="2"/>
      <c r="M8" s="2"/>
      <c r="N8" s="2"/>
      <c r="O8" s="2"/>
      <c r="P8" s="2"/>
      <c r="Q8" s="2"/>
      <c r="R8" s="2"/>
      <c r="S8" s="2"/>
      <c r="T8" s="2"/>
      <c r="U8" s="2"/>
      <c r="V8" s="2"/>
      <c r="W8" s="2"/>
      <c r="X8" s="2"/>
    </row>
    <row r="9" spans="1:24" ht="39.950000000000003" customHeight="1">
      <c r="A9" s="67" t="s">
        <v>4</v>
      </c>
      <c r="B9" s="79">
        <v>1638</v>
      </c>
      <c r="C9" s="80">
        <v>77</v>
      </c>
      <c r="D9" s="81">
        <v>1715</v>
      </c>
      <c r="E9" s="79">
        <v>5366</v>
      </c>
      <c r="F9" s="80">
        <v>216</v>
      </c>
      <c r="G9" s="81">
        <v>5582</v>
      </c>
      <c r="H9" s="85">
        <v>7004</v>
      </c>
      <c r="I9" s="86">
        <v>293</v>
      </c>
      <c r="J9" s="87">
        <v>7297</v>
      </c>
      <c r="K9" s="71">
        <f t="shared" si="0"/>
        <v>23.502809373715223</v>
      </c>
      <c r="L9" s="2"/>
      <c r="M9" s="2"/>
      <c r="N9" s="2"/>
      <c r="O9" s="2"/>
      <c r="P9" s="2"/>
      <c r="Q9" s="2"/>
      <c r="R9" s="2"/>
      <c r="S9" s="2"/>
      <c r="T9" s="2"/>
      <c r="U9" s="2"/>
      <c r="V9" s="2"/>
      <c r="W9" s="2"/>
      <c r="X9" s="2"/>
    </row>
    <row r="10" spans="1:24" ht="39.950000000000003" customHeight="1">
      <c r="A10" s="67" t="s">
        <v>5</v>
      </c>
      <c r="B10" s="79">
        <v>2664</v>
      </c>
      <c r="C10" s="80">
        <v>89</v>
      </c>
      <c r="D10" s="81">
        <v>2753</v>
      </c>
      <c r="E10" s="79">
        <v>6142</v>
      </c>
      <c r="F10" s="80">
        <v>163</v>
      </c>
      <c r="G10" s="81">
        <v>6305</v>
      </c>
      <c r="H10" s="85">
        <v>8806</v>
      </c>
      <c r="I10" s="86">
        <v>252</v>
      </c>
      <c r="J10" s="87">
        <v>9058</v>
      </c>
      <c r="K10" s="71">
        <f t="shared" si="0"/>
        <v>30.393022742327226</v>
      </c>
      <c r="L10" s="2"/>
      <c r="M10" s="2"/>
      <c r="N10" s="2"/>
      <c r="O10" s="2"/>
      <c r="P10" s="2"/>
      <c r="Q10" s="2"/>
      <c r="R10" s="2"/>
      <c r="S10" s="2"/>
      <c r="T10" s="2"/>
      <c r="U10" s="2"/>
      <c r="V10" s="2"/>
      <c r="W10" s="2"/>
      <c r="X10" s="2"/>
    </row>
    <row r="11" spans="1:24" ht="39.950000000000003" customHeight="1">
      <c r="A11" s="67" t="s">
        <v>6</v>
      </c>
      <c r="B11" s="79">
        <v>4401</v>
      </c>
      <c r="C11" s="80">
        <v>254</v>
      </c>
      <c r="D11" s="81">
        <v>4655</v>
      </c>
      <c r="E11" s="79">
        <v>10570</v>
      </c>
      <c r="F11" s="80">
        <v>378</v>
      </c>
      <c r="G11" s="81">
        <v>10948</v>
      </c>
      <c r="H11" s="85">
        <v>14971</v>
      </c>
      <c r="I11" s="86">
        <v>632</v>
      </c>
      <c r="J11" s="87">
        <v>15603</v>
      </c>
      <c r="K11" s="71">
        <f t="shared" si="0"/>
        <v>29.834006280843429</v>
      </c>
      <c r="L11" s="2"/>
      <c r="M11" s="2"/>
      <c r="N11" s="2"/>
      <c r="O11" s="2"/>
      <c r="P11" s="2"/>
      <c r="Q11" s="2"/>
      <c r="R11" s="2"/>
      <c r="S11" s="2"/>
      <c r="T11" s="2"/>
      <c r="U11" s="2"/>
      <c r="V11" s="2"/>
      <c r="W11" s="2"/>
      <c r="X11" s="2"/>
    </row>
    <row r="12" spans="1:24" ht="39.950000000000003" customHeight="1">
      <c r="A12" s="67" t="s">
        <v>7</v>
      </c>
      <c r="B12" s="79">
        <v>1824</v>
      </c>
      <c r="C12" s="80">
        <v>73</v>
      </c>
      <c r="D12" s="81">
        <v>1897</v>
      </c>
      <c r="E12" s="79">
        <v>7058</v>
      </c>
      <c r="F12" s="80">
        <v>301</v>
      </c>
      <c r="G12" s="81">
        <v>7359</v>
      </c>
      <c r="H12" s="85">
        <v>8882</v>
      </c>
      <c r="I12" s="86">
        <v>374</v>
      </c>
      <c r="J12" s="87">
        <v>9256</v>
      </c>
      <c r="K12" s="71">
        <f t="shared" si="0"/>
        <v>20.494814174589457</v>
      </c>
      <c r="L12" s="2"/>
      <c r="M12" s="2"/>
      <c r="N12" s="2"/>
      <c r="O12" s="2"/>
      <c r="P12" s="2"/>
      <c r="Q12" s="2"/>
      <c r="R12" s="2"/>
      <c r="S12" s="2"/>
      <c r="T12" s="2"/>
      <c r="U12" s="2"/>
      <c r="V12" s="2"/>
      <c r="W12" s="2"/>
      <c r="X12" s="2"/>
    </row>
    <row r="13" spans="1:24" ht="39.950000000000003" customHeight="1">
      <c r="A13" s="67" t="s">
        <v>8</v>
      </c>
      <c r="B13" s="79">
        <v>1442</v>
      </c>
      <c r="C13" s="80">
        <v>61</v>
      </c>
      <c r="D13" s="81">
        <v>1503</v>
      </c>
      <c r="E13" s="79">
        <v>5778</v>
      </c>
      <c r="F13" s="80">
        <v>149</v>
      </c>
      <c r="G13" s="81">
        <v>5927</v>
      </c>
      <c r="H13" s="85">
        <v>7220</v>
      </c>
      <c r="I13" s="86">
        <v>210</v>
      </c>
      <c r="J13" s="87">
        <v>7430</v>
      </c>
      <c r="K13" s="71">
        <f t="shared" si="0"/>
        <v>20.228802153432031</v>
      </c>
      <c r="L13" s="2"/>
      <c r="M13" s="2"/>
      <c r="N13" s="2"/>
      <c r="O13" s="2"/>
      <c r="P13" s="2"/>
      <c r="Q13" s="2"/>
      <c r="R13" s="2"/>
      <c r="S13" s="2"/>
      <c r="T13" s="2"/>
      <c r="U13" s="2"/>
      <c r="V13" s="2"/>
      <c r="W13" s="2"/>
      <c r="X13" s="2"/>
    </row>
    <row r="14" spans="1:24" ht="39.950000000000003" customHeight="1">
      <c r="A14" s="67" t="s">
        <v>9</v>
      </c>
      <c r="B14" s="79">
        <v>1843</v>
      </c>
      <c r="C14" s="80">
        <v>93</v>
      </c>
      <c r="D14" s="81">
        <v>1936</v>
      </c>
      <c r="E14" s="79">
        <v>4427</v>
      </c>
      <c r="F14" s="80">
        <v>113</v>
      </c>
      <c r="G14" s="81">
        <v>4540</v>
      </c>
      <c r="H14" s="85">
        <v>6270</v>
      </c>
      <c r="I14" s="86">
        <v>206</v>
      </c>
      <c r="J14" s="87">
        <v>6476</v>
      </c>
      <c r="K14" s="71">
        <f t="shared" si="0"/>
        <v>29.894996911673871</v>
      </c>
      <c r="L14" s="2"/>
      <c r="M14" s="2"/>
      <c r="N14" s="2"/>
      <c r="O14" s="2"/>
      <c r="P14" s="2"/>
      <c r="Q14" s="2"/>
      <c r="R14" s="2"/>
      <c r="S14" s="2"/>
      <c r="T14" s="2"/>
      <c r="U14" s="2"/>
      <c r="V14" s="2"/>
      <c r="W14" s="2"/>
      <c r="X14" s="2"/>
    </row>
    <row r="15" spans="1:24" ht="39.950000000000003" customHeight="1">
      <c r="A15" s="67" t="s">
        <v>10</v>
      </c>
      <c r="B15" s="79">
        <v>1167</v>
      </c>
      <c r="C15" s="80">
        <v>66</v>
      </c>
      <c r="D15" s="81">
        <v>1233</v>
      </c>
      <c r="E15" s="79">
        <v>4290</v>
      </c>
      <c r="F15" s="80">
        <v>153</v>
      </c>
      <c r="G15" s="81">
        <v>4443</v>
      </c>
      <c r="H15" s="85">
        <v>5457</v>
      </c>
      <c r="I15" s="86">
        <v>219</v>
      </c>
      <c r="J15" s="87">
        <v>5676</v>
      </c>
      <c r="K15" s="71">
        <f t="shared" si="0"/>
        <v>21.723044397463003</v>
      </c>
      <c r="L15" s="2"/>
      <c r="M15" s="2"/>
      <c r="N15" s="2"/>
      <c r="O15" s="2"/>
      <c r="P15" s="2"/>
      <c r="Q15" s="2"/>
      <c r="R15" s="2"/>
      <c r="S15" s="2"/>
      <c r="T15" s="2"/>
      <c r="U15" s="2"/>
      <c r="V15" s="2"/>
      <c r="W15" s="2"/>
      <c r="X15" s="2"/>
    </row>
    <row r="16" spans="1:24" ht="20.25">
      <c r="A16" s="68" t="s">
        <v>25</v>
      </c>
      <c r="B16" s="69">
        <f>SUM(B6:B15)</f>
        <v>18632</v>
      </c>
      <c r="C16" s="69">
        <f t="shared" ref="C16:I16" si="1">SUM(C6:C15)</f>
        <v>866</v>
      </c>
      <c r="D16" s="69">
        <f t="shared" ref="D16" si="2">C16+B16</f>
        <v>19498</v>
      </c>
      <c r="E16" s="69">
        <f t="shared" si="1"/>
        <v>57339</v>
      </c>
      <c r="F16" s="69">
        <f t="shared" si="1"/>
        <v>1959</v>
      </c>
      <c r="G16" s="69">
        <f t="shared" ref="G16" si="3">F16+E16</f>
        <v>59298</v>
      </c>
      <c r="H16" s="69">
        <f t="shared" si="1"/>
        <v>75971</v>
      </c>
      <c r="I16" s="69">
        <f t="shared" si="1"/>
        <v>2825</v>
      </c>
      <c r="J16" s="70">
        <f>I16+H16</f>
        <v>78796</v>
      </c>
      <c r="K16" s="71">
        <f t="shared" si="0"/>
        <v>24.744910909183208</v>
      </c>
      <c r="L16" s="2"/>
      <c r="M16" s="2"/>
      <c r="N16" s="2"/>
      <c r="O16" s="2"/>
      <c r="P16" s="2"/>
      <c r="Q16" s="2"/>
      <c r="R16" s="2"/>
      <c r="S16" s="2"/>
      <c r="T16" s="2"/>
      <c r="U16" s="2"/>
      <c r="V16" s="2"/>
      <c r="W16" s="2"/>
      <c r="X16" s="2"/>
    </row>
    <row r="17" spans="1:24">
      <c r="A17" s="2"/>
      <c r="B17" s="2"/>
      <c r="C17" s="2"/>
      <c r="D17" s="2"/>
      <c r="E17" s="2"/>
      <c r="F17" s="2"/>
      <c r="G17" s="2"/>
      <c r="H17" s="2"/>
      <c r="I17" s="2"/>
      <c r="J17" s="2"/>
      <c r="K17" s="2"/>
      <c r="L17" s="2"/>
      <c r="M17" s="2"/>
      <c r="N17" s="2"/>
      <c r="O17" s="2"/>
      <c r="P17" s="2"/>
      <c r="Q17" s="2"/>
      <c r="R17" s="2"/>
      <c r="S17" s="2"/>
      <c r="T17" s="2"/>
      <c r="U17" s="2"/>
      <c r="V17" s="2"/>
      <c r="W17" s="2"/>
      <c r="X17" s="2"/>
    </row>
    <row r="18" spans="1:24">
      <c r="A18" s="2"/>
      <c r="B18" s="2"/>
      <c r="C18" s="2"/>
      <c r="D18" s="2"/>
      <c r="E18" s="2"/>
      <c r="F18" s="2"/>
      <c r="G18" s="2"/>
      <c r="H18" s="2"/>
      <c r="I18" s="2"/>
      <c r="J18" s="2"/>
      <c r="K18" s="2"/>
      <c r="L18" s="2"/>
      <c r="M18" s="2"/>
      <c r="N18" s="2"/>
      <c r="O18" s="2"/>
      <c r="P18" s="2"/>
      <c r="Q18" s="2"/>
      <c r="R18" s="2"/>
      <c r="S18" s="2"/>
      <c r="T18" s="2"/>
      <c r="U18" s="2"/>
      <c r="V18" s="2"/>
      <c r="W18" s="2"/>
      <c r="X18" s="2"/>
    </row>
    <row r="19" spans="1:24">
      <c r="A19" s="2"/>
      <c r="B19" s="2"/>
      <c r="C19" s="2"/>
      <c r="D19" s="2"/>
      <c r="E19" s="2"/>
      <c r="F19" s="2"/>
      <c r="G19" s="2"/>
      <c r="H19" s="2"/>
      <c r="I19" s="2"/>
      <c r="J19" s="2"/>
      <c r="K19" s="2"/>
      <c r="L19" s="2"/>
      <c r="M19" s="2"/>
      <c r="N19" s="2"/>
      <c r="O19" s="2"/>
      <c r="P19" s="2"/>
      <c r="Q19" s="2"/>
      <c r="R19" s="2"/>
      <c r="S19" s="2"/>
      <c r="T19" s="2"/>
      <c r="U19" s="2"/>
      <c r="V19" s="2"/>
      <c r="W19" s="2"/>
      <c r="X19" s="2"/>
    </row>
    <row r="20" spans="1:24">
      <c r="A20" s="2"/>
      <c r="B20" s="2"/>
      <c r="C20" s="2"/>
      <c r="D20" s="2"/>
      <c r="E20" s="2"/>
      <c r="F20" s="2"/>
      <c r="G20" s="2"/>
      <c r="H20" s="2"/>
      <c r="I20" s="2"/>
      <c r="J20" s="2"/>
      <c r="K20" s="2"/>
      <c r="L20" s="2"/>
      <c r="M20" s="2"/>
      <c r="N20" s="2"/>
      <c r="O20" s="2"/>
      <c r="P20" s="2"/>
      <c r="Q20" s="2"/>
      <c r="R20" s="2"/>
      <c r="S20" s="2"/>
      <c r="T20" s="2"/>
      <c r="U20" s="2"/>
      <c r="V20" s="2"/>
      <c r="W20" s="2"/>
      <c r="X20" s="2"/>
    </row>
    <row r="21" spans="1:24">
      <c r="A21" s="2"/>
      <c r="B21" s="2"/>
      <c r="C21" s="2"/>
      <c r="D21" s="2"/>
      <c r="E21" s="2"/>
      <c r="F21" s="2"/>
      <c r="G21" s="2"/>
      <c r="H21" s="2"/>
      <c r="I21" s="2"/>
      <c r="J21" s="2"/>
      <c r="K21" s="2"/>
      <c r="L21" s="2"/>
      <c r="M21" s="2"/>
      <c r="N21" s="2"/>
      <c r="O21" s="2"/>
      <c r="P21" s="2"/>
      <c r="Q21" s="2"/>
      <c r="R21" s="2"/>
      <c r="S21" s="2"/>
      <c r="T21" s="2"/>
      <c r="U21" s="2"/>
      <c r="V21" s="2"/>
      <c r="W21" s="2"/>
      <c r="X21" s="2"/>
    </row>
    <row r="22" spans="1:24">
      <c r="A22" s="2"/>
      <c r="B22" s="2"/>
      <c r="C22" s="2"/>
      <c r="D22" s="2"/>
      <c r="E22" s="2"/>
      <c r="F22" s="2"/>
      <c r="G22" s="449"/>
      <c r="H22" s="2"/>
      <c r="I22" s="2"/>
      <c r="J22" s="2"/>
      <c r="K22" s="2"/>
      <c r="L22" s="2"/>
      <c r="M22" s="2"/>
      <c r="N22" s="2"/>
      <c r="O22" s="2"/>
      <c r="P22" s="2"/>
      <c r="Q22" s="2"/>
      <c r="R22" s="2"/>
      <c r="S22" s="2"/>
      <c r="T22" s="2"/>
      <c r="U22" s="2"/>
      <c r="V22" s="2"/>
      <c r="W22" s="2"/>
      <c r="X22" s="2"/>
    </row>
    <row r="23" spans="1:24">
      <c r="A23" s="2"/>
      <c r="B23" s="2"/>
      <c r="C23" s="2"/>
      <c r="D23" s="2"/>
      <c r="E23" s="2"/>
      <c r="F23" s="2"/>
      <c r="G23" s="2"/>
      <c r="H23" s="2"/>
      <c r="I23" s="2"/>
      <c r="J23" s="2"/>
      <c r="K23" s="2"/>
      <c r="L23" s="2"/>
      <c r="M23" s="2"/>
      <c r="N23" s="2"/>
      <c r="O23" s="2"/>
      <c r="P23" s="2"/>
      <c r="Q23" s="2"/>
      <c r="R23" s="2"/>
      <c r="S23" s="2"/>
      <c r="T23" s="2"/>
      <c r="U23" s="2"/>
      <c r="V23" s="2"/>
      <c r="W23" s="2"/>
      <c r="X23" s="2"/>
    </row>
    <row r="24" spans="1:24">
      <c r="A24" s="2"/>
      <c r="B24" s="2"/>
      <c r="C24" s="2"/>
      <c r="D24" s="2"/>
      <c r="E24" s="2"/>
      <c r="F24" s="2"/>
      <c r="G24" s="2"/>
      <c r="H24" s="2"/>
      <c r="I24" s="2"/>
      <c r="J24" s="2"/>
      <c r="K24" s="2"/>
      <c r="L24" s="2"/>
      <c r="M24" s="2"/>
      <c r="N24" s="2"/>
      <c r="O24" s="2"/>
      <c r="P24" s="2"/>
      <c r="Q24" s="2"/>
      <c r="R24" s="2"/>
      <c r="S24" s="2"/>
      <c r="T24" s="2"/>
      <c r="U24" s="2"/>
      <c r="V24" s="2"/>
      <c r="W24" s="2"/>
      <c r="X24" s="2"/>
    </row>
    <row r="25" spans="1:24">
      <c r="A25" s="2"/>
      <c r="B25" s="2"/>
      <c r="C25" s="2"/>
      <c r="D25" s="2"/>
      <c r="E25" s="2"/>
      <c r="F25" s="2"/>
      <c r="G25" s="2"/>
      <c r="H25" s="2"/>
      <c r="I25" s="2"/>
      <c r="J25" s="2"/>
      <c r="K25" s="2"/>
      <c r="L25" s="2"/>
      <c r="M25" s="2"/>
      <c r="N25" s="2"/>
      <c r="O25" s="2"/>
      <c r="P25" s="2"/>
      <c r="Q25" s="2"/>
      <c r="R25" s="2"/>
      <c r="S25" s="2"/>
      <c r="T25" s="2"/>
      <c r="U25" s="2"/>
      <c r="V25" s="2"/>
      <c r="W25" s="2"/>
      <c r="X25" s="2"/>
    </row>
    <row r="26" spans="1:24">
      <c r="A26" s="2"/>
      <c r="B26" s="2"/>
      <c r="C26" s="2"/>
      <c r="D26" s="2"/>
      <c r="E26" s="2"/>
      <c r="F26" s="2"/>
      <c r="G26" s="2"/>
      <c r="H26" s="2"/>
      <c r="I26" s="2"/>
      <c r="J26" s="2"/>
      <c r="K26" s="2"/>
      <c r="L26" s="2"/>
      <c r="M26" s="2"/>
      <c r="N26" s="2"/>
      <c r="O26" s="2"/>
      <c r="P26" s="2"/>
      <c r="Q26" s="2"/>
      <c r="R26" s="2"/>
      <c r="S26" s="2"/>
      <c r="T26" s="2"/>
      <c r="U26" s="2"/>
      <c r="V26" s="2"/>
      <c r="W26" s="2"/>
      <c r="X26" s="2"/>
    </row>
    <row r="27" spans="1:24">
      <c r="A27" s="2"/>
      <c r="B27" s="2"/>
      <c r="C27" s="2"/>
      <c r="D27" s="2"/>
      <c r="E27" s="2"/>
      <c r="F27" s="2"/>
      <c r="G27" s="2"/>
      <c r="H27" s="2"/>
      <c r="I27" s="2"/>
      <c r="J27" s="2"/>
      <c r="K27" s="2"/>
      <c r="L27" s="2"/>
      <c r="M27" s="2"/>
      <c r="N27" s="2"/>
      <c r="O27" s="2"/>
      <c r="P27" s="2"/>
      <c r="Q27" s="2"/>
      <c r="R27" s="2"/>
      <c r="S27" s="2"/>
      <c r="T27" s="2"/>
      <c r="U27" s="2"/>
      <c r="V27" s="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A29" s="2"/>
      <c r="B29" s="2"/>
      <c r="C29" s="2"/>
      <c r="D29" s="2"/>
      <c r="E29" s="2"/>
      <c r="F29" s="2"/>
      <c r="G29" s="2"/>
      <c r="H29" s="2"/>
      <c r="I29" s="2"/>
      <c r="J29" s="2"/>
      <c r="K29" s="2"/>
      <c r="L29" s="2"/>
      <c r="M29" s="2"/>
      <c r="N29" s="2"/>
      <c r="O29" s="2"/>
      <c r="P29" s="2"/>
      <c r="Q29" s="2"/>
      <c r="R29" s="2"/>
      <c r="S29" s="2"/>
      <c r="T29" s="2"/>
      <c r="U29" s="2"/>
      <c r="V29" s="2"/>
      <c r="W29" s="2"/>
      <c r="X29" s="2"/>
    </row>
    <row r="30" spans="1:24">
      <c r="A30" s="2"/>
      <c r="B30" s="2"/>
      <c r="C30" s="2"/>
      <c r="D30" s="2"/>
      <c r="E30" s="2"/>
      <c r="F30" s="2"/>
      <c r="G30" s="2"/>
      <c r="H30" s="2"/>
      <c r="I30" s="2"/>
      <c r="J30" s="2"/>
      <c r="K30" s="2"/>
      <c r="L30" s="2"/>
      <c r="M30" s="2"/>
      <c r="N30" s="2"/>
      <c r="O30" s="2"/>
      <c r="P30" s="2"/>
      <c r="Q30" s="2"/>
      <c r="R30" s="2"/>
      <c r="S30" s="2"/>
      <c r="T30" s="2"/>
      <c r="U30" s="2"/>
      <c r="V30" s="2"/>
      <c r="W30" s="2"/>
      <c r="X30" s="2"/>
    </row>
    <row r="31" spans="1:24">
      <c r="A31" s="2"/>
      <c r="B31" s="2"/>
      <c r="C31" s="2"/>
      <c r="D31" s="2"/>
      <c r="E31" s="2"/>
      <c r="F31" s="2"/>
      <c r="G31" s="2"/>
      <c r="H31" s="2"/>
      <c r="I31" s="2"/>
      <c r="J31" s="2"/>
      <c r="K31" s="2"/>
      <c r="L31" s="2"/>
      <c r="M31" s="2"/>
      <c r="N31" s="2"/>
      <c r="O31" s="2"/>
      <c r="P31" s="2"/>
      <c r="Q31" s="2"/>
      <c r="R31" s="2"/>
      <c r="S31" s="2"/>
      <c r="T31" s="2"/>
      <c r="U31" s="2"/>
      <c r="V31" s="2"/>
      <c r="W31" s="2"/>
      <c r="X31" s="2"/>
    </row>
    <row r="32" spans="1:24">
      <c r="A32" s="2"/>
      <c r="B32" s="2"/>
      <c r="C32" s="2"/>
      <c r="D32" s="2"/>
      <c r="E32" s="2"/>
      <c r="F32" s="2"/>
      <c r="G32" s="2"/>
      <c r="H32" s="2"/>
      <c r="I32" s="2"/>
      <c r="J32" s="2"/>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2"/>
      <c r="G38" s="2"/>
      <c r="H38" s="2"/>
      <c r="I38" s="2"/>
      <c r="J38" s="2"/>
      <c r="K38" s="2"/>
      <c r="L38" s="2"/>
      <c r="M38" s="2"/>
      <c r="N38" s="2"/>
      <c r="O38" s="2"/>
      <c r="P38" s="2"/>
      <c r="Q38" s="2"/>
      <c r="R38" s="2"/>
      <c r="S38" s="2"/>
      <c r="T38" s="2"/>
      <c r="U38" s="2"/>
      <c r="V38" s="2"/>
      <c r="W38" s="2"/>
      <c r="X38" s="2"/>
    </row>
    <row r="39" spans="1:24">
      <c r="A39" s="2"/>
      <c r="B39" s="2"/>
      <c r="C39" s="2"/>
      <c r="D39" s="2"/>
      <c r="E39" s="2"/>
      <c r="F39" s="2"/>
      <c r="G39" s="2"/>
      <c r="H39" s="2"/>
      <c r="I39" s="2"/>
      <c r="J39" s="2"/>
      <c r="K39" s="2"/>
      <c r="L39" s="2"/>
      <c r="M39" s="2"/>
      <c r="N39" s="2"/>
      <c r="O39" s="2"/>
      <c r="P39" s="2"/>
      <c r="Q39" s="2"/>
      <c r="R39" s="2"/>
      <c r="S39" s="2"/>
      <c r="T39" s="2"/>
      <c r="U39" s="2"/>
      <c r="V39" s="2"/>
      <c r="W39" s="2"/>
      <c r="X39" s="2"/>
    </row>
    <row r="40" spans="1:24">
      <c r="A40" s="2"/>
      <c r="B40" s="2"/>
      <c r="C40" s="2"/>
      <c r="D40" s="2"/>
      <c r="E40" s="2"/>
      <c r="F40" s="2"/>
      <c r="G40" s="2"/>
      <c r="H40" s="2"/>
      <c r="I40" s="2"/>
      <c r="J40" s="2"/>
      <c r="K40" s="2"/>
      <c r="L40" s="2"/>
      <c r="M40" s="2"/>
      <c r="N40" s="2"/>
      <c r="O40" s="2"/>
      <c r="P40" s="2"/>
      <c r="Q40" s="2"/>
      <c r="R40" s="2"/>
      <c r="S40" s="2"/>
      <c r="T40" s="2"/>
      <c r="U40" s="2"/>
      <c r="V40" s="2"/>
      <c r="W40" s="2"/>
      <c r="X40" s="2"/>
    </row>
    <row r="41" spans="1:24">
      <c r="A41" s="2"/>
      <c r="B41" s="2"/>
      <c r="C41" s="2"/>
      <c r="D41" s="2"/>
      <c r="E41" s="2"/>
      <c r="F41" s="2"/>
      <c r="G41" s="2"/>
      <c r="H41" s="2"/>
      <c r="I41" s="2"/>
      <c r="J41" s="2"/>
      <c r="K41" s="2"/>
      <c r="L41" s="2"/>
      <c r="M41" s="2"/>
      <c r="N41" s="2"/>
      <c r="O41" s="2"/>
      <c r="P41" s="2"/>
      <c r="Q41" s="2"/>
      <c r="R41" s="2"/>
      <c r="S41" s="2"/>
      <c r="T41" s="2"/>
      <c r="U41" s="2"/>
      <c r="V41" s="2"/>
      <c r="W41" s="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row r="44" spans="1:24">
      <c r="A44" s="2"/>
      <c r="B44" s="2"/>
      <c r="C44" s="2"/>
      <c r="D44" s="2"/>
      <c r="E44" s="2"/>
      <c r="F44" s="2"/>
      <c r="G44" s="2"/>
      <c r="H44" s="2"/>
      <c r="I44" s="2"/>
      <c r="J44" s="2"/>
      <c r="K44" s="2"/>
      <c r="L44" s="2"/>
      <c r="M44" s="2"/>
      <c r="N44" s="2"/>
      <c r="O44" s="2"/>
      <c r="P44" s="2"/>
      <c r="Q44" s="2"/>
      <c r="R44" s="2"/>
      <c r="S44" s="2"/>
      <c r="T44" s="2"/>
      <c r="U44" s="2"/>
      <c r="V44" s="2"/>
      <c r="W44" s="2"/>
      <c r="X44" s="2"/>
    </row>
    <row r="45" spans="1:24">
      <c r="A45" s="2"/>
      <c r="B45" s="2"/>
      <c r="C45" s="2"/>
      <c r="D45" s="2"/>
      <c r="E45" s="2"/>
      <c r="F45" s="2"/>
      <c r="G45" s="2"/>
      <c r="H45" s="2"/>
      <c r="I45" s="2"/>
      <c r="J45" s="2"/>
      <c r="K45" s="2"/>
      <c r="L45" s="2"/>
      <c r="M45" s="2"/>
      <c r="N45" s="2"/>
      <c r="O45" s="2"/>
      <c r="P45" s="2"/>
      <c r="Q45" s="2"/>
      <c r="R45" s="2"/>
      <c r="S45" s="2"/>
      <c r="T45" s="2"/>
      <c r="U45" s="2"/>
      <c r="V45" s="2"/>
      <c r="W45" s="2"/>
      <c r="X45" s="2"/>
    </row>
    <row r="46" spans="1:24">
      <c r="A46" s="2"/>
      <c r="B46" s="2"/>
      <c r="C46" s="2"/>
      <c r="D46" s="2"/>
      <c r="E46" s="2"/>
      <c r="F46" s="2"/>
      <c r="G46" s="2"/>
      <c r="H46" s="2"/>
      <c r="I46" s="2"/>
      <c r="J46" s="2"/>
      <c r="K46" s="2"/>
      <c r="L46" s="2"/>
      <c r="M46" s="2"/>
      <c r="N46" s="2"/>
      <c r="O46" s="2"/>
      <c r="P46" s="2"/>
      <c r="Q46" s="2"/>
      <c r="R46" s="2"/>
      <c r="S46" s="2"/>
      <c r="T46" s="2"/>
      <c r="U46" s="2"/>
      <c r="V46" s="2"/>
      <c r="W46" s="2"/>
      <c r="X46" s="2"/>
    </row>
    <row r="47" spans="1:24">
      <c r="A47" s="2"/>
      <c r="B47" s="2"/>
      <c r="C47" s="2"/>
      <c r="D47" s="2"/>
      <c r="E47" s="2"/>
      <c r="F47" s="2"/>
      <c r="G47" s="2"/>
      <c r="H47" s="2"/>
      <c r="I47" s="2"/>
      <c r="J47" s="2"/>
      <c r="K47" s="2"/>
      <c r="L47" s="2"/>
      <c r="M47" s="2"/>
      <c r="N47" s="2"/>
      <c r="O47" s="2"/>
      <c r="P47" s="2"/>
      <c r="Q47" s="2"/>
      <c r="R47" s="2"/>
      <c r="S47" s="2"/>
      <c r="T47" s="2"/>
      <c r="U47" s="2"/>
      <c r="V47" s="2"/>
      <c r="W47" s="2"/>
      <c r="X47" s="2"/>
    </row>
    <row r="48" spans="1:24">
      <c r="A48" s="2"/>
      <c r="B48" s="2"/>
      <c r="C48" s="2"/>
      <c r="D48" s="2"/>
      <c r="E48" s="2"/>
      <c r="F48" s="2"/>
      <c r="G48" s="2"/>
      <c r="H48" s="2"/>
      <c r="I48" s="2"/>
      <c r="J48" s="2"/>
      <c r="K48" s="2"/>
      <c r="L48" s="2"/>
      <c r="M48" s="2"/>
      <c r="N48" s="2"/>
      <c r="O48" s="2"/>
      <c r="P48" s="2"/>
      <c r="Q48" s="2"/>
      <c r="R48" s="2"/>
      <c r="S48" s="2"/>
      <c r="T48" s="2"/>
      <c r="U48" s="2"/>
      <c r="V48" s="2"/>
      <c r="W48" s="2"/>
      <c r="X48" s="2"/>
    </row>
    <row r="49" spans="1:24">
      <c r="A49" s="2"/>
      <c r="B49" s="2"/>
      <c r="C49" s="2"/>
      <c r="D49" s="2"/>
      <c r="E49" s="2"/>
      <c r="F49" s="2"/>
      <c r="G49" s="2"/>
      <c r="H49" s="2"/>
      <c r="I49" s="2"/>
      <c r="J49" s="2"/>
      <c r="K49" s="2"/>
      <c r="L49" s="2"/>
      <c r="M49" s="2"/>
      <c r="N49" s="2"/>
      <c r="O49" s="2"/>
      <c r="P49" s="2"/>
      <c r="Q49" s="2"/>
      <c r="R49" s="2"/>
      <c r="S49" s="2"/>
      <c r="T49" s="2"/>
      <c r="U49" s="2"/>
      <c r="V49" s="2"/>
      <c r="W49" s="2"/>
      <c r="X49" s="2"/>
    </row>
    <row r="50" spans="1:24">
      <c r="A50" s="2"/>
      <c r="B50" s="2"/>
      <c r="C50" s="2"/>
      <c r="D50" s="2"/>
      <c r="E50" s="2"/>
      <c r="F50" s="2"/>
      <c r="G50" s="2"/>
      <c r="H50" s="2"/>
      <c r="I50" s="2"/>
      <c r="J50" s="2"/>
      <c r="K50" s="2"/>
      <c r="L50" s="2"/>
      <c r="M50" s="2"/>
      <c r="N50" s="2"/>
      <c r="O50" s="2"/>
      <c r="P50" s="2"/>
      <c r="Q50" s="2"/>
      <c r="R50" s="2"/>
      <c r="S50" s="2"/>
      <c r="T50" s="2"/>
      <c r="U50" s="2"/>
      <c r="V50" s="2"/>
      <c r="W50" s="2"/>
      <c r="X50" s="2"/>
    </row>
    <row r="51" spans="1:24">
      <c r="A51" s="2"/>
      <c r="B51" s="2"/>
      <c r="C51" s="2"/>
      <c r="D51" s="2"/>
      <c r="E51" s="2"/>
      <c r="F51" s="2"/>
      <c r="G51" s="2"/>
      <c r="H51" s="2"/>
      <c r="I51" s="2"/>
      <c r="J51" s="2"/>
      <c r="K51" s="2"/>
      <c r="L51" s="2"/>
      <c r="M51" s="2"/>
      <c r="N51" s="2"/>
      <c r="O51" s="2"/>
      <c r="P51" s="2"/>
      <c r="Q51" s="2"/>
      <c r="R51" s="2"/>
      <c r="S51" s="2"/>
      <c r="T51" s="2"/>
      <c r="U51" s="2"/>
      <c r="V51" s="2"/>
      <c r="W51" s="2"/>
      <c r="X51" s="2"/>
    </row>
    <row r="52" spans="1:24">
      <c r="A52" s="2"/>
      <c r="B52" s="2"/>
      <c r="C52" s="2"/>
      <c r="D52" s="2"/>
      <c r="E52" s="2"/>
      <c r="F52" s="2"/>
      <c r="G52" s="2"/>
      <c r="H52" s="2"/>
      <c r="I52" s="2"/>
      <c r="J52" s="2"/>
      <c r="K52" s="2"/>
      <c r="L52" s="2"/>
      <c r="M52" s="2"/>
      <c r="N52" s="2"/>
      <c r="O52" s="2"/>
      <c r="P52" s="2"/>
      <c r="Q52" s="2"/>
      <c r="R52" s="2"/>
      <c r="S52" s="2"/>
      <c r="T52" s="2"/>
      <c r="U52" s="2"/>
      <c r="V52" s="2"/>
      <c r="W52" s="2"/>
      <c r="X52" s="2"/>
    </row>
    <row r="53" spans="1:24">
      <c r="A53" s="2"/>
      <c r="B53" s="2"/>
      <c r="C53" s="2"/>
      <c r="D53" s="2"/>
      <c r="E53" s="2"/>
      <c r="F53" s="2"/>
      <c r="G53" s="2"/>
      <c r="H53" s="2"/>
      <c r="I53" s="2"/>
      <c r="J53" s="2"/>
      <c r="K53" s="2"/>
      <c r="L53" s="2"/>
      <c r="M53" s="2"/>
      <c r="N53" s="2"/>
      <c r="O53" s="2"/>
      <c r="P53" s="2"/>
      <c r="Q53" s="2"/>
      <c r="R53" s="2"/>
      <c r="S53" s="2"/>
      <c r="T53" s="2"/>
      <c r="U53" s="2"/>
      <c r="V53" s="2"/>
      <c r="W53" s="2"/>
      <c r="X53" s="2"/>
    </row>
    <row r="54" spans="1:24">
      <c r="A54" s="2"/>
      <c r="B54" s="2"/>
      <c r="C54" s="2"/>
      <c r="D54" s="2"/>
      <c r="E54" s="2"/>
      <c r="F54" s="2"/>
      <c r="G54" s="2"/>
      <c r="H54" s="2"/>
      <c r="I54" s="2"/>
      <c r="J54" s="2"/>
      <c r="K54" s="2"/>
      <c r="L54" s="2"/>
      <c r="M54" s="2"/>
      <c r="N54" s="2"/>
      <c r="O54" s="2"/>
      <c r="P54" s="2"/>
      <c r="Q54" s="2"/>
      <c r="R54" s="2"/>
      <c r="S54" s="2"/>
      <c r="T54" s="2"/>
      <c r="U54" s="2"/>
      <c r="V54" s="2"/>
      <c r="W54" s="2"/>
      <c r="X54" s="2"/>
    </row>
    <row r="55" spans="1:24">
      <c r="A55" s="2"/>
      <c r="B55" s="2"/>
      <c r="C55" s="2"/>
      <c r="D55" s="2"/>
      <c r="E55" s="2"/>
      <c r="F55" s="2"/>
      <c r="G55" s="2"/>
      <c r="H55" s="2"/>
      <c r="I55" s="2"/>
      <c r="J55" s="2"/>
      <c r="K55" s="2"/>
      <c r="L55" s="2"/>
      <c r="M55" s="2"/>
      <c r="N55" s="2"/>
      <c r="O55" s="2"/>
      <c r="P55" s="2"/>
      <c r="Q55" s="2"/>
      <c r="R55" s="2"/>
      <c r="S55" s="2"/>
      <c r="T55" s="2"/>
      <c r="U55" s="2"/>
      <c r="V55" s="2"/>
      <c r="W55" s="2"/>
      <c r="X55" s="2"/>
    </row>
    <row r="56" spans="1:24">
      <c r="A56" s="2"/>
      <c r="B56" s="2"/>
      <c r="C56" s="2"/>
      <c r="D56" s="2"/>
      <c r="E56" s="2"/>
      <c r="F56" s="2"/>
      <c r="G56" s="2"/>
      <c r="H56" s="2"/>
      <c r="I56" s="2"/>
      <c r="J56" s="2"/>
      <c r="K56" s="2"/>
      <c r="L56" s="2"/>
      <c r="M56" s="2"/>
      <c r="N56" s="2"/>
      <c r="O56" s="2"/>
      <c r="P56" s="2"/>
      <c r="Q56" s="2"/>
      <c r="R56" s="2"/>
      <c r="S56" s="2"/>
      <c r="T56" s="2"/>
      <c r="U56" s="2"/>
      <c r="V56" s="2"/>
      <c r="W56" s="2"/>
      <c r="X56" s="2"/>
    </row>
    <row r="57" spans="1:24">
      <c r="A57" s="2"/>
      <c r="B57" s="2"/>
      <c r="C57" s="2"/>
      <c r="D57" s="2"/>
      <c r="E57" s="2"/>
      <c r="F57" s="2"/>
      <c r="G57" s="2"/>
      <c r="H57" s="2"/>
      <c r="I57" s="2"/>
      <c r="J57" s="2"/>
      <c r="K57" s="2"/>
      <c r="L57" s="2"/>
      <c r="M57" s="2"/>
    </row>
    <row r="58" spans="1:24">
      <c r="A58" s="2"/>
      <c r="B58" s="2"/>
      <c r="C58" s="2"/>
      <c r="D58" s="2"/>
      <c r="E58" s="2"/>
      <c r="F58" s="2"/>
      <c r="G58" s="2"/>
      <c r="H58" s="2"/>
      <c r="I58" s="2"/>
      <c r="J58" s="2"/>
      <c r="K58" s="2"/>
      <c r="L58" s="2"/>
      <c r="M58" s="2"/>
    </row>
    <row r="59" spans="1:24">
      <c r="A59" s="2"/>
      <c r="B59" s="2"/>
      <c r="C59" s="2"/>
      <c r="D59" s="2"/>
      <c r="E59" s="2"/>
      <c r="F59" s="2"/>
      <c r="G59" s="2"/>
      <c r="H59" s="2"/>
      <c r="I59" s="2"/>
      <c r="J59" s="2"/>
      <c r="K59" s="2"/>
      <c r="L59" s="2"/>
      <c r="M59" s="2"/>
    </row>
    <row r="60" spans="1:24">
      <c r="A60" s="2"/>
      <c r="B60" s="2"/>
      <c r="C60" s="2"/>
      <c r="D60" s="2"/>
      <c r="E60" s="2"/>
      <c r="F60" s="2"/>
      <c r="G60" s="2"/>
      <c r="H60" s="2"/>
      <c r="I60" s="2"/>
      <c r="J60" s="2"/>
      <c r="K60" s="2"/>
      <c r="L60" s="2"/>
      <c r="M60" s="2"/>
    </row>
    <row r="61" spans="1:24">
      <c r="A61" s="2"/>
      <c r="B61" s="2"/>
      <c r="C61" s="2"/>
      <c r="D61" s="2"/>
      <c r="E61" s="2"/>
      <c r="F61" s="2"/>
      <c r="G61" s="2"/>
      <c r="H61" s="2"/>
      <c r="I61" s="2"/>
      <c r="J61" s="2"/>
      <c r="K61" s="2"/>
      <c r="L61" s="2"/>
      <c r="M61" s="2"/>
    </row>
    <row r="62" spans="1:24">
      <c r="A62" s="2"/>
      <c r="B62" s="2"/>
      <c r="C62" s="2"/>
      <c r="D62" s="2"/>
      <c r="E62" s="2"/>
      <c r="F62" s="2"/>
      <c r="G62" s="2"/>
      <c r="H62" s="2"/>
      <c r="I62" s="2"/>
      <c r="J62" s="2"/>
      <c r="K62" s="2"/>
      <c r="L62" s="2"/>
      <c r="M62" s="2"/>
    </row>
    <row r="63" spans="1:24">
      <c r="A63" s="2"/>
      <c r="B63" s="2"/>
      <c r="C63" s="2"/>
      <c r="D63" s="2"/>
      <c r="E63" s="2"/>
      <c r="F63" s="2"/>
      <c r="G63" s="2"/>
      <c r="H63" s="2"/>
      <c r="I63" s="2"/>
      <c r="J63" s="2"/>
      <c r="K63" s="2"/>
      <c r="L63" s="2"/>
      <c r="M63" s="2"/>
    </row>
    <row r="64" spans="1:24">
      <c r="A64" s="2"/>
      <c r="B64" s="2"/>
      <c r="C64" s="2"/>
      <c r="D64" s="2"/>
      <c r="E64" s="2"/>
      <c r="F64" s="2"/>
      <c r="G64" s="2"/>
      <c r="H64" s="2"/>
      <c r="I64" s="2"/>
      <c r="J64" s="2"/>
      <c r="K64" s="2"/>
      <c r="L64" s="2"/>
      <c r="M64" s="2"/>
    </row>
    <row r="65" spans="1:13">
      <c r="A65" s="2"/>
      <c r="B65" s="2"/>
      <c r="C65" s="2"/>
      <c r="D65" s="2"/>
      <c r="E65" s="2"/>
      <c r="F65" s="2"/>
      <c r="G65" s="2"/>
      <c r="H65" s="2"/>
      <c r="I65" s="2"/>
      <c r="J65" s="2"/>
      <c r="K65" s="2"/>
      <c r="L65" s="2"/>
      <c r="M65" s="2"/>
    </row>
    <row r="66" spans="1:13">
      <c r="A66" s="2"/>
      <c r="B66" s="2"/>
      <c r="C66" s="2"/>
      <c r="D66" s="2"/>
      <c r="E66" s="2"/>
      <c r="F66" s="2"/>
      <c r="G66" s="2"/>
      <c r="H66" s="2"/>
      <c r="I66" s="2"/>
      <c r="J66" s="2"/>
      <c r="K66" s="2"/>
      <c r="L66" s="2"/>
      <c r="M66" s="2"/>
    </row>
    <row r="67" spans="1:13">
      <c r="A67" s="2"/>
      <c r="B67" s="2"/>
      <c r="C67" s="2"/>
      <c r="D67" s="2"/>
      <c r="E67" s="2"/>
      <c r="F67" s="2"/>
      <c r="G67" s="2"/>
      <c r="H67" s="2"/>
      <c r="I67" s="2"/>
      <c r="J67" s="2"/>
      <c r="K67" s="2"/>
      <c r="L67" s="2"/>
      <c r="M67" s="2"/>
    </row>
    <row r="68" spans="1:13">
      <c r="A68" s="2"/>
      <c r="B68" s="2"/>
      <c r="C68" s="2"/>
      <c r="D68" s="2"/>
      <c r="E68" s="2"/>
      <c r="F68" s="2"/>
      <c r="G68" s="2"/>
      <c r="H68" s="2"/>
      <c r="I68" s="2"/>
      <c r="J68" s="2"/>
      <c r="K68" s="2"/>
      <c r="L68" s="2"/>
      <c r="M68" s="2"/>
    </row>
    <row r="69" spans="1:13">
      <c r="A69" s="2"/>
      <c r="B69" s="2"/>
      <c r="C69" s="2"/>
      <c r="D69" s="2"/>
      <c r="E69" s="2"/>
      <c r="F69" s="2"/>
      <c r="G69" s="2"/>
      <c r="H69" s="2"/>
      <c r="I69" s="2"/>
      <c r="J69" s="2"/>
      <c r="K69" s="2"/>
      <c r="L69" s="2"/>
      <c r="M69" s="2"/>
    </row>
    <row r="70" spans="1:13">
      <c r="A70" s="2"/>
      <c r="B70" s="2"/>
      <c r="C70" s="2"/>
      <c r="D70" s="2"/>
      <c r="E70" s="2"/>
      <c r="F70" s="2"/>
      <c r="G70" s="2"/>
      <c r="H70" s="2"/>
      <c r="I70" s="2"/>
      <c r="J70" s="2"/>
      <c r="K70" s="2"/>
      <c r="L70" s="2"/>
      <c r="M70" s="2"/>
    </row>
    <row r="71" spans="1:13">
      <c r="A71" s="2"/>
      <c r="B71" s="2"/>
      <c r="C71" s="2"/>
      <c r="D71" s="2"/>
      <c r="E71" s="2"/>
      <c r="F71" s="2"/>
      <c r="G71" s="2"/>
      <c r="H71" s="2"/>
      <c r="I71" s="2"/>
      <c r="J71" s="2"/>
      <c r="K71" s="2"/>
      <c r="L71" s="2"/>
      <c r="M71" s="2"/>
    </row>
    <row r="72" spans="1:13">
      <c r="A72" s="2"/>
      <c r="B72" s="2"/>
      <c r="C72" s="2"/>
      <c r="D72" s="2"/>
      <c r="E72" s="2"/>
      <c r="F72" s="2"/>
      <c r="G72" s="2"/>
      <c r="H72" s="2"/>
      <c r="I72" s="2"/>
      <c r="J72" s="2"/>
      <c r="K72" s="2"/>
      <c r="L72" s="2"/>
      <c r="M72" s="2"/>
    </row>
    <row r="73" spans="1:13">
      <c r="A73" s="2"/>
      <c r="B73" s="2"/>
      <c r="C73" s="2"/>
      <c r="D73" s="2"/>
      <c r="E73" s="2"/>
      <c r="F73" s="2"/>
      <c r="G73" s="2"/>
      <c r="H73" s="2"/>
      <c r="I73" s="2"/>
      <c r="J73" s="2"/>
      <c r="K73" s="2"/>
      <c r="L73" s="2"/>
      <c r="M73" s="2"/>
    </row>
    <row r="74" spans="1:13">
      <c r="A74" s="2"/>
      <c r="B74" s="2"/>
      <c r="C74" s="2"/>
      <c r="D74" s="2"/>
      <c r="E74" s="2"/>
      <c r="F74" s="2"/>
      <c r="G74" s="2"/>
      <c r="H74" s="2"/>
      <c r="I74" s="2"/>
      <c r="J74" s="2"/>
      <c r="K74" s="2"/>
      <c r="L74" s="2"/>
      <c r="M74" s="2"/>
    </row>
    <row r="75" spans="1:13">
      <c r="A75" s="2"/>
      <c r="B75" s="2"/>
      <c r="C75" s="2"/>
      <c r="D75" s="2"/>
      <c r="E75" s="2"/>
      <c r="F75" s="2"/>
      <c r="G75" s="2"/>
      <c r="H75" s="2"/>
      <c r="I75" s="2"/>
      <c r="J75" s="2"/>
      <c r="K75" s="2"/>
      <c r="L75" s="2"/>
      <c r="M75" s="2"/>
    </row>
    <row r="76" spans="1:13">
      <c r="A76" s="2"/>
      <c r="B76" s="2"/>
      <c r="C76" s="2"/>
      <c r="D76" s="2"/>
      <c r="E76" s="2"/>
      <c r="F76" s="2"/>
      <c r="G76" s="2"/>
      <c r="H76" s="2"/>
      <c r="I76" s="2"/>
      <c r="J76" s="2"/>
      <c r="K76" s="2"/>
      <c r="L76" s="2"/>
      <c r="M76" s="2"/>
    </row>
    <row r="77" spans="1:13">
      <c r="A77" s="2"/>
      <c r="B77" s="2"/>
      <c r="C77" s="2"/>
      <c r="D77" s="2"/>
      <c r="E77" s="2"/>
      <c r="F77" s="2"/>
      <c r="G77" s="2"/>
      <c r="H77" s="2"/>
      <c r="I77" s="2"/>
      <c r="J77" s="2"/>
      <c r="K77" s="2"/>
      <c r="L77" s="2"/>
      <c r="M77" s="2"/>
    </row>
    <row r="78" spans="1:13">
      <c r="A78" s="2"/>
      <c r="B78" s="2"/>
      <c r="C78" s="2"/>
      <c r="D78" s="2"/>
      <c r="E78" s="2"/>
      <c r="F78" s="2"/>
      <c r="G78" s="2"/>
      <c r="H78" s="2"/>
      <c r="I78" s="2"/>
      <c r="J78" s="2"/>
      <c r="K78" s="2"/>
      <c r="L78" s="2"/>
      <c r="M78" s="2"/>
    </row>
    <row r="79" spans="1:13">
      <c r="A79" s="2"/>
      <c r="B79" s="2"/>
      <c r="C79" s="2"/>
      <c r="D79" s="2"/>
      <c r="E79" s="2"/>
      <c r="F79" s="2"/>
      <c r="G79" s="2"/>
      <c r="H79" s="2"/>
      <c r="I79" s="2"/>
      <c r="J79" s="2"/>
      <c r="K79" s="2"/>
      <c r="L79" s="2"/>
      <c r="M79" s="2"/>
    </row>
    <row r="80" spans="1:13">
      <c r="A80" s="2"/>
      <c r="B80" s="2"/>
      <c r="C80" s="2"/>
      <c r="D80" s="2"/>
      <c r="E80" s="2"/>
      <c r="F80" s="2"/>
      <c r="G80" s="2"/>
      <c r="H80" s="2"/>
      <c r="I80" s="2"/>
      <c r="J80" s="2"/>
      <c r="K80" s="2"/>
      <c r="L80" s="2"/>
      <c r="M80" s="2"/>
    </row>
    <row r="81" spans="1:13">
      <c r="A81" s="2"/>
      <c r="B81" s="2"/>
      <c r="C81" s="2"/>
      <c r="D81" s="2"/>
      <c r="E81" s="2"/>
      <c r="F81" s="2"/>
      <c r="G81" s="2"/>
      <c r="H81" s="2"/>
      <c r="I81" s="2"/>
      <c r="J81" s="2"/>
      <c r="K81" s="2"/>
      <c r="L81" s="2"/>
      <c r="M81" s="2"/>
    </row>
    <row r="82" spans="1:13">
      <c r="A82" s="2"/>
      <c r="B82" s="2"/>
      <c r="C82" s="2"/>
      <c r="D82" s="2"/>
      <c r="E82" s="2"/>
      <c r="F82" s="2"/>
      <c r="G82" s="2"/>
      <c r="H82" s="2"/>
      <c r="I82" s="2"/>
      <c r="J82" s="2"/>
      <c r="K82" s="2"/>
      <c r="L82" s="2"/>
      <c r="M82" s="2"/>
    </row>
    <row r="83" spans="1:13">
      <c r="A83" s="2"/>
      <c r="B83" s="2"/>
      <c r="C83" s="2"/>
      <c r="D83" s="2"/>
      <c r="E83" s="2"/>
      <c r="F83" s="2"/>
      <c r="G83" s="2"/>
      <c r="H83" s="2"/>
      <c r="I83" s="2"/>
      <c r="J83" s="2"/>
      <c r="K83" s="2"/>
      <c r="L83" s="2"/>
      <c r="M83" s="2"/>
    </row>
    <row r="84" spans="1:13">
      <c r="A84" s="2"/>
      <c r="B84" s="2"/>
      <c r="C84" s="2"/>
      <c r="D84" s="2"/>
      <c r="E84" s="2"/>
      <c r="F84" s="2"/>
      <c r="G84" s="2"/>
      <c r="H84" s="2"/>
      <c r="I84" s="2"/>
      <c r="J84" s="2"/>
      <c r="K84" s="2"/>
      <c r="L84" s="2"/>
      <c r="M84" s="2"/>
    </row>
    <row r="85" spans="1:13">
      <c r="A85" s="2"/>
      <c r="B85" s="2"/>
      <c r="C85" s="2"/>
      <c r="D85" s="2"/>
      <c r="E85" s="2"/>
      <c r="F85" s="2"/>
      <c r="G85" s="2"/>
      <c r="H85" s="2"/>
      <c r="I85" s="2"/>
      <c r="J85" s="2"/>
      <c r="K85" s="2"/>
      <c r="L85" s="2"/>
      <c r="M85" s="2"/>
    </row>
    <row r="86" spans="1:13">
      <c r="A86" s="2"/>
      <c r="B86" s="2"/>
      <c r="C86" s="2"/>
      <c r="D86" s="2"/>
      <c r="E86" s="2"/>
      <c r="F86" s="2"/>
      <c r="G86" s="2"/>
      <c r="H86" s="2"/>
      <c r="I86" s="2"/>
      <c r="J86" s="2"/>
      <c r="K86" s="2"/>
      <c r="L86" s="2"/>
      <c r="M86" s="2"/>
    </row>
    <row r="87" spans="1:13">
      <c r="A87" s="2"/>
      <c r="B87" s="2"/>
      <c r="C87" s="2"/>
      <c r="D87" s="2"/>
      <c r="E87" s="2"/>
      <c r="F87" s="2"/>
      <c r="G87" s="2"/>
      <c r="H87" s="2"/>
      <c r="I87" s="2"/>
      <c r="J87" s="2"/>
      <c r="K87" s="2"/>
      <c r="L87" s="2"/>
      <c r="M87" s="2"/>
    </row>
    <row r="88" spans="1:13">
      <c r="A88" s="2"/>
      <c r="B88" s="2"/>
      <c r="C88" s="2"/>
      <c r="D88" s="2"/>
      <c r="E88" s="2"/>
      <c r="F88" s="2"/>
      <c r="G88" s="2"/>
      <c r="H88" s="2"/>
      <c r="I88" s="2"/>
      <c r="J88" s="2"/>
      <c r="K88" s="2"/>
      <c r="L88" s="2"/>
      <c r="M88" s="2"/>
    </row>
    <row r="89" spans="1:13">
      <c r="A89" s="2"/>
      <c r="B89" s="2"/>
      <c r="C89" s="2"/>
      <c r="D89" s="2"/>
      <c r="E89" s="2"/>
      <c r="F89" s="2"/>
      <c r="G89" s="2"/>
      <c r="H89" s="2"/>
      <c r="I89" s="2"/>
      <c r="J89" s="2"/>
      <c r="K89" s="2"/>
      <c r="L89" s="2"/>
      <c r="M89" s="2"/>
    </row>
    <row r="90" spans="1:13">
      <c r="A90" s="2"/>
      <c r="B90" s="2"/>
      <c r="C90" s="2"/>
      <c r="D90" s="2"/>
      <c r="E90" s="2"/>
      <c r="F90" s="2"/>
      <c r="G90" s="2"/>
      <c r="H90" s="2"/>
      <c r="I90" s="2"/>
      <c r="J90" s="2"/>
      <c r="K90" s="2"/>
      <c r="L90" s="2"/>
      <c r="M90" s="2"/>
    </row>
    <row r="91" spans="1:13">
      <c r="A91" s="2"/>
      <c r="B91" s="2"/>
      <c r="C91" s="2"/>
      <c r="D91" s="2"/>
      <c r="E91" s="2"/>
      <c r="F91" s="2"/>
      <c r="G91" s="2"/>
      <c r="H91" s="2"/>
      <c r="I91" s="2"/>
      <c r="J91" s="2"/>
      <c r="K91" s="2"/>
      <c r="L91" s="2"/>
      <c r="M91" s="2"/>
    </row>
    <row r="92" spans="1:13">
      <c r="A92" s="2"/>
      <c r="B92" s="2"/>
      <c r="C92" s="2"/>
      <c r="D92" s="2"/>
      <c r="E92" s="2"/>
      <c r="F92" s="2"/>
      <c r="G92" s="2"/>
      <c r="H92" s="2"/>
      <c r="I92" s="2"/>
      <c r="J92" s="2"/>
      <c r="K92" s="2"/>
      <c r="L92" s="2"/>
      <c r="M92" s="2"/>
    </row>
    <row r="93" spans="1:13">
      <c r="A93" s="2"/>
      <c r="B93" s="2"/>
      <c r="C93" s="2"/>
      <c r="D93" s="2"/>
      <c r="E93" s="2"/>
      <c r="F93" s="2"/>
      <c r="G93" s="2"/>
      <c r="H93" s="2"/>
      <c r="I93" s="2"/>
      <c r="J93" s="2"/>
      <c r="K93" s="2"/>
      <c r="L93" s="2"/>
      <c r="M93" s="2"/>
    </row>
    <row r="94" spans="1:13">
      <c r="A94" s="2"/>
      <c r="B94" s="2"/>
      <c r="C94" s="2"/>
      <c r="D94" s="2"/>
      <c r="E94" s="2"/>
      <c r="F94" s="2"/>
      <c r="G94" s="2"/>
      <c r="H94" s="2"/>
      <c r="I94" s="2"/>
      <c r="J94" s="2"/>
      <c r="K94" s="2"/>
      <c r="L94" s="2"/>
      <c r="M94" s="2"/>
    </row>
    <row r="95" spans="1:13">
      <c r="A95" s="2"/>
      <c r="B95" s="2"/>
      <c r="C95" s="2"/>
      <c r="D95" s="2"/>
      <c r="E95" s="2"/>
      <c r="F95" s="2"/>
      <c r="G95" s="2"/>
      <c r="H95" s="2"/>
      <c r="I95" s="2"/>
      <c r="J95" s="2"/>
      <c r="K95" s="2"/>
      <c r="L95" s="2"/>
      <c r="M95" s="2"/>
    </row>
    <row r="96" spans="1:13">
      <c r="A96" s="2"/>
      <c r="B96" s="2"/>
      <c r="C96" s="2"/>
      <c r="D96" s="2"/>
      <c r="E96" s="2"/>
      <c r="F96" s="2"/>
      <c r="G96" s="2"/>
      <c r="H96" s="2"/>
      <c r="I96" s="2"/>
      <c r="J96" s="2"/>
      <c r="K96" s="2"/>
      <c r="L96" s="2"/>
      <c r="M96" s="2"/>
    </row>
    <row r="97" spans="1:13">
      <c r="A97" s="2"/>
      <c r="B97" s="2"/>
      <c r="C97" s="2"/>
      <c r="D97" s="2"/>
      <c r="E97" s="2"/>
      <c r="F97" s="2"/>
      <c r="G97" s="2"/>
      <c r="H97" s="2"/>
      <c r="I97" s="2"/>
      <c r="J97" s="2"/>
      <c r="K97" s="2"/>
      <c r="L97" s="2"/>
      <c r="M97" s="2"/>
    </row>
    <row r="98" spans="1:13">
      <c r="A98" s="2"/>
      <c r="B98" s="2"/>
      <c r="C98" s="2"/>
      <c r="D98" s="2"/>
      <c r="E98" s="2"/>
      <c r="F98" s="2"/>
      <c r="G98" s="2"/>
      <c r="H98" s="2"/>
      <c r="I98" s="2"/>
      <c r="J98" s="2"/>
      <c r="K98" s="2"/>
      <c r="L98" s="2"/>
      <c r="M98" s="2"/>
    </row>
    <row r="99" spans="1:13">
      <c r="A99" s="2"/>
      <c r="B99" s="2"/>
      <c r="C99" s="2"/>
      <c r="D99" s="2"/>
      <c r="E99" s="2"/>
      <c r="F99" s="2"/>
      <c r="G99" s="2"/>
      <c r="H99" s="2"/>
      <c r="I99" s="2"/>
      <c r="J99" s="2"/>
      <c r="K99" s="2"/>
      <c r="L99" s="2"/>
      <c r="M99" s="2"/>
    </row>
    <row r="100" spans="1:13">
      <c r="A100" s="2"/>
      <c r="B100" s="2"/>
      <c r="C100" s="2"/>
      <c r="D100" s="2"/>
      <c r="E100" s="2"/>
      <c r="F100" s="2"/>
      <c r="G100" s="2"/>
      <c r="H100" s="2"/>
      <c r="I100" s="2"/>
      <c r="J100" s="2"/>
      <c r="K100" s="2"/>
      <c r="L100" s="2"/>
      <c r="M100" s="2"/>
    </row>
    <row r="101" spans="1:13">
      <c r="A101" s="2"/>
      <c r="B101" s="2"/>
      <c r="C101" s="2"/>
      <c r="D101" s="2"/>
      <c r="E101" s="2"/>
      <c r="F101" s="2"/>
      <c r="G101" s="2"/>
      <c r="H101" s="2"/>
      <c r="I101" s="2"/>
      <c r="J101" s="2"/>
      <c r="K101" s="2"/>
      <c r="L101" s="2"/>
      <c r="M101" s="2"/>
    </row>
    <row r="102" spans="1:13">
      <c r="A102" s="2"/>
      <c r="B102" s="2"/>
      <c r="C102" s="2"/>
      <c r="D102" s="2"/>
      <c r="E102" s="2"/>
      <c r="F102" s="2"/>
      <c r="G102" s="2"/>
      <c r="H102" s="2"/>
      <c r="I102" s="2"/>
      <c r="J102" s="2"/>
      <c r="K102" s="2"/>
      <c r="L102" s="2"/>
      <c r="M102" s="2"/>
    </row>
    <row r="103" spans="1:13">
      <c r="A103" s="2"/>
      <c r="B103" s="2"/>
      <c r="C103" s="2"/>
      <c r="D103" s="2"/>
      <c r="E103" s="2"/>
      <c r="F103" s="2"/>
      <c r="G103" s="2"/>
      <c r="H103" s="2"/>
      <c r="I103" s="2"/>
      <c r="J103" s="2"/>
      <c r="K103" s="2"/>
      <c r="L103" s="2"/>
      <c r="M103" s="2"/>
    </row>
    <row r="104" spans="1:13">
      <c r="A104" s="2"/>
      <c r="B104" s="2"/>
      <c r="C104" s="2"/>
      <c r="D104" s="2"/>
      <c r="E104" s="2"/>
      <c r="F104" s="2"/>
      <c r="G104" s="2"/>
      <c r="H104" s="2"/>
      <c r="I104" s="2"/>
      <c r="J104" s="2"/>
      <c r="K104" s="2"/>
      <c r="L104" s="2"/>
      <c r="M104" s="2"/>
    </row>
    <row r="105" spans="1:13">
      <c r="A105" s="2"/>
      <c r="B105" s="2"/>
      <c r="C105" s="2"/>
      <c r="D105" s="2"/>
      <c r="E105" s="2"/>
      <c r="F105" s="2"/>
      <c r="G105" s="2"/>
      <c r="H105" s="2"/>
      <c r="I105" s="2"/>
      <c r="J105" s="2"/>
      <c r="K105" s="2"/>
      <c r="L105" s="2"/>
      <c r="M105" s="2"/>
    </row>
    <row r="106" spans="1:13">
      <c r="A106" s="2"/>
      <c r="B106" s="2"/>
      <c r="C106" s="2"/>
      <c r="D106" s="2"/>
      <c r="E106" s="2"/>
      <c r="F106" s="2"/>
      <c r="G106" s="2"/>
      <c r="H106" s="2"/>
      <c r="I106" s="2"/>
      <c r="J106" s="2"/>
      <c r="K106" s="2"/>
      <c r="L106" s="2"/>
      <c r="M106" s="2"/>
    </row>
    <row r="107" spans="1:13">
      <c r="A107" s="2"/>
      <c r="B107" s="2"/>
      <c r="C107" s="2"/>
      <c r="D107" s="2"/>
      <c r="E107" s="2"/>
      <c r="F107" s="2"/>
      <c r="G107" s="2"/>
      <c r="H107" s="2"/>
      <c r="I107" s="2"/>
      <c r="J107" s="2"/>
      <c r="K107" s="2"/>
      <c r="L107" s="2"/>
      <c r="M107" s="2"/>
    </row>
    <row r="108" spans="1:13">
      <c r="A108" s="2"/>
      <c r="B108" s="2"/>
      <c r="C108" s="2"/>
      <c r="D108" s="2"/>
      <c r="E108" s="2"/>
      <c r="F108" s="2"/>
      <c r="G108" s="2"/>
      <c r="H108" s="2"/>
      <c r="I108" s="2"/>
      <c r="J108" s="2"/>
      <c r="K108" s="2"/>
      <c r="L108" s="2"/>
      <c r="M108" s="2"/>
    </row>
    <row r="109" spans="1:13">
      <c r="A109" s="2"/>
      <c r="B109" s="2"/>
      <c r="C109" s="2"/>
      <c r="D109" s="2"/>
      <c r="E109" s="2"/>
      <c r="F109" s="2"/>
      <c r="G109" s="2"/>
      <c r="H109" s="2"/>
      <c r="I109" s="2"/>
      <c r="J109" s="2"/>
      <c r="K109" s="2"/>
      <c r="L109" s="2"/>
      <c r="M109" s="2"/>
    </row>
    <row r="110" spans="1:13">
      <c r="A110" s="2"/>
      <c r="B110" s="2"/>
      <c r="C110" s="2"/>
      <c r="D110" s="2"/>
      <c r="E110" s="2"/>
      <c r="F110" s="2"/>
      <c r="G110" s="2"/>
      <c r="H110" s="2"/>
      <c r="I110" s="2"/>
      <c r="J110" s="2"/>
      <c r="K110" s="2"/>
      <c r="L110" s="2"/>
      <c r="M110" s="2"/>
    </row>
    <row r="111" spans="1:13">
      <c r="A111" s="2"/>
      <c r="B111" s="2"/>
      <c r="C111" s="2"/>
      <c r="D111" s="2"/>
      <c r="E111" s="2"/>
      <c r="F111" s="2"/>
      <c r="G111" s="2"/>
      <c r="H111" s="2"/>
      <c r="I111" s="2"/>
      <c r="J111" s="2"/>
      <c r="K111" s="2"/>
      <c r="L111" s="2"/>
      <c r="M111" s="2"/>
    </row>
    <row r="112" spans="1:13">
      <c r="A112" s="2"/>
      <c r="B112" s="2"/>
      <c r="C112" s="2"/>
      <c r="D112" s="2"/>
      <c r="E112" s="2"/>
      <c r="F112" s="2"/>
      <c r="G112" s="2"/>
      <c r="H112" s="2"/>
      <c r="I112" s="2"/>
      <c r="J112" s="2"/>
      <c r="K112" s="2"/>
      <c r="L112" s="2"/>
      <c r="M112" s="2"/>
    </row>
    <row r="113" spans="1:13">
      <c r="A113" s="2"/>
      <c r="B113" s="2"/>
      <c r="C113" s="2"/>
      <c r="D113" s="2"/>
      <c r="E113" s="2"/>
      <c r="F113" s="2"/>
      <c r="G113" s="2"/>
      <c r="H113" s="2"/>
      <c r="I113" s="2"/>
      <c r="J113" s="2"/>
      <c r="K113" s="2"/>
      <c r="L113" s="2"/>
      <c r="M113" s="2"/>
    </row>
    <row r="114" spans="1:13">
      <c r="A114" s="2"/>
      <c r="B114" s="2"/>
      <c r="C114" s="2"/>
      <c r="D114" s="2"/>
      <c r="E114" s="2"/>
      <c r="F114" s="2"/>
      <c r="G114" s="2"/>
      <c r="H114" s="2"/>
      <c r="I114" s="2"/>
      <c r="J114" s="2"/>
      <c r="K114" s="2"/>
      <c r="L114" s="2"/>
      <c r="M114" s="2"/>
    </row>
    <row r="115" spans="1:13">
      <c r="A115" s="2"/>
      <c r="B115" s="2"/>
      <c r="C115" s="2"/>
      <c r="D115" s="2"/>
      <c r="E115" s="2"/>
      <c r="F115" s="2"/>
      <c r="G115" s="2"/>
      <c r="H115" s="2"/>
      <c r="I115" s="2"/>
      <c r="J115" s="2"/>
      <c r="K115" s="2"/>
      <c r="L115" s="2"/>
      <c r="M115" s="2"/>
    </row>
    <row r="116" spans="1:13">
      <c r="A116" s="2"/>
      <c r="B116" s="2"/>
      <c r="C116" s="2"/>
      <c r="D116" s="2"/>
      <c r="E116" s="2"/>
      <c r="F116" s="2"/>
      <c r="G116" s="2"/>
      <c r="H116" s="2"/>
      <c r="I116" s="2"/>
      <c r="J116" s="2"/>
      <c r="K116" s="2"/>
      <c r="L116" s="2"/>
      <c r="M116" s="2"/>
    </row>
    <row r="117" spans="1:13">
      <c r="A117" s="2"/>
      <c r="B117" s="2"/>
      <c r="C117" s="2"/>
      <c r="D117" s="2"/>
      <c r="E117" s="2"/>
      <c r="F117" s="2"/>
      <c r="G117" s="2"/>
      <c r="H117" s="2"/>
      <c r="I117" s="2"/>
      <c r="J117" s="2"/>
      <c r="K117" s="2"/>
      <c r="L117" s="2"/>
      <c r="M117" s="2"/>
    </row>
    <row r="118" spans="1:13">
      <c r="A118" s="2"/>
      <c r="B118" s="2"/>
      <c r="C118" s="2"/>
      <c r="D118" s="2"/>
      <c r="E118" s="2"/>
      <c r="F118" s="2"/>
      <c r="G118" s="2"/>
      <c r="H118" s="2"/>
      <c r="I118" s="2"/>
      <c r="J118" s="2"/>
      <c r="K118" s="2"/>
      <c r="L118" s="2"/>
      <c r="M118" s="2"/>
    </row>
    <row r="119" spans="1:13">
      <c r="A119" s="2"/>
      <c r="B119" s="2"/>
      <c r="C119" s="2"/>
      <c r="D119" s="2"/>
      <c r="E119" s="2"/>
      <c r="F119" s="2"/>
      <c r="G119" s="2"/>
      <c r="H119" s="2"/>
      <c r="I119" s="2"/>
      <c r="J119" s="2"/>
      <c r="K119" s="2"/>
      <c r="L119" s="2"/>
      <c r="M119" s="2"/>
    </row>
    <row r="120" spans="1:13">
      <c r="A120" s="2"/>
      <c r="B120" s="2"/>
      <c r="C120" s="2"/>
      <c r="D120" s="2"/>
      <c r="E120" s="2"/>
      <c r="F120" s="2"/>
      <c r="G120" s="2"/>
      <c r="H120" s="2"/>
      <c r="I120" s="2"/>
      <c r="J120" s="2"/>
      <c r="K120" s="2"/>
      <c r="L120" s="2"/>
      <c r="M120" s="2"/>
    </row>
    <row r="121" spans="1:13">
      <c r="A121" s="2"/>
      <c r="B121" s="2"/>
      <c r="C121" s="2"/>
      <c r="D121" s="2"/>
      <c r="E121" s="2"/>
      <c r="F121" s="2"/>
      <c r="G121" s="2"/>
      <c r="H121" s="2"/>
      <c r="I121" s="2"/>
      <c r="J121" s="2"/>
      <c r="K121" s="2"/>
      <c r="L121" s="2"/>
      <c r="M121" s="2"/>
    </row>
    <row r="122" spans="1:13">
      <c r="A122" s="2"/>
      <c r="B122" s="2"/>
      <c r="C122" s="2"/>
      <c r="D122" s="2"/>
      <c r="E122" s="2"/>
      <c r="F122" s="2"/>
      <c r="G122" s="2"/>
      <c r="H122" s="2"/>
      <c r="I122" s="2"/>
      <c r="J122" s="2"/>
      <c r="K122" s="2"/>
      <c r="L122" s="2"/>
      <c r="M122" s="2"/>
    </row>
    <row r="123" spans="1:13">
      <c r="A123" s="2"/>
      <c r="B123" s="2"/>
      <c r="C123" s="2"/>
      <c r="D123" s="2"/>
      <c r="E123" s="2"/>
      <c r="F123" s="2"/>
      <c r="G123" s="2"/>
      <c r="H123" s="2"/>
      <c r="I123" s="2"/>
      <c r="J123" s="2"/>
      <c r="K123" s="2"/>
      <c r="L123" s="2"/>
      <c r="M123" s="2"/>
    </row>
    <row r="124" spans="1:13">
      <c r="A124" s="2"/>
      <c r="B124" s="2"/>
      <c r="C124" s="2"/>
      <c r="D124" s="2"/>
      <c r="E124" s="2"/>
      <c r="F124" s="2"/>
      <c r="G124" s="2"/>
      <c r="H124" s="2"/>
      <c r="I124" s="2"/>
      <c r="J124" s="2"/>
      <c r="K124" s="2"/>
      <c r="L124" s="2"/>
      <c r="M124" s="2"/>
    </row>
    <row r="125" spans="1:13">
      <c r="A125" s="2"/>
      <c r="B125" s="2"/>
      <c r="C125" s="2"/>
      <c r="D125" s="2"/>
      <c r="E125" s="2"/>
      <c r="F125" s="2"/>
      <c r="G125" s="2"/>
      <c r="H125" s="2"/>
      <c r="I125" s="2"/>
      <c r="J125" s="2"/>
      <c r="K125" s="2"/>
      <c r="L125" s="2"/>
      <c r="M125" s="2"/>
    </row>
    <row r="126" spans="1:13">
      <c r="A126" s="2"/>
      <c r="B126" s="2"/>
      <c r="C126" s="2"/>
      <c r="D126" s="2"/>
      <c r="E126" s="2"/>
      <c r="F126" s="2"/>
      <c r="G126" s="2"/>
      <c r="H126" s="2"/>
      <c r="I126" s="2"/>
      <c r="J126" s="2"/>
      <c r="K126" s="2"/>
      <c r="L126" s="2"/>
      <c r="M126" s="2"/>
    </row>
    <row r="127" spans="1:13">
      <c r="A127" s="2"/>
      <c r="B127" s="2"/>
      <c r="C127" s="2"/>
      <c r="D127" s="2"/>
      <c r="E127" s="2"/>
      <c r="F127" s="2"/>
      <c r="G127" s="2"/>
      <c r="H127" s="2"/>
      <c r="I127" s="2"/>
      <c r="J127" s="2"/>
      <c r="K127" s="2"/>
      <c r="L127" s="2"/>
      <c r="M127" s="2"/>
    </row>
    <row r="128" spans="1:13">
      <c r="A128" s="2"/>
      <c r="B128" s="2"/>
      <c r="C128" s="2"/>
      <c r="D128" s="2"/>
      <c r="E128" s="2"/>
      <c r="F128" s="2"/>
      <c r="G128" s="2"/>
      <c r="H128" s="2"/>
      <c r="I128" s="2"/>
      <c r="J128" s="2"/>
      <c r="K128" s="2"/>
      <c r="L128" s="2"/>
      <c r="M128" s="2"/>
    </row>
    <row r="129" spans="1:13">
      <c r="A129" s="2"/>
      <c r="B129" s="2"/>
      <c r="C129" s="2"/>
      <c r="D129" s="2"/>
      <c r="E129" s="2"/>
      <c r="F129" s="2"/>
      <c r="G129" s="2"/>
      <c r="H129" s="2"/>
      <c r="I129" s="2"/>
      <c r="J129" s="2"/>
      <c r="K129" s="2"/>
      <c r="L129" s="2"/>
      <c r="M129" s="2"/>
    </row>
    <row r="130" spans="1:13">
      <c r="A130" s="2"/>
      <c r="B130" s="2"/>
      <c r="C130" s="2"/>
      <c r="D130" s="2"/>
      <c r="E130" s="2"/>
      <c r="F130" s="2"/>
      <c r="G130" s="2"/>
      <c r="H130" s="2"/>
      <c r="I130" s="2"/>
      <c r="J130" s="2"/>
      <c r="K130" s="2"/>
      <c r="L130" s="2"/>
      <c r="M130" s="2"/>
    </row>
    <row r="131" spans="1:13">
      <c r="A131" s="2"/>
      <c r="B131" s="2"/>
      <c r="C131" s="2"/>
      <c r="D131" s="2"/>
      <c r="E131" s="2"/>
      <c r="F131" s="2"/>
      <c r="G131" s="2"/>
      <c r="H131" s="2"/>
      <c r="I131" s="2"/>
      <c r="J131" s="2"/>
      <c r="K131" s="2"/>
      <c r="L131" s="2"/>
      <c r="M131" s="2"/>
    </row>
    <row r="132" spans="1:13">
      <c r="A132" s="2"/>
      <c r="B132" s="2"/>
      <c r="C132" s="2"/>
      <c r="D132" s="2"/>
      <c r="E132" s="2"/>
      <c r="F132" s="2"/>
      <c r="G132" s="2"/>
      <c r="H132" s="2"/>
      <c r="I132" s="2"/>
      <c r="J132" s="2"/>
      <c r="K132" s="2"/>
      <c r="L132" s="2"/>
      <c r="M132" s="2"/>
    </row>
    <row r="133" spans="1:13">
      <c r="A133" s="2"/>
      <c r="B133" s="2"/>
      <c r="C133" s="2"/>
      <c r="D133" s="2"/>
      <c r="E133" s="2"/>
      <c r="F133" s="2"/>
      <c r="G133" s="2"/>
      <c r="H133" s="2"/>
      <c r="I133" s="2"/>
      <c r="J133" s="2"/>
      <c r="K133" s="2"/>
      <c r="L133" s="2"/>
      <c r="M133" s="2"/>
    </row>
    <row r="134" spans="1:13">
      <c r="A134" s="2"/>
      <c r="B134" s="2"/>
      <c r="C134" s="2"/>
      <c r="D134" s="2"/>
      <c r="E134" s="2"/>
      <c r="F134" s="2"/>
      <c r="G134" s="2"/>
      <c r="H134" s="2"/>
      <c r="I134" s="2"/>
      <c r="J134" s="2"/>
      <c r="K134" s="2"/>
      <c r="L134" s="2"/>
      <c r="M134" s="2"/>
    </row>
    <row r="135" spans="1:13">
      <c r="A135" s="2"/>
      <c r="B135" s="2"/>
      <c r="C135" s="2"/>
      <c r="D135" s="2"/>
      <c r="E135" s="2"/>
      <c r="F135" s="2"/>
      <c r="G135" s="2"/>
      <c r="H135" s="2"/>
      <c r="I135" s="2"/>
      <c r="J135" s="2"/>
      <c r="K135" s="2"/>
      <c r="L135" s="2"/>
      <c r="M135" s="2"/>
    </row>
    <row r="136" spans="1:13">
      <c r="A136" s="2"/>
      <c r="B136" s="2"/>
      <c r="C136" s="2"/>
      <c r="D136" s="2"/>
      <c r="E136" s="2"/>
      <c r="F136" s="2"/>
      <c r="G136" s="2"/>
      <c r="H136" s="2"/>
      <c r="I136" s="2"/>
      <c r="J136" s="2"/>
      <c r="K136" s="2"/>
      <c r="L136" s="2"/>
      <c r="M136" s="2"/>
    </row>
    <row r="137" spans="1:13">
      <c r="A137" s="2"/>
      <c r="B137" s="2"/>
      <c r="C137" s="2"/>
      <c r="D137" s="2"/>
      <c r="E137" s="2"/>
      <c r="F137" s="2"/>
      <c r="G137" s="2"/>
      <c r="H137" s="2"/>
      <c r="I137" s="2"/>
      <c r="J137" s="2"/>
      <c r="K137" s="2"/>
      <c r="L137" s="2"/>
      <c r="M137" s="2"/>
    </row>
    <row r="138" spans="1:13">
      <c r="A138" s="2"/>
      <c r="B138" s="2"/>
      <c r="C138" s="2"/>
      <c r="D138" s="2"/>
      <c r="E138" s="2"/>
      <c r="F138" s="2"/>
      <c r="G138" s="2"/>
      <c r="H138" s="2"/>
      <c r="I138" s="2"/>
      <c r="J138" s="2"/>
      <c r="K138" s="2"/>
      <c r="L138" s="2"/>
      <c r="M138" s="2"/>
    </row>
    <row r="139" spans="1:13">
      <c r="A139" s="2"/>
      <c r="B139" s="2"/>
      <c r="C139" s="2"/>
      <c r="D139" s="2"/>
      <c r="E139" s="2"/>
      <c r="F139" s="2"/>
      <c r="G139" s="2"/>
      <c r="H139" s="2"/>
      <c r="I139" s="2"/>
      <c r="J139" s="2"/>
      <c r="K139" s="2"/>
      <c r="L139" s="2"/>
      <c r="M139" s="2"/>
    </row>
    <row r="140" spans="1:13">
      <c r="A140" s="2"/>
      <c r="B140" s="2"/>
      <c r="C140" s="2"/>
      <c r="D140" s="2"/>
      <c r="E140" s="2"/>
      <c r="F140" s="2"/>
      <c r="G140" s="2"/>
      <c r="H140" s="2"/>
      <c r="I140" s="2"/>
      <c r="J140" s="2"/>
      <c r="K140" s="2"/>
      <c r="L140" s="2"/>
      <c r="M140" s="2"/>
    </row>
    <row r="141" spans="1:13">
      <c r="A141" s="2"/>
      <c r="B141" s="2"/>
      <c r="C141" s="2"/>
      <c r="D141" s="2"/>
      <c r="E141" s="2"/>
      <c r="F141" s="2"/>
      <c r="G141" s="2"/>
      <c r="H141" s="2"/>
      <c r="I141" s="2"/>
      <c r="J141" s="2"/>
      <c r="K141" s="2"/>
      <c r="L141" s="2"/>
      <c r="M141" s="2"/>
    </row>
    <row r="142" spans="1:13">
      <c r="A142" s="2"/>
      <c r="B142" s="2"/>
      <c r="C142" s="2"/>
      <c r="D142" s="2"/>
      <c r="E142" s="2"/>
      <c r="F142" s="2"/>
      <c r="G142" s="2"/>
      <c r="H142" s="2"/>
      <c r="I142" s="2"/>
      <c r="J142" s="2"/>
      <c r="K142" s="2"/>
      <c r="L142" s="2"/>
      <c r="M142" s="2"/>
    </row>
    <row r="143" spans="1:13">
      <c r="A143" s="2"/>
      <c r="B143" s="2"/>
      <c r="C143" s="2"/>
      <c r="D143" s="2"/>
      <c r="E143" s="2"/>
      <c r="F143" s="2"/>
      <c r="G143" s="2"/>
      <c r="H143" s="2"/>
      <c r="I143" s="2"/>
      <c r="J143" s="2"/>
      <c r="K143" s="2"/>
      <c r="L143" s="2"/>
      <c r="M143" s="2"/>
    </row>
    <row r="144" spans="1:13">
      <c r="A144" s="2"/>
      <c r="B144" s="2"/>
      <c r="C144" s="2"/>
      <c r="D144" s="2"/>
      <c r="E144" s="2"/>
      <c r="F144" s="2"/>
      <c r="G144" s="2"/>
      <c r="H144" s="2"/>
      <c r="I144" s="2"/>
      <c r="J144" s="2"/>
      <c r="K144" s="2"/>
      <c r="L144" s="2"/>
      <c r="M144" s="2"/>
    </row>
    <row r="145" spans="1:13">
      <c r="A145" s="2"/>
      <c r="B145" s="2"/>
      <c r="C145" s="2"/>
      <c r="D145" s="2"/>
      <c r="E145" s="2"/>
      <c r="F145" s="2"/>
      <c r="G145" s="2"/>
      <c r="H145" s="2"/>
      <c r="I145" s="2"/>
      <c r="J145" s="2"/>
      <c r="K145" s="2"/>
      <c r="L145" s="2"/>
      <c r="M145" s="2"/>
    </row>
    <row r="146" spans="1:13">
      <c r="A146" s="2"/>
      <c r="B146" s="2"/>
      <c r="C146" s="2"/>
      <c r="D146" s="2"/>
      <c r="E146" s="2"/>
      <c r="F146" s="2"/>
      <c r="G146" s="2"/>
      <c r="H146" s="2"/>
      <c r="I146" s="2"/>
      <c r="J146" s="2"/>
      <c r="K146" s="2"/>
      <c r="L146" s="2"/>
      <c r="M146" s="2"/>
    </row>
    <row r="147" spans="1:13">
      <c r="A147" s="2"/>
      <c r="B147" s="2"/>
      <c r="C147" s="2"/>
      <c r="D147" s="2"/>
      <c r="E147" s="2"/>
      <c r="F147" s="2"/>
      <c r="G147" s="2"/>
      <c r="H147" s="2"/>
      <c r="I147" s="2"/>
      <c r="J147" s="2"/>
      <c r="K147" s="2"/>
      <c r="L147" s="2"/>
      <c r="M147" s="2"/>
    </row>
    <row r="148" spans="1:13">
      <c r="A148" s="2"/>
      <c r="B148" s="2"/>
      <c r="C148" s="2"/>
      <c r="D148" s="2"/>
      <c r="E148" s="2"/>
      <c r="F148" s="2"/>
      <c r="G148" s="2"/>
      <c r="H148" s="2"/>
      <c r="I148" s="2"/>
      <c r="J148" s="2"/>
      <c r="K148" s="2"/>
      <c r="L148" s="2"/>
      <c r="M148" s="2"/>
    </row>
    <row r="149" spans="1:13">
      <c r="A149" s="2"/>
      <c r="B149" s="2"/>
      <c r="C149" s="2"/>
      <c r="D149" s="2"/>
      <c r="E149" s="2"/>
      <c r="F149" s="2"/>
      <c r="G149" s="2"/>
      <c r="H149" s="2"/>
      <c r="I149" s="2"/>
      <c r="J149" s="2"/>
      <c r="K149" s="2"/>
      <c r="L149" s="2"/>
      <c r="M149" s="2"/>
    </row>
    <row r="150" spans="1:13">
      <c r="A150" s="2"/>
      <c r="B150" s="2"/>
      <c r="C150" s="2"/>
      <c r="D150" s="2"/>
      <c r="E150" s="2"/>
      <c r="F150" s="2"/>
      <c r="G150" s="2"/>
      <c r="H150" s="2"/>
      <c r="I150" s="2"/>
      <c r="J150" s="2"/>
      <c r="K150" s="2"/>
      <c r="L150" s="2"/>
      <c r="M150" s="2"/>
    </row>
    <row r="151" spans="1:13">
      <c r="A151" s="2"/>
      <c r="B151" s="2"/>
      <c r="C151" s="2"/>
      <c r="D151" s="2"/>
      <c r="E151" s="2"/>
      <c r="F151" s="2"/>
      <c r="G151" s="2"/>
      <c r="H151" s="2"/>
      <c r="I151" s="2"/>
      <c r="J151" s="2"/>
      <c r="K151" s="2"/>
      <c r="L151" s="2"/>
      <c r="M151" s="2"/>
    </row>
    <row r="152" spans="1:13">
      <c r="A152" s="2"/>
      <c r="B152" s="2"/>
      <c r="C152" s="2"/>
      <c r="D152" s="2"/>
      <c r="E152" s="2"/>
      <c r="F152" s="2"/>
      <c r="G152" s="2"/>
      <c r="H152" s="2"/>
      <c r="I152" s="2"/>
      <c r="J152" s="2"/>
      <c r="K152" s="2"/>
      <c r="L152" s="2"/>
      <c r="M152" s="2"/>
    </row>
    <row r="153" spans="1:13">
      <c r="A153" s="2"/>
      <c r="B153" s="2"/>
      <c r="C153" s="2"/>
      <c r="D153" s="2"/>
      <c r="E153" s="2"/>
      <c r="F153" s="2"/>
      <c r="G153" s="2"/>
      <c r="H153" s="2"/>
      <c r="I153" s="2"/>
      <c r="J153" s="2"/>
      <c r="K153" s="2"/>
      <c r="L153" s="2"/>
      <c r="M153" s="2"/>
    </row>
    <row r="154" spans="1:13">
      <c r="A154" s="2"/>
      <c r="B154" s="2"/>
      <c r="C154" s="2"/>
      <c r="D154" s="2"/>
      <c r="E154" s="2"/>
      <c r="F154" s="2"/>
      <c r="G154" s="2"/>
      <c r="H154" s="2"/>
      <c r="I154" s="2"/>
      <c r="J154" s="2"/>
      <c r="K154" s="2"/>
      <c r="L154" s="2"/>
      <c r="M154" s="2"/>
    </row>
    <row r="155" spans="1:13">
      <c r="A155" s="2"/>
      <c r="B155" s="2"/>
      <c r="C155" s="2"/>
      <c r="D155" s="2"/>
      <c r="E155" s="2"/>
      <c r="F155" s="2"/>
      <c r="G155" s="2"/>
      <c r="H155" s="2"/>
      <c r="I155" s="2"/>
      <c r="J155" s="2"/>
      <c r="K155" s="2"/>
      <c r="L155" s="2"/>
      <c r="M155" s="2"/>
    </row>
    <row r="156" spans="1:13">
      <c r="A156" s="2"/>
      <c r="B156" s="2"/>
      <c r="C156" s="2"/>
      <c r="D156" s="2"/>
      <c r="E156" s="2"/>
      <c r="F156" s="2"/>
      <c r="G156" s="2"/>
      <c r="H156" s="2"/>
      <c r="I156" s="2"/>
      <c r="J156" s="2"/>
      <c r="K156" s="2"/>
      <c r="L156" s="2"/>
      <c r="M156" s="2"/>
    </row>
    <row r="157" spans="1:13">
      <c r="A157" s="2"/>
      <c r="B157" s="2"/>
      <c r="C157" s="2"/>
      <c r="D157" s="2"/>
      <c r="E157" s="2"/>
      <c r="F157" s="2"/>
      <c r="G157" s="2"/>
      <c r="H157" s="2"/>
      <c r="I157" s="2"/>
      <c r="J157" s="2"/>
      <c r="K157" s="2"/>
      <c r="L157" s="2"/>
      <c r="M157" s="2"/>
    </row>
    <row r="158" spans="1:13">
      <c r="A158" s="2"/>
      <c r="B158" s="2"/>
      <c r="C158" s="2"/>
      <c r="D158" s="2"/>
      <c r="E158" s="2"/>
      <c r="F158" s="2"/>
      <c r="G158" s="2"/>
      <c r="H158" s="2"/>
      <c r="I158" s="2"/>
      <c r="J158" s="2"/>
      <c r="K158" s="2"/>
      <c r="L158" s="2"/>
      <c r="M158" s="2"/>
    </row>
    <row r="159" spans="1:13">
      <c r="A159" s="2"/>
      <c r="B159" s="2"/>
      <c r="C159" s="2"/>
      <c r="D159" s="2"/>
      <c r="E159" s="2"/>
      <c r="F159" s="2"/>
      <c r="G159" s="2"/>
      <c r="H159" s="2"/>
      <c r="I159" s="2"/>
      <c r="J159" s="2"/>
      <c r="K159" s="2"/>
      <c r="L159" s="2"/>
      <c r="M159" s="2"/>
    </row>
    <row r="160" spans="1:13">
      <c r="A160" s="2"/>
      <c r="B160" s="2"/>
      <c r="C160" s="2"/>
      <c r="D160" s="2"/>
      <c r="E160" s="2"/>
      <c r="F160" s="2"/>
      <c r="G160" s="2"/>
      <c r="H160" s="2"/>
      <c r="I160" s="2"/>
      <c r="J160" s="2"/>
      <c r="K160" s="2"/>
      <c r="L160" s="2"/>
      <c r="M160" s="2"/>
    </row>
    <row r="161" spans="1:13">
      <c r="A161" s="2"/>
      <c r="B161" s="2"/>
      <c r="C161" s="2"/>
      <c r="D161" s="2"/>
      <c r="E161" s="2"/>
      <c r="F161" s="2"/>
      <c r="G161" s="2"/>
      <c r="H161" s="2"/>
      <c r="I161" s="2"/>
      <c r="J161" s="2"/>
      <c r="K161" s="2"/>
      <c r="L161" s="2"/>
      <c r="M161" s="2"/>
    </row>
    <row r="162" spans="1:13">
      <c r="A162" s="2"/>
      <c r="B162" s="2"/>
      <c r="C162" s="2"/>
      <c r="D162" s="2"/>
      <c r="E162" s="2"/>
      <c r="F162" s="2"/>
      <c r="G162" s="2"/>
      <c r="H162" s="2"/>
      <c r="I162" s="2"/>
      <c r="J162" s="2"/>
      <c r="K162" s="2"/>
      <c r="L162" s="2"/>
      <c r="M162" s="2"/>
    </row>
    <row r="163" spans="1:13">
      <c r="A163" s="2"/>
      <c r="B163" s="2"/>
      <c r="C163" s="2"/>
      <c r="D163" s="2"/>
      <c r="E163" s="2"/>
      <c r="F163" s="2"/>
      <c r="G163" s="2"/>
      <c r="H163" s="2"/>
      <c r="I163" s="2"/>
      <c r="J163" s="2"/>
      <c r="K163" s="2"/>
      <c r="L163" s="2"/>
      <c r="M163" s="2"/>
    </row>
    <row r="164" spans="1:13">
      <c r="A164" s="2"/>
      <c r="B164" s="2"/>
      <c r="C164" s="2"/>
      <c r="D164" s="2"/>
      <c r="E164" s="2"/>
      <c r="F164" s="2"/>
      <c r="G164" s="2"/>
      <c r="H164" s="2"/>
      <c r="I164" s="2"/>
      <c r="J164" s="2"/>
      <c r="K164" s="2"/>
      <c r="L164" s="2"/>
      <c r="M164" s="2"/>
    </row>
    <row r="165" spans="1:13">
      <c r="A165" s="2"/>
      <c r="B165" s="2"/>
      <c r="C165" s="2"/>
      <c r="D165" s="2"/>
      <c r="E165" s="2"/>
      <c r="F165" s="2"/>
      <c r="G165" s="2"/>
      <c r="H165" s="2"/>
      <c r="I165" s="2"/>
      <c r="J165" s="2"/>
      <c r="K165" s="2"/>
      <c r="L165" s="2"/>
      <c r="M165" s="2"/>
    </row>
    <row r="166" spans="1:13">
      <c r="A166" s="2"/>
      <c r="B166" s="2"/>
      <c r="C166" s="2"/>
      <c r="D166" s="2"/>
      <c r="E166" s="2"/>
      <c r="F166" s="2"/>
      <c r="G166" s="2"/>
      <c r="H166" s="2"/>
      <c r="I166" s="2"/>
      <c r="J166" s="2"/>
      <c r="K166" s="2"/>
      <c r="L166" s="2"/>
      <c r="M166" s="2"/>
    </row>
    <row r="167" spans="1:13">
      <c r="A167" s="2"/>
      <c r="B167" s="2"/>
      <c r="C167" s="2"/>
      <c r="D167" s="2"/>
      <c r="E167" s="2"/>
      <c r="F167" s="2"/>
      <c r="G167" s="2"/>
      <c r="H167" s="2"/>
      <c r="I167" s="2"/>
      <c r="J167" s="2"/>
      <c r="K167" s="2"/>
      <c r="L167" s="2"/>
      <c r="M167" s="2"/>
    </row>
    <row r="168" spans="1:13">
      <c r="A168" s="2"/>
      <c r="B168" s="2"/>
      <c r="C168" s="2"/>
      <c r="D168" s="2"/>
      <c r="E168" s="2"/>
      <c r="F168" s="2"/>
      <c r="G168" s="2"/>
      <c r="H168" s="2"/>
      <c r="I168" s="2"/>
      <c r="J168" s="2"/>
      <c r="K168" s="2"/>
      <c r="L168" s="2"/>
      <c r="M168" s="2"/>
    </row>
    <row r="169" spans="1:13">
      <c r="A169" s="2"/>
      <c r="B169" s="2"/>
      <c r="C169" s="2"/>
      <c r="D169" s="2"/>
      <c r="E169" s="2"/>
      <c r="F169" s="2"/>
      <c r="G169" s="2"/>
      <c r="H169" s="2"/>
      <c r="I169" s="2"/>
      <c r="J169" s="2"/>
      <c r="K169" s="2"/>
      <c r="L169" s="2"/>
      <c r="M169" s="2"/>
    </row>
    <row r="170" spans="1:13">
      <c r="A170" s="2"/>
      <c r="B170" s="2"/>
      <c r="C170" s="2"/>
      <c r="D170" s="2"/>
      <c r="E170" s="2"/>
      <c r="F170" s="2"/>
      <c r="G170" s="2"/>
      <c r="H170" s="2"/>
      <c r="I170" s="2"/>
      <c r="J170" s="2"/>
      <c r="K170" s="2"/>
      <c r="L170" s="2"/>
      <c r="M170" s="2"/>
    </row>
    <row r="171" spans="1:13">
      <c r="A171" s="2"/>
      <c r="B171" s="2"/>
      <c r="C171" s="2"/>
      <c r="D171" s="2"/>
      <c r="E171" s="2"/>
      <c r="F171" s="2"/>
      <c r="G171" s="2"/>
      <c r="H171" s="2"/>
      <c r="I171" s="2"/>
      <c r="J171" s="2"/>
      <c r="K171" s="2"/>
      <c r="L171" s="2"/>
      <c r="M171" s="2"/>
    </row>
    <row r="172" spans="1:13">
      <c r="A172" s="2"/>
      <c r="B172" s="2"/>
      <c r="C172" s="2"/>
      <c r="D172" s="2"/>
      <c r="E172" s="2"/>
      <c r="F172" s="2"/>
      <c r="G172" s="2"/>
      <c r="H172" s="2"/>
      <c r="I172" s="2"/>
      <c r="J172" s="2"/>
      <c r="K172" s="2"/>
      <c r="L172" s="2"/>
      <c r="M172" s="2"/>
    </row>
    <row r="173" spans="1:13">
      <c r="A173" s="2"/>
      <c r="B173" s="2"/>
      <c r="C173" s="2"/>
      <c r="D173" s="2"/>
      <c r="E173" s="2"/>
      <c r="F173" s="2"/>
      <c r="G173" s="2"/>
      <c r="H173" s="2"/>
      <c r="I173" s="2"/>
      <c r="J173" s="2"/>
      <c r="K173" s="2"/>
      <c r="L173" s="2"/>
      <c r="M173" s="2"/>
    </row>
    <row r="174" spans="1:13">
      <c r="A174" s="2"/>
      <c r="B174" s="2"/>
      <c r="C174" s="2"/>
      <c r="D174" s="2"/>
      <c r="E174" s="2"/>
      <c r="F174" s="2"/>
      <c r="G174" s="2"/>
      <c r="H174" s="2"/>
      <c r="I174" s="2"/>
      <c r="J174" s="2"/>
      <c r="K174" s="2"/>
      <c r="L174" s="2"/>
      <c r="M174" s="2"/>
    </row>
    <row r="175" spans="1:13">
      <c r="A175" s="2"/>
      <c r="B175" s="2"/>
      <c r="C175" s="2"/>
      <c r="D175" s="2"/>
      <c r="E175" s="2"/>
      <c r="F175" s="2"/>
      <c r="G175" s="2"/>
      <c r="H175" s="2"/>
      <c r="I175" s="2"/>
      <c r="J175" s="2"/>
      <c r="K175" s="2"/>
      <c r="L175" s="2"/>
      <c r="M175" s="2"/>
    </row>
    <row r="176" spans="1:13">
      <c r="A176" s="2"/>
      <c r="B176" s="2"/>
      <c r="C176" s="2"/>
      <c r="D176" s="2"/>
      <c r="E176" s="2"/>
      <c r="F176" s="2"/>
      <c r="G176" s="2"/>
      <c r="H176" s="2"/>
      <c r="I176" s="2"/>
      <c r="J176" s="2"/>
      <c r="K176" s="2"/>
      <c r="L176" s="2"/>
      <c r="M176" s="2"/>
    </row>
    <row r="177" spans="1:13">
      <c r="A177" s="2"/>
      <c r="B177" s="2"/>
      <c r="C177" s="2"/>
      <c r="D177" s="2"/>
      <c r="E177" s="2"/>
      <c r="F177" s="2"/>
      <c r="G177" s="2"/>
      <c r="H177" s="2"/>
      <c r="I177" s="2"/>
      <c r="J177" s="2"/>
      <c r="K177" s="2"/>
      <c r="L177" s="2"/>
      <c r="M177" s="2"/>
    </row>
    <row r="178" spans="1:13">
      <c r="A178" s="2"/>
      <c r="B178" s="2"/>
      <c r="C178" s="2"/>
      <c r="D178" s="2"/>
      <c r="E178" s="2"/>
      <c r="F178" s="2"/>
      <c r="G178" s="2"/>
      <c r="H178" s="2"/>
      <c r="I178" s="2"/>
      <c r="J178" s="2"/>
      <c r="K178" s="2"/>
      <c r="L178" s="2"/>
      <c r="M178" s="2"/>
    </row>
    <row r="179" spans="1:13">
      <c r="A179" s="2"/>
      <c r="B179" s="2"/>
      <c r="C179" s="2"/>
      <c r="D179" s="2"/>
      <c r="E179" s="2"/>
      <c r="F179" s="2"/>
      <c r="G179" s="2"/>
      <c r="H179" s="2"/>
      <c r="I179" s="2"/>
      <c r="J179" s="2"/>
      <c r="K179" s="2"/>
      <c r="L179" s="2"/>
      <c r="M179" s="2"/>
    </row>
    <row r="180" spans="1:13">
      <c r="A180" s="2"/>
      <c r="B180" s="2"/>
      <c r="C180" s="2"/>
      <c r="D180" s="2"/>
      <c r="E180" s="2"/>
      <c r="F180" s="2"/>
      <c r="G180" s="2"/>
      <c r="H180" s="2"/>
      <c r="I180" s="2"/>
      <c r="J180" s="2"/>
      <c r="K180" s="2"/>
      <c r="L180" s="2"/>
      <c r="M180" s="2"/>
    </row>
    <row r="181" spans="1:13">
      <c r="A181" s="2"/>
      <c r="B181" s="2"/>
      <c r="C181" s="2"/>
      <c r="D181" s="2"/>
      <c r="E181" s="2"/>
      <c r="F181" s="2"/>
      <c r="G181" s="2"/>
      <c r="H181" s="2"/>
      <c r="I181" s="2"/>
      <c r="J181" s="2"/>
      <c r="K181" s="2"/>
      <c r="L181" s="2"/>
      <c r="M181" s="2"/>
    </row>
    <row r="182" spans="1:13">
      <c r="A182" s="2"/>
      <c r="B182" s="2"/>
      <c r="C182" s="2"/>
      <c r="D182" s="2"/>
      <c r="E182" s="2"/>
      <c r="F182" s="2"/>
      <c r="G182" s="2"/>
      <c r="H182" s="2"/>
      <c r="I182" s="2"/>
      <c r="J182" s="2"/>
      <c r="K182" s="2"/>
      <c r="L182" s="2"/>
      <c r="M182" s="2"/>
    </row>
    <row r="183" spans="1:13">
      <c r="A183" s="2"/>
      <c r="B183" s="2"/>
      <c r="C183" s="2"/>
      <c r="D183" s="2"/>
      <c r="E183" s="2"/>
      <c r="F183" s="2"/>
      <c r="G183" s="2"/>
      <c r="H183" s="2"/>
      <c r="I183" s="2"/>
      <c r="J183" s="2"/>
      <c r="K183" s="2"/>
      <c r="L183" s="2"/>
      <c r="M183" s="2"/>
    </row>
    <row r="184" spans="1:13">
      <c r="A184" s="2"/>
      <c r="B184" s="2"/>
      <c r="C184" s="2"/>
      <c r="D184" s="2"/>
      <c r="E184" s="2"/>
      <c r="F184" s="2"/>
      <c r="G184" s="2"/>
      <c r="H184" s="2"/>
      <c r="I184" s="2"/>
      <c r="J184" s="2"/>
      <c r="K184" s="2"/>
      <c r="L184" s="2"/>
      <c r="M184" s="2"/>
    </row>
    <row r="185" spans="1:13">
      <c r="A185" s="2"/>
      <c r="B185" s="2"/>
      <c r="C185" s="2"/>
      <c r="D185" s="2"/>
      <c r="E185" s="2"/>
      <c r="F185" s="2"/>
      <c r="G185" s="2"/>
      <c r="H185" s="2"/>
      <c r="I185" s="2"/>
      <c r="J185" s="2"/>
      <c r="K185" s="2"/>
      <c r="L185" s="2"/>
      <c r="M185" s="2"/>
    </row>
    <row r="186" spans="1:13">
      <c r="A186" s="2"/>
      <c r="B186" s="2"/>
      <c r="C186" s="2"/>
      <c r="D186" s="2"/>
      <c r="E186" s="2"/>
      <c r="F186" s="2"/>
      <c r="G186" s="2"/>
      <c r="H186" s="2"/>
      <c r="I186" s="2"/>
      <c r="J186" s="2"/>
      <c r="K186" s="2"/>
      <c r="L186" s="2"/>
      <c r="M186" s="2"/>
    </row>
    <row r="187" spans="1:13">
      <c r="A187" s="2"/>
      <c r="B187" s="2"/>
      <c r="C187" s="2"/>
      <c r="D187" s="2"/>
      <c r="E187" s="2"/>
      <c r="F187" s="2"/>
      <c r="G187" s="2"/>
      <c r="H187" s="2"/>
      <c r="I187" s="2"/>
      <c r="J187" s="2"/>
      <c r="K187" s="2"/>
      <c r="L187" s="2"/>
      <c r="M187" s="2"/>
    </row>
    <row r="188" spans="1:13">
      <c r="A188" s="2"/>
      <c r="B188" s="2"/>
      <c r="C188" s="2"/>
      <c r="D188" s="2"/>
      <c r="E188" s="2"/>
      <c r="F188" s="2"/>
      <c r="G188" s="2"/>
      <c r="H188" s="2"/>
      <c r="I188" s="2"/>
      <c r="J188" s="2"/>
      <c r="K188" s="2"/>
      <c r="L188" s="2"/>
      <c r="M188" s="2"/>
    </row>
    <row r="189" spans="1:13">
      <c r="A189" s="2"/>
      <c r="B189" s="2"/>
      <c r="C189" s="2"/>
      <c r="D189" s="2"/>
      <c r="E189" s="2"/>
      <c r="F189" s="2"/>
      <c r="G189" s="2"/>
      <c r="H189" s="2"/>
      <c r="I189" s="2"/>
      <c r="J189" s="2"/>
      <c r="K189" s="2"/>
      <c r="L189" s="2"/>
      <c r="M189" s="2"/>
    </row>
    <row r="190" spans="1:13">
      <c r="A190" s="2"/>
      <c r="B190" s="2"/>
      <c r="C190" s="2"/>
      <c r="D190" s="2"/>
      <c r="E190" s="2"/>
      <c r="F190" s="2"/>
      <c r="G190" s="2"/>
      <c r="H190" s="2"/>
      <c r="I190" s="2"/>
      <c r="J190" s="2"/>
      <c r="K190" s="2"/>
      <c r="L190" s="2"/>
      <c r="M190" s="2"/>
    </row>
    <row r="191" spans="1:13">
      <c r="A191" s="2"/>
      <c r="B191" s="2"/>
      <c r="C191" s="2"/>
      <c r="D191" s="2"/>
      <c r="E191" s="2"/>
      <c r="F191" s="2"/>
      <c r="G191" s="2"/>
      <c r="H191" s="2"/>
      <c r="I191" s="2"/>
      <c r="J191" s="2"/>
      <c r="K191" s="2"/>
      <c r="L191" s="2"/>
      <c r="M191" s="2"/>
    </row>
    <row r="192" spans="1:13">
      <c r="A192" s="2"/>
      <c r="B192" s="2"/>
      <c r="C192" s="2"/>
      <c r="D192" s="2"/>
      <c r="E192" s="2"/>
      <c r="F192" s="2"/>
      <c r="G192" s="2"/>
      <c r="H192" s="2"/>
      <c r="I192" s="2"/>
      <c r="J192" s="2"/>
      <c r="K192" s="2"/>
      <c r="L192" s="2"/>
      <c r="M192" s="2"/>
    </row>
    <row r="193" spans="1:13">
      <c r="A193" s="2"/>
      <c r="B193" s="2"/>
      <c r="C193" s="2"/>
      <c r="D193" s="2"/>
      <c r="E193" s="2"/>
      <c r="F193" s="2"/>
      <c r="G193" s="2"/>
      <c r="H193" s="2"/>
      <c r="I193" s="2"/>
      <c r="J193" s="2"/>
      <c r="K193" s="2"/>
      <c r="L193" s="2"/>
      <c r="M193" s="2"/>
    </row>
    <row r="194" spans="1:13">
      <c r="A194" s="2"/>
      <c r="B194" s="2"/>
      <c r="C194" s="2"/>
      <c r="D194" s="2"/>
      <c r="E194" s="2"/>
      <c r="F194" s="2"/>
      <c r="G194" s="2"/>
      <c r="H194" s="2"/>
      <c r="I194" s="2"/>
      <c r="J194" s="2"/>
      <c r="K194" s="2"/>
      <c r="L194" s="2"/>
      <c r="M194" s="2"/>
    </row>
    <row r="195" spans="1:13">
      <c r="A195" s="2"/>
      <c r="B195" s="2"/>
      <c r="C195" s="2"/>
      <c r="D195" s="2"/>
      <c r="E195" s="2"/>
      <c r="F195" s="2"/>
      <c r="G195" s="2"/>
      <c r="H195" s="2"/>
      <c r="I195" s="2"/>
      <c r="J195" s="2"/>
      <c r="K195" s="2"/>
      <c r="L195" s="2"/>
      <c r="M195" s="2"/>
    </row>
    <row r="196" spans="1:13">
      <c r="A196" s="2"/>
      <c r="B196" s="2"/>
      <c r="C196" s="2"/>
      <c r="D196" s="2"/>
      <c r="E196" s="2"/>
      <c r="F196" s="2"/>
      <c r="G196" s="2"/>
      <c r="H196" s="2"/>
      <c r="I196" s="2"/>
      <c r="J196" s="2"/>
      <c r="K196" s="2"/>
      <c r="L196" s="2"/>
      <c r="M196" s="2"/>
    </row>
    <row r="197" spans="1:13">
      <c r="A197" s="2"/>
      <c r="B197" s="2"/>
      <c r="C197" s="2"/>
      <c r="D197" s="2"/>
      <c r="E197" s="2"/>
      <c r="F197" s="2"/>
      <c r="G197" s="2"/>
      <c r="H197" s="2"/>
      <c r="I197" s="2"/>
      <c r="J197" s="2"/>
      <c r="K197" s="2"/>
      <c r="L197" s="2"/>
      <c r="M197" s="2"/>
    </row>
    <row r="198" spans="1:13">
      <c r="A198" s="2"/>
      <c r="B198" s="2"/>
      <c r="C198" s="2"/>
      <c r="D198" s="2"/>
      <c r="E198" s="2"/>
      <c r="F198" s="2"/>
      <c r="G198" s="2"/>
      <c r="H198" s="2"/>
      <c r="I198" s="2"/>
      <c r="J198" s="2"/>
      <c r="K198" s="2"/>
      <c r="L198" s="2"/>
      <c r="M198" s="2"/>
    </row>
    <row r="199" spans="1:13">
      <c r="A199" s="2"/>
      <c r="B199" s="2"/>
      <c r="C199" s="2"/>
      <c r="D199" s="2"/>
      <c r="E199" s="2"/>
      <c r="F199" s="2"/>
      <c r="G199" s="2"/>
      <c r="H199" s="2"/>
      <c r="I199" s="2"/>
      <c r="J199" s="2"/>
      <c r="K199" s="2"/>
      <c r="L199" s="2"/>
      <c r="M199" s="2"/>
    </row>
    <row r="200" spans="1:13">
      <c r="A200" s="2"/>
      <c r="B200" s="2"/>
      <c r="C200" s="2"/>
      <c r="D200" s="2"/>
      <c r="E200" s="2"/>
      <c r="F200" s="2"/>
      <c r="G200" s="2"/>
      <c r="H200" s="2"/>
      <c r="I200" s="2"/>
      <c r="J200" s="2"/>
      <c r="K200" s="2"/>
      <c r="L200" s="2"/>
      <c r="M200" s="2"/>
    </row>
    <row r="201" spans="1:13">
      <c r="A201" s="2"/>
      <c r="B201" s="2"/>
      <c r="C201" s="2"/>
      <c r="D201" s="2"/>
      <c r="E201" s="2"/>
      <c r="F201" s="2"/>
      <c r="G201" s="2"/>
      <c r="H201" s="2"/>
      <c r="I201" s="2"/>
      <c r="J201" s="2"/>
      <c r="K201" s="2"/>
      <c r="L201" s="2"/>
      <c r="M201" s="2"/>
    </row>
    <row r="202" spans="1:13">
      <c r="A202" s="2"/>
      <c r="B202" s="2"/>
      <c r="C202" s="2"/>
      <c r="D202" s="2"/>
      <c r="E202" s="2"/>
      <c r="F202" s="2"/>
      <c r="G202" s="2"/>
      <c r="H202" s="2"/>
      <c r="I202" s="2"/>
      <c r="J202" s="2"/>
      <c r="K202" s="2"/>
      <c r="L202" s="2"/>
      <c r="M202" s="2"/>
    </row>
    <row r="203" spans="1:13">
      <c r="A203" s="2"/>
      <c r="B203" s="2"/>
      <c r="C203" s="2"/>
      <c r="D203" s="2"/>
      <c r="E203" s="2"/>
      <c r="F203" s="2"/>
      <c r="G203" s="2"/>
      <c r="H203" s="2"/>
      <c r="I203" s="2"/>
      <c r="J203" s="2"/>
      <c r="K203" s="2"/>
      <c r="L203" s="2"/>
      <c r="M203" s="2"/>
    </row>
    <row r="204" spans="1:13">
      <c r="A204" s="2"/>
      <c r="B204" s="2"/>
      <c r="C204" s="2"/>
      <c r="D204" s="2"/>
      <c r="E204" s="2"/>
      <c r="F204" s="2"/>
      <c r="G204" s="2"/>
      <c r="H204" s="2"/>
      <c r="I204" s="2"/>
      <c r="J204" s="2"/>
      <c r="K204" s="2"/>
      <c r="L204" s="2"/>
      <c r="M204" s="2"/>
    </row>
    <row r="205" spans="1:13">
      <c r="A205" s="2"/>
      <c r="B205" s="2"/>
      <c r="C205" s="2"/>
      <c r="D205" s="2"/>
      <c r="E205" s="2"/>
      <c r="F205" s="2"/>
      <c r="G205" s="2"/>
      <c r="H205" s="2"/>
      <c r="I205" s="2"/>
      <c r="J205" s="2"/>
      <c r="K205" s="2"/>
      <c r="L205" s="2"/>
      <c r="M205" s="2"/>
    </row>
    <row r="206" spans="1:13">
      <c r="A206" s="2"/>
      <c r="B206" s="2"/>
      <c r="C206" s="2"/>
      <c r="D206" s="2"/>
      <c r="E206" s="2"/>
      <c r="F206" s="2"/>
      <c r="G206" s="2"/>
      <c r="H206" s="2"/>
      <c r="I206" s="2"/>
      <c r="J206" s="2"/>
      <c r="K206" s="2"/>
      <c r="L206" s="2"/>
      <c r="M206" s="2"/>
    </row>
    <row r="207" spans="1:13">
      <c r="A207" s="2"/>
      <c r="B207" s="2"/>
      <c r="C207" s="2"/>
      <c r="D207" s="2"/>
      <c r="E207" s="2"/>
      <c r="F207" s="2"/>
      <c r="G207" s="2"/>
      <c r="H207" s="2"/>
      <c r="I207" s="2"/>
      <c r="J207" s="2"/>
      <c r="K207" s="2"/>
      <c r="L207" s="2"/>
      <c r="M207" s="2"/>
    </row>
    <row r="208" spans="1:13">
      <c r="A208" s="2"/>
      <c r="B208" s="2"/>
      <c r="C208" s="2"/>
      <c r="D208" s="2"/>
      <c r="E208" s="2"/>
      <c r="F208" s="2"/>
      <c r="G208" s="2"/>
      <c r="H208" s="2"/>
      <c r="I208" s="2"/>
      <c r="J208" s="2"/>
      <c r="K208" s="2"/>
      <c r="L208" s="2"/>
      <c r="M208" s="2"/>
    </row>
    <row r="209" spans="1:13">
      <c r="A209" s="2"/>
      <c r="B209" s="2"/>
      <c r="C209" s="2"/>
      <c r="D209" s="2"/>
      <c r="E209" s="2"/>
      <c r="F209" s="2"/>
      <c r="G209" s="2"/>
      <c r="H209" s="2"/>
      <c r="I209" s="2"/>
      <c r="J209" s="2"/>
      <c r="K209" s="2"/>
      <c r="L209" s="2"/>
      <c r="M209" s="2"/>
    </row>
    <row r="210" spans="1:13">
      <c r="A210" s="2"/>
      <c r="B210" s="2"/>
      <c r="C210" s="2"/>
      <c r="D210" s="2"/>
      <c r="E210" s="2"/>
      <c r="F210" s="2"/>
      <c r="G210" s="2"/>
      <c r="H210" s="2"/>
      <c r="I210" s="2"/>
      <c r="J210" s="2"/>
      <c r="K210" s="2"/>
      <c r="L210" s="2"/>
      <c r="M210" s="2"/>
    </row>
    <row r="211" spans="1:13">
      <c r="A211" s="2"/>
      <c r="B211" s="2"/>
      <c r="C211" s="2"/>
      <c r="D211" s="2"/>
      <c r="E211" s="2"/>
      <c r="F211" s="2"/>
      <c r="G211" s="2"/>
      <c r="H211" s="2"/>
      <c r="I211" s="2"/>
      <c r="J211" s="2"/>
      <c r="K211" s="2"/>
      <c r="L211" s="2"/>
      <c r="M211" s="2"/>
    </row>
    <row r="212" spans="1:13">
      <c r="A212" s="2"/>
      <c r="B212" s="2"/>
      <c r="C212" s="2"/>
      <c r="D212" s="2"/>
      <c r="E212" s="2"/>
      <c r="F212" s="2"/>
      <c r="G212" s="2"/>
      <c r="H212" s="2"/>
      <c r="I212" s="2"/>
      <c r="J212" s="2"/>
      <c r="K212" s="2"/>
      <c r="L212" s="2"/>
      <c r="M212" s="2"/>
    </row>
    <row r="213" spans="1:13">
      <c r="A213" s="2"/>
      <c r="B213" s="2"/>
      <c r="C213" s="2"/>
      <c r="D213" s="2"/>
      <c r="E213" s="2"/>
      <c r="F213" s="2"/>
      <c r="G213" s="2"/>
      <c r="H213" s="2"/>
      <c r="I213" s="2"/>
      <c r="J213" s="2"/>
      <c r="K213" s="2"/>
      <c r="L213" s="2"/>
      <c r="M213" s="2"/>
    </row>
    <row r="214" spans="1:13">
      <c r="A214" s="2"/>
      <c r="B214" s="2"/>
      <c r="C214" s="2"/>
      <c r="D214" s="2"/>
      <c r="E214" s="2"/>
      <c r="F214" s="2"/>
      <c r="G214" s="2"/>
      <c r="H214" s="2"/>
      <c r="I214" s="2"/>
      <c r="J214" s="2"/>
      <c r="K214" s="2"/>
      <c r="L214" s="2"/>
      <c r="M214" s="2"/>
    </row>
    <row r="215" spans="1:13">
      <c r="A215" s="2"/>
      <c r="B215" s="2"/>
      <c r="C215" s="2"/>
      <c r="D215" s="2"/>
      <c r="E215" s="2"/>
      <c r="F215" s="2"/>
      <c r="G215" s="2"/>
      <c r="H215" s="2"/>
      <c r="I215" s="2"/>
      <c r="J215" s="2"/>
      <c r="K215" s="2"/>
      <c r="L215" s="2"/>
      <c r="M215" s="2"/>
    </row>
    <row r="216" spans="1:13">
      <c r="A216" s="2"/>
      <c r="B216" s="2"/>
      <c r="C216" s="2"/>
      <c r="D216" s="2"/>
      <c r="E216" s="2"/>
      <c r="F216" s="2"/>
      <c r="G216" s="2"/>
      <c r="H216" s="2"/>
      <c r="I216" s="2"/>
      <c r="J216" s="2"/>
      <c r="K216" s="2"/>
      <c r="L216" s="2"/>
      <c r="M216" s="2"/>
    </row>
    <row r="217" spans="1:13">
      <c r="A217" s="2"/>
      <c r="B217" s="2"/>
      <c r="C217" s="2"/>
      <c r="D217" s="2"/>
      <c r="E217" s="2"/>
      <c r="F217" s="2"/>
      <c r="G217" s="2"/>
      <c r="H217" s="2"/>
      <c r="I217" s="2"/>
      <c r="J217" s="2"/>
      <c r="K217" s="2"/>
      <c r="L217" s="2"/>
      <c r="M217" s="2"/>
    </row>
    <row r="218" spans="1:13">
      <c r="A218" s="2"/>
      <c r="B218" s="2"/>
      <c r="C218" s="2"/>
      <c r="D218" s="2"/>
      <c r="E218" s="2"/>
      <c r="F218" s="2"/>
      <c r="G218" s="2"/>
      <c r="H218" s="2"/>
      <c r="I218" s="2"/>
      <c r="J218" s="2"/>
      <c r="K218" s="2"/>
      <c r="L218" s="2"/>
      <c r="M218" s="2"/>
    </row>
    <row r="219" spans="1:13">
      <c r="A219" s="2"/>
      <c r="B219" s="2"/>
      <c r="C219" s="2"/>
      <c r="D219" s="2"/>
      <c r="E219" s="2"/>
      <c r="F219" s="2"/>
      <c r="G219" s="2"/>
      <c r="H219" s="2"/>
      <c r="I219" s="2"/>
      <c r="J219" s="2"/>
      <c r="K219" s="2"/>
      <c r="L219" s="2"/>
      <c r="M219" s="2"/>
    </row>
    <row r="220" spans="1:13">
      <c r="A220" s="2"/>
      <c r="B220" s="2"/>
      <c r="C220" s="2"/>
      <c r="D220" s="2"/>
      <c r="E220" s="2"/>
      <c r="F220" s="2"/>
      <c r="G220" s="2"/>
      <c r="H220" s="2"/>
      <c r="I220" s="2"/>
      <c r="J220" s="2"/>
      <c r="K220" s="2"/>
      <c r="L220" s="2"/>
      <c r="M220" s="2"/>
    </row>
    <row r="221" spans="1:13">
      <c r="A221" s="2"/>
      <c r="B221" s="2"/>
      <c r="C221" s="2"/>
      <c r="D221" s="2"/>
      <c r="E221" s="2"/>
      <c r="F221" s="2"/>
      <c r="G221" s="2"/>
      <c r="H221" s="2"/>
      <c r="I221" s="2"/>
      <c r="J221" s="2"/>
      <c r="K221" s="2"/>
      <c r="L221" s="2"/>
      <c r="M221" s="2"/>
    </row>
    <row r="222" spans="1:13">
      <c r="A222" s="2"/>
      <c r="B222" s="2"/>
      <c r="C222" s="2"/>
      <c r="D222" s="2"/>
      <c r="E222" s="2"/>
      <c r="F222" s="2"/>
      <c r="G222" s="2"/>
      <c r="H222" s="2"/>
      <c r="I222" s="2"/>
      <c r="J222" s="2"/>
      <c r="K222" s="2"/>
      <c r="L222" s="2"/>
      <c r="M222" s="2"/>
    </row>
    <row r="223" spans="1:13">
      <c r="A223" s="2"/>
      <c r="B223" s="2"/>
      <c r="C223" s="2"/>
      <c r="D223" s="2"/>
      <c r="E223" s="2"/>
      <c r="F223" s="2"/>
      <c r="G223" s="2"/>
      <c r="H223" s="2"/>
      <c r="I223" s="2"/>
      <c r="J223" s="2"/>
      <c r="K223" s="2"/>
      <c r="L223" s="2"/>
      <c r="M223" s="2"/>
    </row>
    <row r="224" spans="1:13">
      <c r="A224" s="2"/>
      <c r="B224" s="2"/>
      <c r="C224" s="2"/>
      <c r="D224" s="2"/>
      <c r="E224" s="2"/>
      <c r="F224" s="2"/>
      <c r="G224" s="2"/>
      <c r="H224" s="2"/>
      <c r="I224" s="2"/>
      <c r="J224" s="2"/>
      <c r="K224" s="2"/>
      <c r="L224" s="2"/>
      <c r="M224" s="2"/>
    </row>
    <row r="225" spans="1:13">
      <c r="A225" s="2"/>
      <c r="B225" s="2"/>
      <c r="C225" s="2"/>
      <c r="D225" s="2"/>
      <c r="E225" s="2"/>
      <c r="F225" s="2"/>
      <c r="G225" s="2"/>
      <c r="H225" s="2"/>
      <c r="I225" s="2"/>
      <c r="J225" s="2"/>
      <c r="K225" s="2"/>
      <c r="L225" s="2"/>
      <c r="M225" s="2"/>
    </row>
    <row r="226" spans="1:13">
      <c r="A226" s="2"/>
      <c r="B226" s="2"/>
      <c r="C226" s="2"/>
      <c r="D226" s="2"/>
      <c r="E226" s="2"/>
      <c r="F226" s="2"/>
      <c r="G226" s="2"/>
      <c r="H226" s="2"/>
      <c r="I226" s="2"/>
      <c r="J226" s="2"/>
      <c r="K226" s="2"/>
      <c r="L226" s="2"/>
      <c r="M226" s="2"/>
    </row>
    <row r="227" spans="1:13">
      <c r="A227" s="2"/>
      <c r="B227" s="2"/>
      <c r="C227" s="2"/>
      <c r="D227" s="2"/>
      <c r="E227" s="2"/>
      <c r="F227" s="2"/>
      <c r="G227" s="2"/>
      <c r="H227" s="2"/>
      <c r="I227" s="2"/>
      <c r="J227" s="2"/>
      <c r="K227" s="2"/>
      <c r="L227" s="2"/>
      <c r="M227" s="2"/>
    </row>
    <row r="228" spans="1:13">
      <c r="A228" s="2"/>
      <c r="B228" s="2"/>
      <c r="C228" s="2"/>
      <c r="D228" s="2"/>
      <c r="E228" s="2"/>
      <c r="F228" s="2"/>
      <c r="G228" s="2"/>
      <c r="H228" s="2"/>
      <c r="I228" s="2"/>
      <c r="J228" s="2"/>
      <c r="K228" s="2"/>
      <c r="L228" s="2"/>
      <c r="M228" s="2"/>
    </row>
    <row r="229" spans="1:13">
      <c r="A229" s="2"/>
      <c r="B229" s="2"/>
      <c r="C229" s="2"/>
      <c r="D229" s="2"/>
      <c r="E229" s="2"/>
      <c r="F229" s="2"/>
      <c r="G229" s="2"/>
      <c r="H229" s="2"/>
      <c r="I229" s="2"/>
      <c r="J229" s="2"/>
      <c r="K229" s="2"/>
      <c r="L229" s="2"/>
      <c r="M229" s="2"/>
    </row>
    <row r="230" spans="1:13">
      <c r="A230" s="2"/>
      <c r="B230" s="2"/>
      <c r="C230" s="2"/>
      <c r="D230" s="2"/>
      <c r="E230" s="2"/>
      <c r="F230" s="2"/>
      <c r="G230" s="2"/>
      <c r="H230" s="2"/>
      <c r="I230" s="2"/>
      <c r="J230" s="2"/>
      <c r="K230" s="2"/>
      <c r="L230" s="2"/>
      <c r="M230" s="2"/>
    </row>
    <row r="231" spans="1:13">
      <c r="A231" s="2"/>
      <c r="B231" s="2"/>
      <c r="C231" s="2"/>
      <c r="D231" s="2"/>
      <c r="E231" s="2"/>
      <c r="F231" s="2"/>
      <c r="G231" s="2"/>
      <c r="H231" s="2"/>
      <c r="I231" s="2"/>
      <c r="J231" s="2"/>
      <c r="K231" s="2"/>
      <c r="L231" s="2"/>
      <c r="M231" s="2"/>
    </row>
    <row r="232" spans="1:13">
      <c r="A232" s="2"/>
      <c r="B232" s="2"/>
      <c r="C232" s="2"/>
      <c r="D232" s="2"/>
      <c r="E232" s="2"/>
      <c r="F232" s="2"/>
      <c r="G232" s="2"/>
      <c r="H232" s="2"/>
      <c r="I232" s="2"/>
      <c r="J232" s="2"/>
      <c r="K232" s="2"/>
      <c r="L232" s="2"/>
      <c r="M232" s="2"/>
    </row>
    <row r="233" spans="1:13">
      <c r="A233" s="2"/>
      <c r="B233" s="2"/>
      <c r="C233" s="2"/>
      <c r="D233" s="2"/>
      <c r="E233" s="2"/>
      <c r="F233" s="2"/>
      <c r="G233" s="2"/>
      <c r="H233" s="2"/>
      <c r="I233" s="2"/>
      <c r="J233" s="2"/>
      <c r="K233" s="2"/>
      <c r="L233" s="2"/>
      <c r="M233" s="2"/>
    </row>
    <row r="234" spans="1:13">
      <c r="A234" s="2"/>
      <c r="B234" s="2"/>
      <c r="C234" s="2"/>
      <c r="D234" s="2"/>
      <c r="E234" s="2"/>
      <c r="F234" s="2"/>
      <c r="G234" s="2"/>
      <c r="H234" s="2"/>
      <c r="I234" s="2"/>
      <c r="J234" s="2"/>
      <c r="K234" s="2"/>
      <c r="L234" s="2"/>
      <c r="M234" s="2"/>
    </row>
    <row r="235" spans="1:13">
      <c r="A235" s="2"/>
      <c r="B235" s="2"/>
      <c r="C235" s="2"/>
      <c r="D235" s="2"/>
      <c r="E235" s="2"/>
      <c r="F235" s="2"/>
      <c r="G235" s="2"/>
      <c r="H235" s="2"/>
      <c r="I235" s="2"/>
      <c r="J235" s="2"/>
      <c r="K235" s="2"/>
      <c r="L235" s="2"/>
      <c r="M235" s="2"/>
    </row>
    <row r="236" spans="1:13">
      <c r="A236" s="2"/>
      <c r="B236" s="2"/>
      <c r="C236" s="2"/>
      <c r="D236" s="2"/>
      <c r="E236" s="2"/>
      <c r="F236" s="2"/>
      <c r="G236" s="2"/>
      <c r="H236" s="2"/>
      <c r="I236" s="2"/>
      <c r="J236" s="2"/>
      <c r="K236" s="2"/>
      <c r="L236" s="2"/>
      <c r="M236" s="2"/>
    </row>
    <row r="237" spans="1:13">
      <c r="A237" s="2"/>
      <c r="B237" s="2"/>
      <c r="C237" s="2"/>
      <c r="D237" s="2"/>
      <c r="E237" s="2"/>
      <c r="F237" s="2"/>
      <c r="G237" s="2"/>
      <c r="H237" s="2"/>
      <c r="I237" s="2"/>
      <c r="J237" s="2"/>
      <c r="K237" s="2"/>
      <c r="L237" s="2"/>
      <c r="M237" s="2"/>
    </row>
    <row r="238" spans="1:13">
      <c r="A238" s="2"/>
      <c r="B238" s="2"/>
      <c r="C238" s="2"/>
      <c r="D238" s="2"/>
      <c r="E238" s="2"/>
      <c r="F238" s="2"/>
      <c r="G238" s="2"/>
      <c r="H238" s="2"/>
      <c r="I238" s="2"/>
      <c r="J238" s="2"/>
      <c r="K238" s="2"/>
      <c r="L238" s="2"/>
      <c r="M238" s="2"/>
    </row>
    <row r="239" spans="1:13">
      <c r="A239" s="2"/>
      <c r="B239" s="2"/>
      <c r="C239" s="2"/>
      <c r="D239" s="2"/>
      <c r="E239" s="2"/>
      <c r="F239" s="2"/>
      <c r="G239" s="2"/>
      <c r="H239" s="2"/>
      <c r="I239" s="2"/>
      <c r="J239" s="2"/>
      <c r="K239" s="2"/>
      <c r="L239" s="2"/>
      <c r="M239" s="2"/>
    </row>
    <row r="240" spans="1:13">
      <c r="A240" s="2"/>
      <c r="B240" s="2"/>
      <c r="C240" s="2"/>
      <c r="D240" s="2"/>
      <c r="E240" s="2"/>
      <c r="F240" s="2"/>
      <c r="G240" s="2"/>
      <c r="H240" s="2"/>
      <c r="I240" s="2"/>
      <c r="J240" s="2"/>
      <c r="K240" s="2"/>
      <c r="L240" s="2"/>
      <c r="M240" s="2"/>
    </row>
    <row r="241" spans="1:13">
      <c r="A241" s="2"/>
      <c r="B241" s="2"/>
      <c r="C241" s="2"/>
      <c r="D241" s="2"/>
      <c r="E241" s="2"/>
      <c r="F241" s="2"/>
      <c r="G241" s="2"/>
      <c r="H241" s="2"/>
      <c r="I241" s="2"/>
      <c r="J241" s="2"/>
      <c r="K241" s="2"/>
      <c r="L241" s="2"/>
      <c r="M241" s="2"/>
    </row>
    <row r="242" spans="1:13">
      <c r="A242" s="2"/>
      <c r="B242" s="2"/>
      <c r="C242" s="2"/>
      <c r="D242" s="2"/>
      <c r="E242" s="2"/>
      <c r="F242" s="2"/>
      <c r="G242" s="2"/>
      <c r="H242" s="2"/>
      <c r="I242" s="2"/>
      <c r="J242" s="2"/>
      <c r="K242" s="2"/>
      <c r="L242" s="2"/>
      <c r="M242" s="2"/>
    </row>
    <row r="243" spans="1:13">
      <c r="A243" s="2"/>
      <c r="B243" s="2"/>
      <c r="C243" s="2"/>
      <c r="D243" s="2"/>
      <c r="E243" s="2"/>
      <c r="F243" s="2"/>
      <c r="G243" s="2"/>
      <c r="H243" s="2"/>
      <c r="I243" s="2"/>
      <c r="J243" s="2"/>
      <c r="K243" s="2"/>
      <c r="L243" s="2"/>
      <c r="M243" s="2"/>
    </row>
    <row r="244" spans="1:13">
      <c r="A244" s="2"/>
      <c r="B244" s="2"/>
      <c r="C244" s="2"/>
      <c r="D244" s="2"/>
      <c r="E244" s="2"/>
      <c r="F244" s="2"/>
      <c r="G244" s="2"/>
      <c r="H244" s="2"/>
      <c r="I244" s="2"/>
      <c r="J244" s="2"/>
      <c r="K244" s="2"/>
      <c r="L244" s="2"/>
      <c r="M244" s="2"/>
    </row>
    <row r="245" spans="1:13">
      <c r="A245" s="2"/>
      <c r="B245" s="2"/>
      <c r="C245" s="2"/>
      <c r="D245" s="2"/>
      <c r="E245" s="2"/>
      <c r="F245" s="2"/>
      <c r="G245" s="2"/>
      <c r="H245" s="2"/>
      <c r="I245" s="2"/>
      <c r="J245" s="2"/>
      <c r="K245" s="2"/>
      <c r="L245" s="2"/>
      <c r="M245" s="2"/>
    </row>
    <row r="246" spans="1:13">
      <c r="A246" s="2"/>
      <c r="B246" s="2"/>
      <c r="C246" s="2"/>
      <c r="D246" s="2"/>
      <c r="E246" s="2"/>
      <c r="F246" s="2"/>
      <c r="G246" s="2"/>
      <c r="H246" s="2"/>
      <c r="I246" s="2"/>
      <c r="J246" s="2"/>
      <c r="K246" s="2"/>
      <c r="L246" s="2"/>
      <c r="M246" s="2"/>
    </row>
    <row r="247" spans="1:13">
      <c r="A247" s="2"/>
      <c r="B247" s="2"/>
      <c r="C247" s="2"/>
      <c r="D247" s="2"/>
      <c r="E247" s="2"/>
      <c r="F247" s="2"/>
      <c r="G247" s="2"/>
      <c r="H247" s="2"/>
      <c r="I247" s="2"/>
      <c r="J247" s="2"/>
      <c r="K247" s="2"/>
      <c r="L247" s="2"/>
      <c r="M247" s="2"/>
    </row>
    <row r="248" spans="1:13">
      <c r="A248" s="2"/>
      <c r="B248" s="2"/>
      <c r="C248" s="2"/>
      <c r="D248" s="2"/>
      <c r="E248" s="2"/>
      <c r="F248" s="2"/>
      <c r="G248" s="2"/>
      <c r="H248" s="2"/>
      <c r="I248" s="2"/>
      <c r="J248" s="2"/>
      <c r="K248" s="2"/>
      <c r="L248" s="2"/>
      <c r="M248" s="2"/>
    </row>
    <row r="249" spans="1:13">
      <c r="A249" s="2"/>
      <c r="B249" s="2"/>
      <c r="C249" s="2"/>
      <c r="D249" s="2"/>
      <c r="E249" s="2"/>
      <c r="F249" s="2"/>
      <c r="G249" s="2"/>
      <c r="H249" s="2"/>
      <c r="I249" s="2"/>
      <c r="J249" s="2"/>
      <c r="K249" s="2"/>
      <c r="L249" s="2"/>
      <c r="M249" s="2"/>
    </row>
    <row r="250" spans="1:13">
      <c r="A250" s="2"/>
      <c r="B250" s="2"/>
      <c r="C250" s="2"/>
      <c r="D250" s="2"/>
      <c r="E250" s="2"/>
      <c r="F250" s="2"/>
      <c r="G250" s="2"/>
      <c r="H250" s="2"/>
      <c r="I250" s="2"/>
      <c r="J250" s="2"/>
      <c r="K250" s="2"/>
      <c r="L250" s="2"/>
      <c r="M250" s="2"/>
    </row>
    <row r="251" spans="1:13">
      <c r="A251" s="2"/>
      <c r="B251" s="2"/>
      <c r="C251" s="2"/>
      <c r="D251" s="2"/>
      <c r="E251" s="2"/>
      <c r="F251" s="2"/>
      <c r="G251" s="2"/>
      <c r="H251" s="2"/>
      <c r="I251" s="2"/>
      <c r="J251" s="2"/>
      <c r="K251" s="2"/>
      <c r="L251" s="2"/>
      <c r="M251" s="2"/>
    </row>
    <row r="252" spans="1:13">
      <c r="A252" s="2"/>
      <c r="B252" s="2"/>
      <c r="C252" s="2"/>
      <c r="D252" s="2"/>
      <c r="E252" s="2"/>
      <c r="F252" s="2"/>
      <c r="G252" s="2"/>
      <c r="H252" s="2"/>
      <c r="I252" s="2"/>
      <c r="J252" s="2"/>
      <c r="K252" s="2"/>
      <c r="L252" s="2"/>
      <c r="M252" s="2"/>
    </row>
    <row r="253" spans="1:13">
      <c r="A253" s="2"/>
      <c r="B253" s="2"/>
      <c r="C253" s="2"/>
      <c r="D253" s="2"/>
      <c r="E253" s="2"/>
      <c r="F253" s="2"/>
      <c r="G253" s="2"/>
      <c r="H253" s="2"/>
      <c r="I253" s="2"/>
      <c r="J253" s="2"/>
      <c r="K253" s="2"/>
      <c r="L253" s="2"/>
      <c r="M253" s="2"/>
    </row>
    <row r="254" spans="1:13">
      <c r="A254" s="2"/>
      <c r="B254" s="2"/>
      <c r="C254" s="2"/>
      <c r="D254" s="2"/>
      <c r="E254" s="2"/>
      <c r="F254" s="2"/>
      <c r="G254" s="2"/>
      <c r="H254" s="2"/>
      <c r="I254" s="2"/>
      <c r="J254" s="2"/>
      <c r="K254" s="2"/>
      <c r="L254" s="2"/>
      <c r="M254" s="2"/>
    </row>
    <row r="255" spans="1:13">
      <c r="A255" s="2"/>
      <c r="B255" s="2"/>
      <c r="C255" s="2"/>
      <c r="D255" s="2"/>
      <c r="E255" s="2"/>
      <c r="F255" s="2"/>
      <c r="G255" s="2"/>
      <c r="H255" s="2"/>
      <c r="I255" s="2"/>
      <c r="J255" s="2"/>
      <c r="K255" s="2"/>
      <c r="L255" s="2"/>
      <c r="M255" s="2"/>
    </row>
    <row r="256" spans="1:13">
      <c r="A256" s="2"/>
      <c r="B256" s="2"/>
      <c r="C256" s="2"/>
      <c r="D256" s="2"/>
      <c r="E256" s="2"/>
      <c r="F256" s="2"/>
      <c r="G256" s="2"/>
      <c r="H256" s="2"/>
      <c r="I256" s="2"/>
      <c r="J256" s="2"/>
      <c r="K256" s="2"/>
      <c r="L256" s="2"/>
      <c r="M256" s="2"/>
    </row>
    <row r="257" spans="1:13">
      <c r="A257" s="2"/>
      <c r="B257" s="2"/>
      <c r="C257" s="2"/>
      <c r="D257" s="2"/>
      <c r="E257" s="2"/>
      <c r="F257" s="2"/>
      <c r="G257" s="2"/>
      <c r="H257" s="2"/>
      <c r="I257" s="2"/>
      <c r="J257" s="2"/>
      <c r="K257" s="2"/>
      <c r="L257" s="2"/>
      <c r="M257" s="2"/>
    </row>
    <row r="258" spans="1:13">
      <c r="A258" s="2"/>
      <c r="B258" s="2"/>
      <c r="C258" s="2"/>
      <c r="D258" s="2"/>
      <c r="E258" s="2"/>
      <c r="F258" s="2"/>
      <c r="G258" s="2"/>
      <c r="H258" s="2"/>
      <c r="I258" s="2"/>
      <c r="J258" s="2"/>
      <c r="K258" s="2"/>
      <c r="L258" s="2"/>
      <c r="M258" s="2"/>
    </row>
    <row r="259" spans="1:13">
      <c r="A259" s="2"/>
      <c r="B259" s="2"/>
      <c r="C259" s="2"/>
      <c r="D259" s="2"/>
      <c r="E259" s="2"/>
      <c r="F259" s="2"/>
      <c r="G259" s="2"/>
      <c r="H259" s="2"/>
      <c r="I259" s="2"/>
      <c r="J259" s="2"/>
      <c r="K259" s="2"/>
      <c r="L259" s="2"/>
      <c r="M259" s="2"/>
    </row>
    <row r="260" spans="1:13">
      <c r="A260" s="2"/>
      <c r="B260" s="2"/>
      <c r="C260" s="2"/>
      <c r="D260" s="2"/>
      <c r="E260" s="2"/>
      <c r="F260" s="2"/>
      <c r="G260" s="2"/>
      <c r="H260" s="2"/>
      <c r="I260" s="2"/>
      <c r="J260" s="2"/>
      <c r="K260" s="2"/>
      <c r="L260" s="2"/>
      <c r="M260" s="2"/>
    </row>
    <row r="261" spans="1:13">
      <c r="A261" s="2"/>
      <c r="B261" s="2"/>
      <c r="C261" s="2"/>
      <c r="D261" s="2"/>
      <c r="E261" s="2"/>
      <c r="F261" s="2"/>
      <c r="G261" s="2"/>
      <c r="H261" s="2"/>
      <c r="I261" s="2"/>
      <c r="J261" s="2"/>
      <c r="K261" s="2"/>
      <c r="L261" s="2"/>
      <c r="M261" s="2"/>
    </row>
    <row r="262" spans="1:13">
      <c r="A262" s="2"/>
      <c r="B262" s="2"/>
      <c r="C262" s="2"/>
      <c r="D262" s="2"/>
      <c r="E262" s="2"/>
      <c r="F262" s="2"/>
      <c r="G262" s="2"/>
      <c r="H262" s="2"/>
      <c r="I262" s="2"/>
      <c r="J262" s="2"/>
      <c r="K262" s="2"/>
      <c r="L262" s="2"/>
      <c r="M262" s="2"/>
    </row>
    <row r="263" spans="1:13">
      <c r="A263" s="2"/>
      <c r="B263" s="2"/>
      <c r="C263" s="2"/>
      <c r="D263" s="2"/>
      <c r="E263" s="2"/>
      <c r="F263" s="2"/>
      <c r="G263" s="2"/>
      <c r="H263" s="2"/>
      <c r="I263" s="2"/>
      <c r="J263" s="2"/>
      <c r="K263" s="2"/>
      <c r="L263" s="2"/>
      <c r="M263" s="2"/>
    </row>
    <row r="264" spans="1:13">
      <c r="A264" s="2"/>
      <c r="B264" s="2"/>
      <c r="C264" s="2"/>
      <c r="D264" s="2"/>
      <c r="E264" s="2"/>
      <c r="F264" s="2"/>
      <c r="G264" s="2"/>
      <c r="H264" s="2"/>
      <c r="I264" s="2"/>
      <c r="J264" s="2"/>
      <c r="K264" s="2"/>
      <c r="L264" s="2"/>
      <c r="M264" s="2"/>
    </row>
    <row r="265" spans="1:13">
      <c r="A265" s="2"/>
      <c r="B265" s="2"/>
      <c r="C265" s="2"/>
      <c r="D265" s="2"/>
      <c r="E265" s="2"/>
      <c r="F265" s="2"/>
      <c r="G265" s="2"/>
      <c r="H265" s="2"/>
      <c r="I265" s="2"/>
      <c r="J265" s="2"/>
      <c r="K265" s="2"/>
      <c r="L265" s="2"/>
      <c r="M265" s="2"/>
    </row>
    <row r="266" spans="1:13">
      <c r="A266" s="2"/>
      <c r="B266" s="2"/>
      <c r="C266" s="2"/>
      <c r="D266" s="2"/>
      <c r="E266" s="2"/>
      <c r="F266" s="2"/>
      <c r="G266" s="2"/>
      <c r="H266" s="2"/>
      <c r="I266" s="2"/>
      <c r="J266" s="2"/>
      <c r="K266" s="2"/>
      <c r="L266" s="2"/>
      <c r="M266" s="2"/>
    </row>
    <row r="267" spans="1:13">
      <c r="A267" s="2"/>
      <c r="B267" s="2"/>
      <c r="C267" s="2"/>
      <c r="D267" s="2"/>
      <c r="E267" s="2"/>
      <c r="F267" s="2"/>
      <c r="G267" s="2"/>
      <c r="H267" s="2"/>
      <c r="I267" s="2"/>
      <c r="J267" s="2"/>
      <c r="K267" s="2"/>
      <c r="L267" s="2"/>
      <c r="M267" s="2"/>
    </row>
    <row r="268" spans="1:13">
      <c r="A268" s="2"/>
      <c r="B268" s="2"/>
      <c r="C268" s="2"/>
      <c r="D268" s="2"/>
      <c r="E268" s="2"/>
      <c r="F268" s="2"/>
      <c r="G268" s="2"/>
      <c r="H268" s="2"/>
      <c r="I268" s="2"/>
      <c r="J268" s="2"/>
      <c r="K268" s="2"/>
      <c r="L268" s="2"/>
      <c r="M268" s="2"/>
    </row>
    <row r="269" spans="1:13">
      <c r="A269" s="2"/>
      <c r="B269" s="2"/>
      <c r="C269" s="2"/>
      <c r="D269" s="2"/>
      <c r="E269" s="2"/>
      <c r="F269" s="2"/>
      <c r="G269" s="2"/>
      <c r="H269" s="2"/>
      <c r="I269" s="2"/>
      <c r="J269" s="2"/>
      <c r="K269" s="2"/>
      <c r="L269" s="2"/>
      <c r="M269" s="2"/>
    </row>
    <row r="270" spans="1:13">
      <c r="A270" s="2"/>
      <c r="B270" s="2"/>
      <c r="C270" s="2"/>
      <c r="D270" s="2"/>
      <c r="E270" s="2"/>
      <c r="F270" s="2"/>
      <c r="G270" s="2"/>
      <c r="H270" s="2"/>
      <c r="I270" s="2"/>
      <c r="J270" s="2"/>
      <c r="K270" s="2"/>
      <c r="L270" s="2"/>
      <c r="M270" s="2"/>
    </row>
    <row r="271" spans="1:13">
      <c r="A271" s="2"/>
      <c r="B271" s="2"/>
      <c r="C271" s="2"/>
      <c r="D271" s="2"/>
      <c r="E271" s="2"/>
      <c r="F271" s="2"/>
      <c r="G271" s="2"/>
      <c r="H271" s="2"/>
      <c r="I271" s="2"/>
      <c r="J271" s="2"/>
      <c r="K271" s="2"/>
      <c r="L271" s="2"/>
      <c r="M271" s="2"/>
    </row>
    <row r="272" spans="1:13">
      <c r="A272" s="2"/>
      <c r="B272" s="2"/>
      <c r="C272" s="2"/>
      <c r="D272" s="2"/>
      <c r="E272" s="2"/>
      <c r="F272" s="2"/>
      <c r="G272" s="2"/>
      <c r="H272" s="2"/>
      <c r="I272" s="2"/>
      <c r="J272" s="2"/>
      <c r="K272" s="2"/>
      <c r="L272" s="2"/>
      <c r="M272" s="2"/>
    </row>
    <row r="273" spans="1:13">
      <c r="A273" s="2"/>
      <c r="B273" s="2"/>
      <c r="C273" s="2"/>
      <c r="D273" s="2"/>
      <c r="E273" s="2"/>
      <c r="F273" s="2"/>
      <c r="G273" s="2"/>
      <c r="H273" s="2"/>
      <c r="I273" s="2"/>
      <c r="J273" s="2"/>
      <c r="K273" s="2"/>
      <c r="L273" s="2"/>
      <c r="M273" s="2"/>
    </row>
    <row r="274" spans="1:13">
      <c r="A274" s="2"/>
      <c r="B274" s="2"/>
      <c r="C274" s="2"/>
      <c r="D274" s="2"/>
      <c r="E274" s="2"/>
      <c r="F274" s="2"/>
      <c r="G274" s="2"/>
      <c r="H274" s="2"/>
      <c r="I274" s="2"/>
      <c r="J274" s="2"/>
      <c r="K274" s="2"/>
      <c r="L274" s="2"/>
      <c r="M274" s="2"/>
    </row>
    <row r="275" spans="1:13">
      <c r="A275" s="2"/>
      <c r="B275" s="2"/>
      <c r="C275" s="2"/>
      <c r="D275" s="2"/>
      <c r="E275" s="2"/>
      <c r="F275" s="2"/>
      <c r="G275" s="2"/>
      <c r="H275" s="2"/>
      <c r="I275" s="2"/>
      <c r="J275" s="2"/>
      <c r="K275" s="2"/>
      <c r="L275" s="2"/>
      <c r="M275" s="2"/>
    </row>
    <row r="276" spans="1:13">
      <c r="A276" s="2"/>
      <c r="B276" s="2"/>
      <c r="C276" s="2"/>
      <c r="D276" s="2"/>
      <c r="E276" s="2"/>
      <c r="F276" s="2"/>
      <c r="G276" s="2"/>
      <c r="H276" s="2"/>
      <c r="I276" s="2"/>
      <c r="J276" s="2"/>
      <c r="K276" s="2"/>
      <c r="L276" s="2"/>
      <c r="M276" s="2"/>
    </row>
    <row r="277" spans="1:13">
      <c r="A277" s="2"/>
      <c r="B277" s="2"/>
      <c r="C277" s="2"/>
      <c r="D277" s="2"/>
      <c r="E277" s="2"/>
      <c r="F277" s="2"/>
      <c r="G277" s="2"/>
      <c r="H277" s="2"/>
      <c r="I277" s="2"/>
      <c r="J277" s="2"/>
      <c r="K277" s="2"/>
      <c r="L277" s="2"/>
      <c r="M277" s="2"/>
    </row>
    <row r="278" spans="1:13">
      <c r="A278" s="2"/>
      <c r="B278" s="2"/>
      <c r="C278" s="2"/>
      <c r="D278" s="2"/>
      <c r="E278" s="2"/>
      <c r="F278" s="2"/>
      <c r="G278" s="2"/>
      <c r="H278" s="2"/>
      <c r="I278" s="2"/>
      <c r="J278" s="2"/>
      <c r="K278" s="2"/>
      <c r="L278" s="2"/>
      <c r="M278" s="2"/>
    </row>
    <row r="279" spans="1:13">
      <c r="A279" s="2"/>
      <c r="B279" s="2"/>
      <c r="C279" s="2"/>
      <c r="D279" s="2"/>
      <c r="E279" s="2"/>
      <c r="F279" s="2"/>
      <c r="G279" s="2"/>
      <c r="H279" s="2"/>
      <c r="I279" s="2"/>
      <c r="J279" s="2"/>
      <c r="K279" s="2"/>
      <c r="L279" s="2"/>
      <c r="M279" s="2"/>
    </row>
    <row r="280" spans="1:13">
      <c r="A280" s="2"/>
      <c r="B280" s="2"/>
      <c r="C280" s="2"/>
      <c r="D280" s="2"/>
      <c r="E280" s="2"/>
      <c r="F280" s="2"/>
      <c r="G280" s="2"/>
      <c r="H280" s="2"/>
      <c r="I280" s="2"/>
      <c r="J280" s="2"/>
      <c r="K280" s="2"/>
      <c r="L280" s="2"/>
      <c r="M280" s="2"/>
    </row>
    <row r="281" spans="1:13">
      <c r="A281" s="2"/>
      <c r="B281" s="2"/>
      <c r="C281" s="2"/>
      <c r="D281" s="2"/>
      <c r="E281" s="2"/>
      <c r="F281" s="2"/>
      <c r="G281" s="2"/>
      <c r="H281" s="2"/>
      <c r="I281" s="2"/>
      <c r="J281" s="2"/>
      <c r="K281" s="2"/>
      <c r="L281" s="2"/>
      <c r="M281" s="2"/>
    </row>
    <row r="282" spans="1:13">
      <c r="A282" s="2"/>
      <c r="B282" s="2"/>
      <c r="C282" s="2"/>
      <c r="D282" s="2"/>
      <c r="E282" s="2"/>
      <c r="F282" s="2"/>
      <c r="G282" s="2"/>
      <c r="H282" s="2"/>
      <c r="I282" s="2"/>
      <c r="J282" s="2"/>
      <c r="K282" s="2"/>
      <c r="L282" s="2"/>
      <c r="M282" s="2"/>
    </row>
    <row r="283" spans="1:13">
      <c r="A283" s="2"/>
      <c r="B283" s="2"/>
      <c r="C283" s="2"/>
      <c r="D283" s="2"/>
      <c r="E283" s="2"/>
      <c r="F283" s="2"/>
      <c r="G283" s="2"/>
      <c r="H283" s="2"/>
      <c r="I283" s="2"/>
      <c r="J283" s="2"/>
      <c r="K283" s="2"/>
      <c r="L283" s="2"/>
      <c r="M283" s="2"/>
    </row>
    <row r="284" spans="1:13">
      <c r="A284" s="2"/>
      <c r="B284" s="2"/>
      <c r="C284" s="2"/>
      <c r="D284" s="2"/>
      <c r="E284" s="2"/>
      <c r="F284" s="2"/>
      <c r="G284" s="2"/>
      <c r="H284" s="2"/>
      <c r="I284" s="2"/>
      <c r="J284" s="2"/>
      <c r="K284" s="2"/>
      <c r="L284" s="2"/>
      <c r="M284" s="2"/>
    </row>
    <row r="285" spans="1:13">
      <c r="A285" s="2"/>
      <c r="B285" s="2"/>
      <c r="C285" s="2"/>
      <c r="D285" s="2"/>
      <c r="E285" s="2"/>
      <c r="F285" s="2"/>
      <c r="G285" s="2"/>
      <c r="H285" s="2"/>
      <c r="I285" s="2"/>
      <c r="J285" s="2"/>
      <c r="K285" s="2"/>
      <c r="L285" s="2"/>
      <c r="M285" s="2"/>
    </row>
    <row r="286" spans="1:13">
      <c r="A286" s="2"/>
      <c r="B286" s="2"/>
      <c r="C286" s="2"/>
      <c r="D286" s="2"/>
      <c r="E286" s="2"/>
      <c r="F286" s="2"/>
      <c r="G286" s="2"/>
      <c r="H286" s="2"/>
      <c r="I286" s="2"/>
      <c r="J286" s="2"/>
      <c r="K286" s="2"/>
      <c r="L286" s="2"/>
      <c r="M286" s="2"/>
    </row>
    <row r="287" spans="1:13">
      <c r="A287" s="2"/>
      <c r="B287" s="2"/>
      <c r="C287" s="2"/>
      <c r="D287" s="2"/>
      <c r="E287" s="2"/>
      <c r="F287" s="2"/>
      <c r="G287" s="2"/>
      <c r="H287" s="2"/>
      <c r="I287" s="2"/>
      <c r="J287" s="2"/>
      <c r="K287" s="2"/>
      <c r="L287" s="2"/>
      <c r="M287" s="2"/>
    </row>
    <row r="288" spans="1:13">
      <c r="A288" s="2"/>
      <c r="B288" s="2"/>
      <c r="C288" s="2"/>
      <c r="D288" s="2"/>
      <c r="E288" s="2"/>
      <c r="F288" s="2"/>
      <c r="G288" s="2"/>
      <c r="H288" s="2"/>
      <c r="I288" s="2"/>
      <c r="J288" s="2"/>
      <c r="K288" s="2"/>
      <c r="L288" s="2"/>
      <c r="M288" s="2"/>
    </row>
    <row r="289" spans="1:13">
      <c r="A289" s="2"/>
      <c r="B289" s="2"/>
      <c r="C289" s="2"/>
      <c r="D289" s="2"/>
      <c r="E289" s="2"/>
      <c r="F289" s="2"/>
      <c r="G289" s="2"/>
      <c r="H289" s="2"/>
      <c r="I289" s="2"/>
      <c r="J289" s="2"/>
      <c r="K289" s="2"/>
      <c r="L289" s="2"/>
      <c r="M289" s="2"/>
    </row>
    <row r="290" spans="1:13">
      <c r="A290" s="2"/>
      <c r="B290" s="2"/>
      <c r="C290" s="2"/>
      <c r="D290" s="2"/>
      <c r="E290" s="2"/>
      <c r="F290" s="2"/>
      <c r="G290" s="2"/>
      <c r="H290" s="2"/>
      <c r="I290" s="2"/>
      <c r="J290" s="2"/>
      <c r="K290" s="2"/>
      <c r="L290" s="2"/>
      <c r="M290" s="2"/>
    </row>
    <row r="291" spans="1:13">
      <c r="A291" s="2"/>
      <c r="B291" s="2"/>
      <c r="C291" s="2"/>
      <c r="D291" s="2"/>
      <c r="E291" s="2"/>
      <c r="F291" s="2"/>
      <c r="G291" s="2"/>
      <c r="H291" s="2"/>
      <c r="I291" s="2"/>
      <c r="J291" s="2"/>
      <c r="K291" s="2"/>
      <c r="L291" s="2"/>
      <c r="M291" s="2"/>
    </row>
    <row r="292" spans="1:13">
      <c r="A292" s="2"/>
      <c r="B292" s="2"/>
      <c r="C292" s="2"/>
      <c r="D292" s="2"/>
      <c r="E292" s="2"/>
      <c r="F292" s="2"/>
      <c r="G292" s="2"/>
      <c r="H292" s="2"/>
      <c r="I292" s="2"/>
      <c r="J292" s="2"/>
      <c r="K292" s="2"/>
      <c r="L292" s="2"/>
      <c r="M292" s="2"/>
    </row>
    <row r="293" spans="1:13">
      <c r="A293" s="2"/>
      <c r="B293" s="2"/>
      <c r="C293" s="2"/>
      <c r="D293" s="2"/>
      <c r="E293" s="2"/>
      <c r="F293" s="2"/>
      <c r="G293" s="2"/>
      <c r="H293" s="2"/>
      <c r="I293" s="2"/>
      <c r="J293" s="2"/>
      <c r="K293" s="2"/>
      <c r="L293" s="2"/>
      <c r="M293" s="2"/>
    </row>
    <row r="294" spans="1:13">
      <c r="A294" s="2"/>
      <c r="B294" s="2"/>
      <c r="C294" s="2"/>
      <c r="D294" s="2"/>
      <c r="E294" s="2"/>
      <c r="F294" s="2"/>
      <c r="G294" s="2"/>
      <c r="H294" s="2"/>
      <c r="I294" s="2"/>
      <c r="J294" s="2"/>
      <c r="K294" s="2"/>
      <c r="L294" s="2"/>
      <c r="M294" s="2"/>
    </row>
    <row r="295" spans="1:13">
      <c r="A295" s="2"/>
      <c r="B295" s="2"/>
      <c r="C295" s="2"/>
      <c r="D295" s="2"/>
      <c r="E295" s="2"/>
      <c r="F295" s="2"/>
      <c r="G295" s="2"/>
      <c r="H295" s="2"/>
      <c r="I295" s="2"/>
      <c r="J295" s="2"/>
      <c r="K295" s="2"/>
      <c r="L295" s="2"/>
      <c r="M295" s="2"/>
    </row>
    <row r="296" spans="1:13">
      <c r="A296" s="2"/>
      <c r="B296" s="2"/>
      <c r="C296" s="2"/>
      <c r="D296" s="2"/>
      <c r="E296" s="2"/>
      <c r="F296" s="2"/>
      <c r="G296" s="2"/>
      <c r="H296" s="2"/>
      <c r="I296" s="2"/>
      <c r="J296" s="2"/>
      <c r="K296" s="2"/>
      <c r="L296" s="2"/>
      <c r="M296" s="2"/>
    </row>
    <row r="297" spans="1:13">
      <c r="A297" s="2"/>
      <c r="B297" s="2"/>
      <c r="C297" s="2"/>
      <c r="D297" s="2"/>
      <c r="E297" s="2"/>
      <c r="F297" s="2"/>
      <c r="G297" s="2"/>
      <c r="H297" s="2"/>
      <c r="I297" s="2"/>
      <c r="J297" s="2"/>
      <c r="K297" s="2"/>
      <c r="L297" s="2"/>
      <c r="M297" s="2"/>
    </row>
    <row r="298" spans="1:13">
      <c r="A298" s="2"/>
      <c r="B298" s="2"/>
      <c r="C298" s="2"/>
      <c r="D298" s="2"/>
      <c r="E298" s="2"/>
      <c r="F298" s="2"/>
      <c r="G298" s="2"/>
      <c r="H298" s="2"/>
      <c r="I298" s="2"/>
      <c r="J298" s="2"/>
      <c r="K298" s="2"/>
      <c r="L298" s="2"/>
      <c r="M298" s="2"/>
    </row>
    <row r="299" spans="1:13">
      <c r="A299" s="2"/>
      <c r="B299" s="2"/>
      <c r="C299" s="2"/>
      <c r="D299" s="2"/>
      <c r="E299" s="2"/>
      <c r="F299" s="2"/>
      <c r="G299" s="2"/>
      <c r="H299" s="2"/>
      <c r="I299" s="2"/>
      <c r="J299" s="2"/>
      <c r="K299" s="2"/>
      <c r="L299" s="2"/>
      <c r="M299" s="2"/>
    </row>
    <row r="300" spans="1:13">
      <c r="A300" s="2"/>
      <c r="B300" s="2"/>
      <c r="C300" s="2"/>
      <c r="D300" s="2"/>
      <c r="E300" s="2"/>
      <c r="F300" s="2"/>
      <c r="G300" s="2"/>
      <c r="H300" s="2"/>
      <c r="I300" s="2"/>
      <c r="J300" s="2"/>
      <c r="K300" s="2"/>
      <c r="L300" s="2"/>
      <c r="M300" s="2"/>
    </row>
    <row r="301" spans="1:13">
      <c r="A301" s="2"/>
      <c r="B301" s="2"/>
      <c r="C301" s="2"/>
      <c r="D301" s="2"/>
      <c r="E301" s="2"/>
      <c r="F301" s="2"/>
      <c r="G301" s="2"/>
      <c r="H301" s="2"/>
      <c r="I301" s="2"/>
      <c r="J301" s="2"/>
      <c r="K301" s="2"/>
      <c r="L301" s="2"/>
      <c r="M301" s="2"/>
    </row>
    <row r="302" spans="1:13">
      <c r="A302" s="2"/>
      <c r="B302" s="2"/>
      <c r="C302" s="2"/>
      <c r="D302" s="2"/>
      <c r="E302" s="2"/>
      <c r="F302" s="2"/>
      <c r="G302" s="2"/>
      <c r="H302" s="2"/>
      <c r="I302" s="2"/>
      <c r="J302" s="2"/>
      <c r="K302" s="2"/>
      <c r="L302" s="2"/>
      <c r="M302" s="2"/>
    </row>
    <row r="303" spans="1:13">
      <c r="A303" s="2"/>
      <c r="B303" s="2"/>
      <c r="C303" s="2"/>
      <c r="D303" s="2"/>
      <c r="E303" s="2"/>
      <c r="F303" s="2"/>
      <c r="G303" s="2"/>
      <c r="H303" s="2"/>
      <c r="I303" s="2"/>
      <c r="J303" s="2"/>
      <c r="K303" s="2"/>
      <c r="L303" s="2"/>
      <c r="M303" s="2"/>
    </row>
    <row r="304" spans="1:13">
      <c r="A304" s="2"/>
      <c r="B304" s="2"/>
      <c r="C304" s="2"/>
      <c r="D304" s="2"/>
      <c r="E304" s="2"/>
      <c r="F304" s="2"/>
      <c r="G304" s="2"/>
      <c r="H304" s="2"/>
      <c r="I304" s="2"/>
      <c r="J304" s="2"/>
      <c r="K304" s="2"/>
      <c r="L304" s="2"/>
      <c r="M304" s="2"/>
    </row>
    <row r="305" spans="1:13">
      <c r="A305" s="2"/>
      <c r="B305" s="2"/>
      <c r="C305" s="2"/>
      <c r="D305" s="2"/>
      <c r="E305" s="2"/>
      <c r="F305" s="2"/>
      <c r="G305" s="2"/>
      <c r="H305" s="2"/>
      <c r="I305" s="2"/>
      <c r="J305" s="2"/>
      <c r="K305" s="2"/>
      <c r="L305" s="2"/>
      <c r="M305" s="2"/>
    </row>
    <row r="306" spans="1:13">
      <c r="A306" s="2"/>
      <c r="B306" s="2"/>
      <c r="C306" s="2"/>
      <c r="D306" s="2"/>
      <c r="E306" s="2"/>
      <c r="F306" s="2"/>
      <c r="G306" s="2"/>
      <c r="H306" s="2"/>
      <c r="I306" s="2"/>
      <c r="J306" s="2"/>
      <c r="K306" s="2"/>
      <c r="L306" s="2"/>
      <c r="M306" s="2"/>
    </row>
    <row r="307" spans="1:13">
      <c r="A307" s="2"/>
      <c r="B307" s="2"/>
      <c r="C307" s="2"/>
      <c r="D307" s="2"/>
      <c r="E307" s="2"/>
      <c r="F307" s="2"/>
      <c r="G307" s="2"/>
      <c r="H307" s="2"/>
      <c r="I307" s="2"/>
      <c r="J307" s="2"/>
      <c r="K307" s="2"/>
      <c r="L307" s="2"/>
      <c r="M307" s="2"/>
    </row>
    <row r="308" spans="1:13">
      <c r="A308" s="2"/>
      <c r="B308" s="2"/>
      <c r="C308" s="2"/>
      <c r="D308" s="2"/>
      <c r="E308" s="2"/>
      <c r="F308" s="2"/>
      <c r="G308" s="2"/>
      <c r="H308" s="2"/>
      <c r="I308" s="2"/>
      <c r="J308" s="2"/>
      <c r="K308" s="2"/>
      <c r="L308" s="2"/>
      <c r="M308" s="2"/>
    </row>
    <row r="309" spans="1:13">
      <c r="A309" s="2"/>
      <c r="B309" s="2"/>
      <c r="C309" s="2"/>
      <c r="D309" s="2"/>
      <c r="E309" s="2"/>
      <c r="F309" s="2"/>
      <c r="G309" s="2"/>
      <c r="H309" s="2"/>
      <c r="I309" s="2"/>
      <c r="J309" s="2"/>
      <c r="K309" s="2"/>
      <c r="L309" s="2"/>
      <c r="M309" s="2"/>
    </row>
    <row r="310" spans="1:13">
      <c r="A310" s="2"/>
      <c r="B310" s="2"/>
      <c r="C310" s="2"/>
      <c r="D310" s="2"/>
      <c r="E310" s="2"/>
      <c r="F310" s="2"/>
      <c r="G310" s="2"/>
      <c r="H310" s="2"/>
      <c r="I310" s="2"/>
      <c r="J310" s="2"/>
      <c r="K310" s="2"/>
      <c r="L310" s="2"/>
      <c r="M310" s="2"/>
    </row>
    <row r="311" spans="1:13">
      <c r="A311" s="2"/>
      <c r="B311" s="2"/>
      <c r="C311" s="2"/>
      <c r="D311" s="2"/>
      <c r="E311" s="2"/>
      <c r="F311" s="2"/>
      <c r="G311" s="2"/>
      <c r="H311" s="2"/>
      <c r="I311" s="2"/>
      <c r="J311" s="2"/>
      <c r="K311" s="2"/>
      <c r="L311" s="2"/>
      <c r="M311" s="2"/>
    </row>
    <row r="312" spans="1:13">
      <c r="A312" s="2"/>
      <c r="B312" s="2"/>
      <c r="C312" s="2"/>
      <c r="D312" s="2"/>
      <c r="E312" s="2"/>
      <c r="F312" s="2"/>
      <c r="G312" s="2"/>
      <c r="H312" s="2"/>
      <c r="I312" s="2"/>
      <c r="J312" s="2"/>
      <c r="K312" s="2"/>
      <c r="L312" s="2"/>
      <c r="M312" s="2"/>
    </row>
    <row r="313" spans="1:13">
      <c r="A313" s="2"/>
      <c r="B313" s="2"/>
      <c r="C313" s="2"/>
      <c r="D313" s="2"/>
      <c r="E313" s="2"/>
      <c r="F313" s="2"/>
      <c r="G313" s="2"/>
      <c r="H313" s="2"/>
      <c r="I313" s="2"/>
      <c r="J313" s="2"/>
      <c r="K313" s="2"/>
      <c r="L313" s="2"/>
      <c r="M313" s="2"/>
    </row>
    <row r="314" spans="1:13">
      <c r="A314" s="2"/>
      <c r="B314" s="2"/>
      <c r="C314" s="2"/>
      <c r="D314" s="2"/>
      <c r="E314" s="2"/>
      <c r="F314" s="2"/>
      <c r="G314" s="2"/>
      <c r="H314" s="2"/>
      <c r="I314" s="2"/>
      <c r="J314" s="2"/>
      <c r="K314" s="2"/>
      <c r="L314" s="2"/>
      <c r="M314" s="2"/>
    </row>
    <row r="315" spans="1:13">
      <c r="A315" s="2"/>
      <c r="B315" s="2"/>
      <c r="C315" s="2"/>
      <c r="D315" s="2"/>
      <c r="E315" s="2"/>
      <c r="F315" s="2"/>
      <c r="G315" s="2"/>
      <c r="H315" s="2"/>
      <c r="I315" s="2"/>
      <c r="J315" s="2"/>
      <c r="K315" s="2"/>
      <c r="L315" s="2"/>
      <c r="M315" s="2"/>
    </row>
    <row r="316" spans="1:13">
      <c r="A316" s="2"/>
      <c r="B316" s="2"/>
      <c r="C316" s="2"/>
      <c r="D316" s="2"/>
      <c r="E316" s="2"/>
      <c r="F316" s="2"/>
      <c r="G316" s="2"/>
      <c r="H316" s="2"/>
      <c r="I316" s="2"/>
      <c r="J316" s="2"/>
      <c r="K316" s="2"/>
      <c r="L316" s="2"/>
      <c r="M316" s="2"/>
    </row>
    <row r="317" spans="1:13">
      <c r="A317" s="2"/>
      <c r="B317" s="2"/>
      <c r="C317" s="2"/>
      <c r="D317" s="2"/>
      <c r="E317" s="2"/>
      <c r="F317" s="2"/>
      <c r="G317" s="2"/>
      <c r="H317" s="2"/>
      <c r="I317" s="2"/>
      <c r="J317" s="2"/>
      <c r="K317" s="2"/>
      <c r="L317" s="2"/>
      <c r="M317" s="2"/>
    </row>
    <row r="318" spans="1:13">
      <c r="A318" s="2"/>
      <c r="B318" s="2"/>
      <c r="C318" s="2"/>
      <c r="D318" s="2"/>
      <c r="E318" s="2"/>
      <c r="F318" s="2"/>
      <c r="G318" s="2"/>
      <c r="H318" s="2"/>
      <c r="I318" s="2"/>
      <c r="J318" s="2"/>
      <c r="K318" s="2"/>
      <c r="L318" s="2"/>
      <c r="M318" s="2"/>
    </row>
    <row r="319" spans="1:13">
      <c r="A319" s="2"/>
      <c r="B319" s="2"/>
      <c r="C319" s="2"/>
      <c r="D319" s="2"/>
      <c r="E319" s="2"/>
      <c r="F319" s="2"/>
      <c r="G319" s="2"/>
      <c r="H319" s="2"/>
      <c r="I319" s="2"/>
      <c r="J319" s="2"/>
      <c r="K319" s="2"/>
      <c r="L319" s="2"/>
      <c r="M319" s="2"/>
    </row>
    <row r="320" spans="1:13">
      <c r="A320" s="2"/>
      <c r="B320" s="2"/>
      <c r="C320" s="2"/>
      <c r="D320" s="2"/>
      <c r="E320" s="2"/>
      <c r="F320" s="2"/>
      <c r="G320" s="2"/>
      <c r="H320" s="2"/>
      <c r="I320" s="2"/>
      <c r="J320" s="2"/>
      <c r="K320" s="2"/>
      <c r="L320" s="2"/>
      <c r="M320" s="2"/>
    </row>
    <row r="321" spans="1:13">
      <c r="A321" s="2"/>
      <c r="B321" s="2"/>
      <c r="C321" s="2"/>
      <c r="D321" s="2"/>
      <c r="E321" s="2"/>
      <c r="F321" s="2"/>
      <c r="G321" s="2"/>
      <c r="H321" s="2"/>
      <c r="I321" s="2"/>
      <c r="J321" s="2"/>
      <c r="K321" s="2"/>
      <c r="L321" s="2"/>
      <c r="M321" s="2"/>
    </row>
    <row r="322" spans="1:13">
      <c r="A322" s="2"/>
      <c r="B322" s="2"/>
      <c r="C322" s="2"/>
      <c r="D322" s="2"/>
      <c r="E322" s="2"/>
      <c r="F322" s="2"/>
      <c r="G322" s="2"/>
      <c r="H322" s="2"/>
      <c r="I322" s="2"/>
      <c r="J322" s="2"/>
      <c r="K322" s="2"/>
      <c r="L322" s="2"/>
      <c r="M322" s="2"/>
    </row>
    <row r="323" spans="1:13">
      <c r="A323" s="2"/>
      <c r="B323" s="2"/>
      <c r="C323" s="2"/>
      <c r="D323" s="2"/>
      <c r="E323" s="2"/>
      <c r="F323" s="2"/>
      <c r="G323" s="2"/>
      <c r="H323" s="2"/>
      <c r="I323" s="2"/>
      <c r="J323" s="2"/>
      <c r="K323" s="2"/>
      <c r="L323" s="2"/>
      <c r="M323" s="2"/>
    </row>
    <row r="324" spans="1:13">
      <c r="A324" s="2"/>
      <c r="B324" s="2"/>
      <c r="C324" s="2"/>
      <c r="D324" s="2"/>
      <c r="E324" s="2"/>
      <c r="F324" s="2"/>
      <c r="G324" s="2"/>
      <c r="H324" s="2"/>
      <c r="I324" s="2"/>
      <c r="J324" s="2"/>
      <c r="K324" s="2"/>
      <c r="L324" s="2"/>
      <c r="M324" s="2"/>
    </row>
    <row r="325" spans="1:13">
      <c r="A325" s="2"/>
      <c r="B325" s="2"/>
      <c r="C325" s="2"/>
      <c r="D325" s="2"/>
      <c r="E325" s="2"/>
      <c r="F325" s="2"/>
      <c r="G325" s="2"/>
      <c r="H325" s="2"/>
      <c r="I325" s="2"/>
      <c r="J325" s="2"/>
      <c r="K325" s="2"/>
      <c r="L325" s="2"/>
      <c r="M325" s="2"/>
    </row>
    <row r="326" spans="1:13">
      <c r="A326" s="2"/>
      <c r="B326" s="2"/>
      <c r="C326" s="2"/>
      <c r="D326" s="2"/>
      <c r="E326" s="2"/>
      <c r="F326" s="2"/>
      <c r="G326" s="2"/>
      <c r="H326" s="2"/>
      <c r="I326" s="2"/>
      <c r="J326" s="2"/>
      <c r="K326" s="2"/>
      <c r="L326" s="2"/>
      <c r="M326" s="2"/>
    </row>
    <row r="327" spans="1:13">
      <c r="A327" s="2"/>
      <c r="B327" s="2"/>
      <c r="C327" s="2"/>
      <c r="D327" s="2"/>
      <c r="E327" s="2"/>
      <c r="F327" s="2"/>
      <c r="G327" s="2"/>
      <c r="H327" s="2"/>
      <c r="I327" s="2"/>
      <c r="J327" s="2"/>
      <c r="K327" s="2"/>
      <c r="L327" s="2"/>
      <c r="M327" s="2"/>
    </row>
    <row r="328" spans="1:13">
      <c r="A328" s="2"/>
      <c r="B328" s="2"/>
      <c r="C328" s="2"/>
      <c r="D328" s="2"/>
      <c r="E328" s="2"/>
      <c r="F328" s="2"/>
      <c r="G328" s="2"/>
      <c r="H328" s="2"/>
      <c r="I328" s="2"/>
      <c r="J328" s="2"/>
      <c r="K328" s="2"/>
      <c r="L328" s="2"/>
      <c r="M328" s="2"/>
    </row>
    <row r="329" spans="1:13">
      <c r="A329" s="2"/>
      <c r="B329" s="2"/>
      <c r="C329" s="2"/>
      <c r="D329" s="2"/>
      <c r="E329" s="2"/>
      <c r="F329" s="2"/>
      <c r="G329" s="2"/>
      <c r="H329" s="2"/>
      <c r="I329" s="2"/>
      <c r="J329" s="2"/>
      <c r="K329" s="2"/>
      <c r="L329" s="2"/>
      <c r="M329" s="2"/>
    </row>
    <row r="330" spans="1:13">
      <c r="A330" s="2"/>
      <c r="B330" s="2"/>
      <c r="C330" s="2"/>
      <c r="D330" s="2"/>
      <c r="E330" s="2"/>
      <c r="F330" s="2"/>
      <c r="G330" s="2"/>
      <c r="H330" s="2"/>
      <c r="I330" s="2"/>
      <c r="J330" s="2"/>
      <c r="K330" s="2"/>
      <c r="L330" s="2"/>
      <c r="M330" s="2"/>
    </row>
    <row r="331" spans="1:13">
      <c r="A331" s="2"/>
      <c r="B331" s="2"/>
      <c r="C331" s="2"/>
      <c r="D331" s="2"/>
      <c r="E331" s="2"/>
      <c r="F331" s="2"/>
      <c r="G331" s="2"/>
      <c r="H331" s="2"/>
      <c r="I331" s="2"/>
      <c r="J331" s="2"/>
      <c r="K331" s="2"/>
      <c r="L331" s="2"/>
      <c r="M331" s="2"/>
    </row>
    <row r="332" spans="1:13">
      <c r="A332" s="2"/>
      <c r="B332" s="2"/>
      <c r="C332" s="2"/>
      <c r="D332" s="2"/>
      <c r="E332" s="2"/>
      <c r="F332" s="2"/>
      <c r="G332" s="2"/>
      <c r="H332" s="2"/>
      <c r="I332" s="2"/>
      <c r="J332" s="2"/>
      <c r="K332" s="2"/>
      <c r="L332" s="2"/>
      <c r="M332" s="2"/>
    </row>
    <row r="333" spans="1:13">
      <c r="A333" s="2"/>
      <c r="B333" s="2"/>
      <c r="C333" s="2"/>
      <c r="D333" s="2"/>
      <c r="E333" s="2"/>
      <c r="F333" s="2"/>
      <c r="G333" s="2"/>
      <c r="H333" s="2"/>
      <c r="I333" s="2"/>
      <c r="J333" s="2"/>
      <c r="K333" s="2"/>
      <c r="L333" s="2"/>
      <c r="M333" s="2"/>
    </row>
    <row r="334" spans="1:13">
      <c r="A334" s="2"/>
      <c r="B334" s="2"/>
      <c r="C334" s="2"/>
      <c r="D334" s="2"/>
      <c r="E334" s="2"/>
      <c r="F334" s="2"/>
      <c r="G334" s="2"/>
      <c r="H334" s="2"/>
      <c r="I334" s="2"/>
      <c r="J334" s="2"/>
      <c r="K334" s="2"/>
      <c r="L334" s="2"/>
      <c r="M334" s="2"/>
    </row>
    <row r="335" spans="1:13">
      <c r="A335" s="2"/>
      <c r="B335" s="2"/>
      <c r="C335" s="2"/>
      <c r="D335" s="2"/>
      <c r="E335" s="2"/>
      <c r="F335" s="2"/>
      <c r="G335" s="2"/>
      <c r="H335" s="2"/>
      <c r="I335" s="2"/>
      <c r="J335" s="2"/>
      <c r="K335" s="2"/>
      <c r="L335" s="2"/>
      <c r="M335" s="2"/>
    </row>
    <row r="336" spans="1:13">
      <c r="A336" s="2"/>
      <c r="B336" s="2"/>
      <c r="C336" s="2"/>
      <c r="D336" s="2"/>
      <c r="E336" s="2"/>
      <c r="F336" s="2"/>
      <c r="G336" s="2"/>
      <c r="H336" s="2"/>
      <c r="I336" s="2"/>
      <c r="J336" s="2"/>
      <c r="K336" s="2"/>
      <c r="L336" s="2"/>
      <c r="M336" s="2"/>
    </row>
    <row r="337" spans="1:13">
      <c r="A337" s="2"/>
      <c r="B337" s="2"/>
      <c r="C337" s="2"/>
      <c r="D337" s="2"/>
      <c r="E337" s="2"/>
      <c r="F337" s="2"/>
      <c r="G337" s="2"/>
      <c r="H337" s="2"/>
      <c r="I337" s="2"/>
      <c r="J337" s="2"/>
      <c r="K337" s="2"/>
      <c r="L337" s="2"/>
      <c r="M337" s="2"/>
    </row>
    <row r="338" spans="1:13">
      <c r="A338" s="2"/>
      <c r="B338" s="2"/>
      <c r="C338" s="2"/>
      <c r="D338" s="2"/>
      <c r="E338" s="2"/>
      <c r="F338" s="2"/>
      <c r="G338" s="2"/>
      <c r="H338" s="2"/>
      <c r="I338" s="2"/>
      <c r="J338" s="2"/>
      <c r="K338" s="2"/>
      <c r="L338" s="2"/>
      <c r="M338" s="2"/>
    </row>
    <row r="339" spans="1:13">
      <c r="A339" s="2"/>
      <c r="B339" s="2"/>
      <c r="C339" s="2"/>
      <c r="D339" s="2"/>
      <c r="E339" s="2"/>
      <c r="F339" s="2"/>
      <c r="G339" s="2"/>
      <c r="H339" s="2"/>
      <c r="I339" s="2"/>
      <c r="J339" s="2"/>
      <c r="K339" s="2"/>
      <c r="L339" s="2"/>
      <c r="M339" s="2"/>
    </row>
    <row r="340" spans="1:13">
      <c r="A340" s="2"/>
      <c r="B340" s="2"/>
      <c r="C340" s="2"/>
      <c r="D340" s="2"/>
      <c r="E340" s="2"/>
      <c r="F340" s="2"/>
      <c r="G340" s="2"/>
      <c r="H340" s="2"/>
      <c r="I340" s="2"/>
      <c r="J340" s="2"/>
      <c r="K340" s="2"/>
      <c r="L340" s="2"/>
      <c r="M340" s="2"/>
    </row>
    <row r="341" spans="1:13">
      <c r="A341" s="2"/>
      <c r="B341" s="2"/>
      <c r="C341" s="2"/>
      <c r="D341" s="2"/>
      <c r="E341" s="2"/>
      <c r="F341" s="2"/>
      <c r="G341" s="2"/>
      <c r="H341" s="2"/>
      <c r="I341" s="2"/>
      <c r="J341" s="2"/>
      <c r="K341" s="2"/>
      <c r="L341" s="2"/>
      <c r="M341" s="2"/>
    </row>
    <row r="342" spans="1:13">
      <c r="A342" s="2"/>
      <c r="B342" s="2"/>
      <c r="C342" s="2"/>
      <c r="D342" s="2"/>
      <c r="E342" s="2"/>
      <c r="F342" s="2"/>
      <c r="G342" s="2"/>
      <c r="H342" s="2"/>
      <c r="I342" s="2"/>
      <c r="J342" s="2"/>
      <c r="K342" s="2"/>
      <c r="L342" s="2"/>
      <c r="M342" s="2"/>
    </row>
    <row r="343" spans="1:13">
      <c r="A343" s="2"/>
      <c r="B343" s="2"/>
      <c r="C343" s="2"/>
      <c r="D343" s="2"/>
      <c r="E343" s="2"/>
      <c r="F343" s="2"/>
      <c r="G343" s="2"/>
      <c r="H343" s="2"/>
      <c r="I343" s="2"/>
      <c r="J343" s="2"/>
      <c r="K343" s="2"/>
      <c r="L343" s="2"/>
      <c r="M343" s="2"/>
    </row>
    <row r="344" spans="1:13">
      <c r="A344" s="2"/>
      <c r="B344" s="2"/>
      <c r="C344" s="2"/>
      <c r="D344" s="2"/>
      <c r="E344" s="2"/>
      <c r="F344" s="2"/>
      <c r="G344" s="2"/>
      <c r="H344" s="2"/>
      <c r="I344" s="2"/>
      <c r="J344" s="2"/>
      <c r="K344" s="2"/>
      <c r="L344" s="2"/>
      <c r="M344" s="2"/>
    </row>
    <row r="345" spans="1:13">
      <c r="A345" s="2"/>
      <c r="B345" s="2"/>
      <c r="C345" s="2"/>
      <c r="D345" s="2"/>
      <c r="E345" s="2"/>
      <c r="F345" s="2"/>
      <c r="G345" s="2"/>
      <c r="H345" s="2"/>
      <c r="I345" s="2"/>
      <c r="J345" s="2"/>
      <c r="K345" s="2"/>
      <c r="L345" s="2"/>
      <c r="M345" s="2"/>
    </row>
    <row r="346" spans="1:13">
      <c r="A346" s="2"/>
      <c r="B346" s="2"/>
      <c r="C346" s="2"/>
      <c r="D346" s="2"/>
      <c r="E346" s="2"/>
      <c r="F346" s="2"/>
      <c r="G346" s="2"/>
      <c r="H346" s="2"/>
      <c r="I346" s="2"/>
      <c r="J346" s="2"/>
      <c r="K346" s="2"/>
      <c r="L346" s="2"/>
      <c r="M346" s="2"/>
    </row>
    <row r="347" spans="1:13">
      <c r="A347" s="2"/>
      <c r="B347" s="2"/>
      <c r="C347" s="2"/>
      <c r="D347" s="2"/>
      <c r="E347" s="2"/>
      <c r="F347" s="2"/>
      <c r="G347" s="2"/>
      <c r="H347" s="2"/>
      <c r="I347" s="2"/>
      <c r="J347" s="2"/>
      <c r="K347" s="2"/>
      <c r="L347" s="2"/>
      <c r="M347" s="2"/>
    </row>
    <row r="348" spans="1:13">
      <c r="A348" s="2"/>
      <c r="B348" s="2"/>
      <c r="C348" s="2"/>
      <c r="D348" s="2"/>
      <c r="E348" s="2"/>
      <c r="F348" s="2"/>
      <c r="G348" s="2"/>
      <c r="H348" s="2"/>
      <c r="I348" s="2"/>
      <c r="J348" s="2"/>
      <c r="K348" s="2"/>
      <c r="L348" s="2"/>
      <c r="M348" s="2"/>
    </row>
    <row r="349" spans="1:13">
      <c r="A349" s="2"/>
      <c r="B349" s="2"/>
      <c r="C349" s="2"/>
      <c r="D349" s="2"/>
      <c r="E349" s="2"/>
      <c r="F349" s="2"/>
      <c r="G349" s="2"/>
      <c r="H349" s="2"/>
      <c r="I349" s="2"/>
      <c r="J349" s="2"/>
      <c r="K349" s="2"/>
      <c r="L349" s="2"/>
      <c r="M349" s="2"/>
    </row>
    <row r="350" spans="1:13">
      <c r="A350" s="2"/>
      <c r="B350" s="2"/>
      <c r="C350" s="2"/>
      <c r="D350" s="2"/>
      <c r="E350" s="2"/>
      <c r="F350" s="2"/>
      <c r="G350" s="2"/>
      <c r="H350" s="2"/>
      <c r="I350" s="2"/>
      <c r="J350" s="2"/>
      <c r="K350" s="2"/>
      <c r="L350" s="2"/>
      <c r="M350" s="2"/>
    </row>
    <row r="351" spans="1:13">
      <c r="A351" s="2"/>
      <c r="B351" s="2"/>
      <c r="C351" s="2"/>
      <c r="D351" s="2"/>
      <c r="E351" s="2"/>
      <c r="F351" s="2"/>
      <c r="G351" s="2"/>
      <c r="H351" s="2"/>
      <c r="I351" s="2"/>
      <c r="J351" s="2"/>
      <c r="K351" s="2"/>
      <c r="L351" s="2"/>
      <c r="M351" s="2"/>
    </row>
    <row r="352" spans="1:13">
      <c r="A352" s="2"/>
      <c r="B352" s="2"/>
      <c r="C352" s="2"/>
      <c r="D352" s="2"/>
      <c r="E352" s="2"/>
      <c r="F352" s="2"/>
      <c r="G352" s="2"/>
      <c r="H352" s="2"/>
      <c r="I352" s="2"/>
      <c r="J352" s="2"/>
      <c r="K352" s="2"/>
      <c r="L352" s="2"/>
      <c r="M352" s="2"/>
    </row>
    <row r="353" spans="1:13">
      <c r="A353" s="2"/>
      <c r="B353" s="2"/>
      <c r="C353" s="2"/>
      <c r="D353" s="2"/>
      <c r="E353" s="2"/>
      <c r="F353" s="2"/>
      <c r="G353" s="2"/>
      <c r="H353" s="2"/>
      <c r="I353" s="2"/>
      <c r="J353" s="2"/>
      <c r="K353" s="2"/>
      <c r="L353" s="2"/>
      <c r="M353" s="2"/>
    </row>
    <row r="354" spans="1:13">
      <c r="A354" s="2"/>
      <c r="B354" s="2"/>
      <c r="C354" s="2"/>
      <c r="D354" s="2"/>
      <c r="E354" s="2"/>
      <c r="F354" s="2"/>
      <c r="G354" s="2"/>
      <c r="H354" s="2"/>
      <c r="I354" s="2"/>
      <c r="J354" s="2"/>
      <c r="K354" s="2"/>
      <c r="L354" s="2"/>
      <c r="M354" s="2"/>
    </row>
    <row r="355" spans="1:13">
      <c r="A355" s="2"/>
      <c r="B355" s="2"/>
      <c r="C355" s="2"/>
      <c r="D355" s="2"/>
      <c r="E355" s="2"/>
      <c r="F355" s="2"/>
      <c r="G355" s="2"/>
      <c r="H355" s="2"/>
      <c r="I355" s="2"/>
      <c r="J355" s="2"/>
      <c r="K355" s="2"/>
      <c r="L355" s="2"/>
      <c r="M355" s="2"/>
    </row>
    <row r="356" spans="1:13">
      <c r="A356" s="2"/>
      <c r="B356" s="2"/>
      <c r="C356" s="2"/>
      <c r="D356" s="2"/>
      <c r="E356" s="2"/>
      <c r="F356" s="2"/>
      <c r="G356" s="2"/>
      <c r="H356" s="2"/>
      <c r="I356" s="2"/>
      <c r="J356" s="2"/>
      <c r="K356" s="2"/>
      <c r="L356" s="2"/>
      <c r="M356" s="2"/>
    </row>
    <row r="357" spans="1:13">
      <c r="A357" s="2"/>
      <c r="B357" s="2"/>
      <c r="C357" s="2"/>
      <c r="D357" s="2"/>
      <c r="E357" s="2"/>
      <c r="F357" s="2"/>
      <c r="G357" s="2"/>
      <c r="H357" s="2"/>
      <c r="I357" s="2"/>
      <c r="J357" s="2"/>
      <c r="K357" s="2"/>
      <c r="L357" s="2"/>
      <c r="M357" s="2"/>
    </row>
    <row r="358" spans="1:13">
      <c r="A358" s="2"/>
      <c r="B358" s="2"/>
      <c r="C358" s="2"/>
      <c r="D358" s="2"/>
      <c r="E358" s="2"/>
      <c r="F358" s="2"/>
      <c r="G358" s="2"/>
      <c r="H358" s="2"/>
      <c r="I358" s="2"/>
      <c r="J358" s="2"/>
      <c r="K358" s="2"/>
      <c r="L358" s="2"/>
      <c r="M358" s="2"/>
    </row>
    <row r="359" spans="1:13">
      <c r="A359" s="2"/>
      <c r="B359" s="2"/>
      <c r="C359" s="2"/>
      <c r="D359" s="2"/>
      <c r="E359" s="2"/>
      <c r="F359" s="2"/>
      <c r="G359" s="2"/>
      <c r="H359" s="2"/>
      <c r="I359" s="2"/>
      <c r="J359" s="2"/>
      <c r="K359" s="2"/>
      <c r="L359" s="2"/>
      <c r="M359" s="2"/>
    </row>
    <row r="360" spans="1:13">
      <c r="A360" s="2"/>
      <c r="B360" s="2"/>
      <c r="C360" s="2"/>
      <c r="D360" s="2"/>
      <c r="E360" s="2"/>
      <c r="F360" s="2"/>
      <c r="G360" s="2"/>
      <c r="H360" s="2"/>
      <c r="I360" s="2"/>
      <c r="J360" s="2"/>
      <c r="K360" s="2"/>
      <c r="L360" s="2"/>
      <c r="M360" s="2"/>
    </row>
    <row r="361" spans="1:13">
      <c r="A361" s="2"/>
      <c r="B361" s="2"/>
      <c r="C361" s="2"/>
      <c r="D361" s="2"/>
      <c r="E361" s="2"/>
      <c r="F361" s="2"/>
      <c r="G361" s="2"/>
      <c r="H361" s="2"/>
      <c r="I361" s="2"/>
      <c r="J361" s="2"/>
      <c r="K361" s="2"/>
      <c r="L361" s="2"/>
      <c r="M361" s="2"/>
    </row>
    <row r="362" spans="1:13">
      <c r="A362" s="2"/>
      <c r="B362" s="2"/>
      <c r="C362" s="2"/>
      <c r="D362" s="2"/>
      <c r="E362" s="2"/>
      <c r="F362" s="2"/>
      <c r="G362" s="2"/>
      <c r="H362" s="2"/>
      <c r="I362" s="2"/>
      <c r="J362" s="2"/>
      <c r="K362" s="2"/>
      <c r="L362" s="2"/>
      <c r="M362" s="2"/>
    </row>
    <row r="363" spans="1:13">
      <c r="A363" s="2"/>
      <c r="B363" s="2"/>
      <c r="C363" s="2"/>
      <c r="D363" s="2"/>
      <c r="E363" s="2"/>
      <c r="F363" s="2"/>
      <c r="G363" s="2"/>
      <c r="H363" s="2"/>
      <c r="I363" s="2"/>
      <c r="J363" s="2"/>
      <c r="K363" s="2"/>
      <c r="L363" s="2"/>
      <c r="M363" s="2"/>
    </row>
    <row r="364" spans="1:13">
      <c r="A364" s="2"/>
      <c r="B364" s="2"/>
      <c r="C364" s="2"/>
      <c r="D364" s="2"/>
      <c r="E364" s="2"/>
      <c r="F364" s="2"/>
      <c r="G364" s="2"/>
      <c r="H364" s="2"/>
      <c r="I364" s="2"/>
      <c r="J364" s="2"/>
      <c r="K364" s="2"/>
      <c r="L364" s="2"/>
      <c r="M364" s="2"/>
    </row>
    <row r="365" spans="1:13">
      <c r="A365" s="2"/>
      <c r="B365" s="2"/>
      <c r="C365" s="2"/>
      <c r="D365" s="2"/>
      <c r="E365" s="2"/>
      <c r="F365" s="2"/>
      <c r="G365" s="2"/>
      <c r="H365" s="2"/>
      <c r="I365" s="2"/>
      <c r="J365" s="2"/>
      <c r="K365" s="2"/>
      <c r="L365" s="2"/>
      <c r="M365" s="2"/>
    </row>
    <row r="366" spans="1:13">
      <c r="A366" s="2"/>
      <c r="B366" s="2"/>
      <c r="C366" s="2"/>
      <c r="D366" s="2"/>
      <c r="E366" s="2"/>
      <c r="F366" s="2"/>
      <c r="G366" s="2"/>
      <c r="H366" s="2"/>
      <c r="I366" s="2"/>
      <c r="J366" s="2"/>
      <c r="K366" s="2"/>
      <c r="L366" s="2"/>
      <c r="M366" s="2"/>
    </row>
    <row r="367" spans="1:13">
      <c r="A367" s="2"/>
      <c r="B367" s="2"/>
      <c r="C367" s="2"/>
      <c r="D367" s="2"/>
      <c r="E367" s="2"/>
      <c r="F367" s="2"/>
      <c r="G367" s="2"/>
      <c r="H367" s="2"/>
      <c r="I367" s="2"/>
      <c r="J367" s="2"/>
      <c r="K367" s="2"/>
      <c r="L367" s="2"/>
      <c r="M367" s="2"/>
    </row>
    <row r="368" spans="1:13">
      <c r="A368" s="2"/>
      <c r="B368" s="2"/>
      <c r="C368" s="2"/>
      <c r="D368" s="2"/>
      <c r="E368" s="2"/>
      <c r="F368" s="2"/>
      <c r="G368" s="2"/>
      <c r="H368" s="2"/>
      <c r="I368" s="2"/>
      <c r="J368" s="2"/>
      <c r="K368" s="2"/>
      <c r="L368" s="2"/>
      <c r="M368" s="2"/>
    </row>
    <row r="369" spans="1:13">
      <c r="A369" s="2"/>
      <c r="B369" s="2"/>
      <c r="C369" s="2"/>
      <c r="D369" s="2"/>
      <c r="E369" s="2"/>
      <c r="F369" s="2"/>
      <c r="G369" s="2"/>
      <c r="H369" s="2"/>
      <c r="I369" s="2"/>
      <c r="J369" s="2"/>
      <c r="K369" s="2"/>
      <c r="L369" s="2"/>
      <c r="M369" s="2"/>
    </row>
    <row r="370" spans="1:13">
      <c r="A370" s="2"/>
      <c r="B370" s="2"/>
      <c r="C370" s="2"/>
      <c r="D370" s="2"/>
      <c r="E370" s="2"/>
      <c r="F370" s="2"/>
      <c r="G370" s="2"/>
      <c r="H370" s="2"/>
      <c r="I370" s="2"/>
      <c r="J370" s="2"/>
      <c r="K370" s="2"/>
      <c r="L370" s="2"/>
      <c r="M370" s="2"/>
    </row>
    <row r="371" spans="1:13">
      <c r="A371" s="2"/>
      <c r="B371" s="2"/>
      <c r="C371" s="2"/>
      <c r="D371" s="2"/>
      <c r="E371" s="2"/>
      <c r="F371" s="2"/>
      <c r="G371" s="2"/>
      <c r="H371" s="2"/>
      <c r="I371" s="2"/>
      <c r="J371" s="2"/>
      <c r="K371" s="2"/>
      <c r="L371" s="2"/>
      <c r="M371" s="2"/>
    </row>
    <row r="372" spans="1:13">
      <c r="A372" s="2"/>
      <c r="B372" s="2"/>
      <c r="C372" s="2"/>
      <c r="D372" s="2"/>
      <c r="E372" s="2"/>
      <c r="F372" s="2"/>
      <c r="G372" s="2"/>
      <c r="H372" s="2"/>
      <c r="I372" s="2"/>
      <c r="J372" s="2"/>
      <c r="K372" s="2"/>
      <c r="L372" s="2"/>
      <c r="M372" s="2"/>
    </row>
    <row r="373" spans="1:13">
      <c r="A373" s="2"/>
      <c r="B373" s="2"/>
      <c r="C373" s="2"/>
      <c r="D373" s="2"/>
      <c r="E373" s="2"/>
      <c r="F373" s="2"/>
      <c r="G373" s="2"/>
      <c r="H373" s="2"/>
      <c r="I373" s="2"/>
      <c r="J373" s="2"/>
      <c r="K373" s="2"/>
      <c r="L373" s="2"/>
      <c r="M373" s="2"/>
    </row>
    <row r="374" spans="1:13">
      <c r="A374" s="2"/>
      <c r="B374" s="2"/>
      <c r="C374" s="2"/>
      <c r="D374" s="2"/>
      <c r="E374" s="2"/>
      <c r="F374" s="2"/>
      <c r="G374" s="2"/>
      <c r="H374" s="2"/>
      <c r="I374" s="2"/>
      <c r="J374" s="2"/>
      <c r="K374" s="2"/>
      <c r="L374" s="2"/>
      <c r="M374" s="2"/>
    </row>
    <row r="375" spans="1:13">
      <c r="A375" s="2"/>
      <c r="B375" s="2"/>
      <c r="C375" s="2"/>
      <c r="D375" s="2"/>
      <c r="E375" s="2"/>
      <c r="F375" s="2"/>
      <c r="G375" s="2"/>
      <c r="H375" s="2"/>
      <c r="I375" s="2"/>
      <c r="J375" s="2"/>
      <c r="K375" s="2"/>
      <c r="L375" s="2"/>
      <c r="M375" s="2"/>
    </row>
    <row r="376" spans="1:13">
      <c r="A376" s="2"/>
      <c r="B376" s="2"/>
      <c r="C376" s="2"/>
      <c r="D376" s="2"/>
      <c r="E376" s="2"/>
      <c r="F376" s="2"/>
      <c r="G376" s="2"/>
      <c r="H376" s="2"/>
      <c r="I376" s="2"/>
      <c r="J376" s="2"/>
      <c r="K376" s="2"/>
      <c r="L376" s="2"/>
      <c r="M376" s="2"/>
    </row>
    <row r="377" spans="1:13">
      <c r="A377" s="2"/>
      <c r="B377" s="2"/>
      <c r="C377" s="2"/>
      <c r="D377" s="2"/>
      <c r="E377" s="2"/>
      <c r="F377" s="2"/>
      <c r="G377" s="2"/>
      <c r="H377" s="2"/>
      <c r="I377" s="2"/>
      <c r="J377" s="2"/>
      <c r="K377" s="2"/>
      <c r="L377" s="2"/>
      <c r="M377" s="2"/>
    </row>
    <row r="378" spans="1:13">
      <c r="A378" s="2"/>
      <c r="B378" s="2"/>
      <c r="C378" s="2"/>
      <c r="D378" s="2"/>
      <c r="E378" s="2"/>
      <c r="F378" s="2"/>
      <c r="G378" s="2"/>
      <c r="H378" s="2"/>
      <c r="I378" s="2"/>
      <c r="J378" s="2"/>
      <c r="K378" s="2"/>
      <c r="L378" s="2"/>
      <c r="M378" s="2"/>
    </row>
    <row r="379" spans="1:13">
      <c r="A379" s="2"/>
      <c r="B379" s="2"/>
      <c r="C379" s="2"/>
      <c r="D379" s="2"/>
      <c r="E379" s="2"/>
      <c r="F379" s="2"/>
      <c r="G379" s="2"/>
      <c r="H379" s="2"/>
      <c r="I379" s="2"/>
      <c r="J379" s="2"/>
      <c r="K379" s="2"/>
      <c r="L379" s="2"/>
      <c r="M379" s="2"/>
    </row>
    <row r="380" spans="1:13">
      <c r="A380" s="2"/>
      <c r="B380" s="2"/>
      <c r="C380" s="2"/>
      <c r="D380" s="2"/>
      <c r="E380" s="2"/>
      <c r="F380" s="2"/>
      <c r="G380" s="2"/>
      <c r="H380" s="2"/>
      <c r="I380" s="2"/>
      <c r="J380" s="2"/>
      <c r="K380" s="2"/>
      <c r="L380" s="2"/>
      <c r="M380" s="2"/>
    </row>
    <row r="381" spans="1:13">
      <c r="A381" s="2"/>
      <c r="B381" s="2"/>
      <c r="C381" s="2"/>
      <c r="D381" s="2"/>
      <c r="E381" s="2"/>
      <c r="F381" s="2"/>
      <c r="G381" s="2"/>
      <c r="H381" s="2"/>
      <c r="I381" s="2"/>
      <c r="J381" s="2"/>
      <c r="K381" s="2"/>
      <c r="L381" s="2"/>
      <c r="M381" s="2"/>
    </row>
    <row r="382" spans="1:13">
      <c r="A382" s="2"/>
      <c r="B382" s="2"/>
      <c r="C382" s="2"/>
      <c r="D382" s="2"/>
      <c r="E382" s="2"/>
      <c r="F382" s="2"/>
      <c r="G382" s="2"/>
      <c r="H382" s="2"/>
      <c r="I382" s="2"/>
      <c r="J382" s="2"/>
      <c r="K382" s="2"/>
      <c r="L382" s="2"/>
      <c r="M382" s="2"/>
    </row>
    <row r="383" spans="1:13">
      <c r="A383" s="2"/>
      <c r="B383" s="2"/>
      <c r="C383" s="2"/>
      <c r="D383" s="2"/>
      <c r="E383" s="2"/>
      <c r="F383" s="2"/>
      <c r="G383" s="2"/>
      <c r="H383" s="2"/>
      <c r="I383" s="2"/>
      <c r="J383" s="2"/>
      <c r="K383" s="2"/>
      <c r="L383" s="2"/>
      <c r="M383" s="2"/>
    </row>
    <row r="384" spans="1:13">
      <c r="A384" s="2"/>
      <c r="B384" s="2"/>
      <c r="C384" s="2"/>
      <c r="D384" s="2"/>
      <c r="E384" s="2"/>
      <c r="F384" s="2"/>
      <c r="G384" s="2"/>
      <c r="H384" s="2"/>
      <c r="I384" s="2"/>
      <c r="J384" s="2"/>
      <c r="K384" s="2"/>
      <c r="L384" s="2"/>
      <c r="M384" s="2"/>
    </row>
    <row r="385" spans="1:13">
      <c r="A385" s="2"/>
      <c r="B385" s="2"/>
      <c r="C385" s="2"/>
      <c r="D385" s="2"/>
      <c r="E385" s="2"/>
      <c r="F385" s="2"/>
      <c r="G385" s="2"/>
      <c r="H385" s="2"/>
      <c r="I385" s="2"/>
      <c r="J385" s="2"/>
      <c r="K385" s="2"/>
      <c r="L385" s="2"/>
      <c r="M385" s="2"/>
    </row>
    <row r="386" spans="1:13">
      <c r="A386" s="2"/>
      <c r="B386" s="2"/>
      <c r="C386" s="2"/>
      <c r="D386" s="2"/>
      <c r="E386" s="2"/>
      <c r="F386" s="2"/>
      <c r="G386" s="2"/>
      <c r="H386" s="2"/>
      <c r="I386" s="2"/>
      <c r="J386" s="2"/>
      <c r="K386" s="2"/>
      <c r="L386" s="2"/>
      <c r="M386" s="2"/>
    </row>
    <row r="387" spans="1:13">
      <c r="A387" s="2"/>
      <c r="B387" s="2"/>
      <c r="C387" s="2"/>
      <c r="D387" s="2"/>
      <c r="E387" s="2"/>
      <c r="F387" s="2"/>
      <c r="G387" s="2"/>
      <c r="H387" s="2"/>
      <c r="I387" s="2"/>
      <c r="J387" s="2"/>
      <c r="K387" s="2"/>
      <c r="L387" s="2"/>
      <c r="M387" s="2"/>
    </row>
    <row r="388" spans="1:13">
      <c r="A388" s="2"/>
      <c r="B388" s="2"/>
      <c r="C388" s="2"/>
      <c r="D388" s="2"/>
      <c r="E388" s="2"/>
      <c r="F388" s="2"/>
      <c r="G388" s="2"/>
      <c r="H388" s="2"/>
      <c r="I388" s="2"/>
      <c r="J388" s="2"/>
      <c r="K388" s="2"/>
      <c r="L388" s="2"/>
      <c r="M388" s="2"/>
    </row>
    <row r="389" spans="1:13">
      <c r="A389" s="2"/>
      <c r="B389" s="2"/>
      <c r="C389" s="2"/>
      <c r="D389" s="2"/>
      <c r="E389" s="2"/>
      <c r="F389" s="2"/>
      <c r="G389" s="2"/>
      <c r="H389" s="2"/>
      <c r="I389" s="2"/>
      <c r="J389" s="2"/>
      <c r="K389" s="2"/>
      <c r="L389" s="2"/>
      <c r="M389" s="2"/>
    </row>
    <row r="390" spans="1:13">
      <c r="A390" s="2"/>
      <c r="B390" s="2"/>
      <c r="C390" s="2"/>
      <c r="D390" s="2"/>
      <c r="E390" s="2"/>
      <c r="F390" s="2"/>
      <c r="G390" s="2"/>
      <c r="H390" s="2"/>
      <c r="I390" s="2"/>
      <c r="J390" s="2"/>
      <c r="K390" s="2"/>
      <c r="L390" s="2"/>
      <c r="M390" s="2"/>
    </row>
    <row r="391" spans="1:13">
      <c r="A391" s="2"/>
      <c r="B391" s="2"/>
      <c r="C391" s="2"/>
      <c r="D391" s="2"/>
      <c r="E391" s="2"/>
      <c r="F391" s="2"/>
      <c r="G391" s="2"/>
      <c r="H391" s="2"/>
      <c r="I391" s="2"/>
      <c r="J391" s="2"/>
      <c r="K391" s="2"/>
      <c r="L391" s="2"/>
      <c r="M391" s="2"/>
    </row>
    <row r="392" spans="1:13">
      <c r="A392" s="2"/>
      <c r="B392" s="2"/>
      <c r="C392" s="2"/>
      <c r="D392" s="2"/>
      <c r="E392" s="2"/>
      <c r="F392" s="2"/>
      <c r="G392" s="2"/>
      <c r="H392" s="2"/>
      <c r="I392" s="2"/>
      <c r="J392" s="2"/>
      <c r="K392" s="2"/>
      <c r="L392" s="2"/>
      <c r="M392" s="2"/>
    </row>
    <row r="393" spans="1:13">
      <c r="A393" s="2"/>
      <c r="B393" s="2"/>
      <c r="C393" s="2"/>
      <c r="D393" s="2"/>
      <c r="E393" s="2"/>
      <c r="F393" s="2"/>
      <c r="G393" s="2"/>
      <c r="H393" s="2"/>
      <c r="I393" s="2"/>
      <c r="J393" s="2"/>
      <c r="K393" s="2"/>
      <c r="L393" s="2"/>
      <c r="M393" s="2"/>
    </row>
    <row r="394" spans="1:13">
      <c r="A394" s="2"/>
      <c r="B394" s="2"/>
      <c r="C394" s="2"/>
      <c r="D394" s="2"/>
      <c r="E394" s="2"/>
      <c r="F394" s="2"/>
      <c r="G394" s="2"/>
      <c r="H394" s="2"/>
      <c r="I394" s="2"/>
      <c r="J394" s="2"/>
      <c r="K394" s="2"/>
      <c r="L394" s="2"/>
      <c r="M394" s="2"/>
    </row>
    <row r="395" spans="1:13">
      <c r="A395" s="2"/>
      <c r="B395" s="2"/>
      <c r="C395" s="2"/>
      <c r="D395" s="2"/>
      <c r="E395" s="2"/>
      <c r="F395" s="2"/>
      <c r="G395" s="2"/>
      <c r="H395" s="2"/>
      <c r="I395" s="2"/>
      <c r="J395" s="2"/>
      <c r="K395" s="2"/>
      <c r="L395" s="2"/>
      <c r="M395" s="2"/>
    </row>
    <row r="396" spans="1:13">
      <c r="A396" s="2"/>
      <c r="B396" s="2"/>
      <c r="C396" s="2"/>
      <c r="D396" s="2"/>
      <c r="E396" s="2"/>
      <c r="F396" s="2"/>
      <c r="G396" s="2"/>
      <c r="H396" s="2"/>
      <c r="I396" s="2"/>
      <c r="J396" s="2"/>
      <c r="K396" s="2"/>
      <c r="L396" s="2"/>
      <c r="M396" s="2"/>
    </row>
    <row r="397" spans="1:13">
      <c r="A397" s="2"/>
      <c r="B397" s="2"/>
      <c r="C397" s="2"/>
      <c r="D397" s="2"/>
      <c r="E397" s="2"/>
      <c r="F397" s="2"/>
      <c r="G397" s="2"/>
      <c r="H397" s="2"/>
      <c r="I397" s="2"/>
      <c r="J397" s="2"/>
      <c r="K397" s="2"/>
      <c r="L397" s="2"/>
      <c r="M397" s="2"/>
    </row>
    <row r="398" spans="1:13">
      <c r="A398" s="2"/>
      <c r="B398" s="2"/>
      <c r="C398" s="2"/>
      <c r="D398" s="2"/>
      <c r="E398" s="2"/>
      <c r="F398" s="2"/>
      <c r="G398" s="2"/>
      <c r="H398" s="2"/>
      <c r="I398" s="2"/>
      <c r="J398" s="2"/>
      <c r="K398" s="2"/>
      <c r="L398" s="2"/>
      <c r="M398" s="2"/>
    </row>
    <row r="399" spans="1:13">
      <c r="A399" s="2"/>
      <c r="B399" s="2"/>
      <c r="C399" s="2"/>
      <c r="D399" s="2"/>
      <c r="E399" s="2"/>
      <c r="F399" s="2"/>
      <c r="G399" s="2"/>
      <c r="H399" s="2"/>
      <c r="I399" s="2"/>
      <c r="J399" s="2"/>
      <c r="K399" s="2"/>
      <c r="L399" s="2"/>
      <c r="M399" s="2"/>
    </row>
    <row r="400" spans="1:13">
      <c r="A400" s="2"/>
      <c r="B400" s="2"/>
      <c r="C400" s="2"/>
      <c r="D400" s="2"/>
      <c r="E400" s="2"/>
      <c r="F400" s="2"/>
      <c r="G400" s="2"/>
      <c r="H400" s="2"/>
      <c r="I400" s="2"/>
      <c r="J400" s="2"/>
      <c r="K400" s="2"/>
      <c r="L400" s="2"/>
      <c r="M400" s="2"/>
    </row>
    <row r="401" spans="1:13">
      <c r="A401" s="2"/>
      <c r="B401" s="2"/>
      <c r="C401" s="2"/>
      <c r="D401" s="2"/>
      <c r="E401" s="2"/>
      <c r="F401" s="2"/>
      <c r="G401" s="2"/>
      <c r="H401" s="2"/>
      <c r="I401" s="2"/>
      <c r="J401" s="2"/>
      <c r="K401" s="2"/>
      <c r="L401" s="2"/>
      <c r="M401" s="2"/>
    </row>
    <row r="402" spans="1:13">
      <c r="A402" s="2"/>
      <c r="B402" s="2"/>
      <c r="C402" s="2"/>
      <c r="D402" s="2"/>
      <c r="E402" s="2"/>
      <c r="F402" s="2"/>
      <c r="G402" s="2"/>
      <c r="H402" s="2"/>
      <c r="I402" s="2"/>
      <c r="J402" s="2"/>
      <c r="K402" s="2"/>
      <c r="L402" s="2"/>
      <c r="M402" s="2"/>
    </row>
    <row r="403" spans="1:13">
      <c r="A403" s="2"/>
      <c r="B403" s="2"/>
      <c r="C403" s="2"/>
      <c r="D403" s="2"/>
      <c r="E403" s="2"/>
      <c r="F403" s="2"/>
      <c r="G403" s="2"/>
      <c r="H403" s="2"/>
      <c r="I403" s="2"/>
      <c r="J403" s="2"/>
      <c r="K403" s="2"/>
      <c r="L403" s="2"/>
      <c r="M403" s="2"/>
    </row>
    <row r="404" spans="1:13">
      <c r="A404" s="2"/>
      <c r="B404" s="2"/>
      <c r="C404" s="2"/>
      <c r="D404" s="2"/>
      <c r="E404" s="2"/>
      <c r="F404" s="2"/>
      <c r="G404" s="2"/>
      <c r="H404" s="2"/>
      <c r="I404" s="2"/>
      <c r="J404" s="2"/>
      <c r="K404" s="2"/>
      <c r="L404" s="2"/>
      <c r="M404" s="2"/>
    </row>
    <row r="405" spans="1:13">
      <c r="A405" s="2"/>
      <c r="B405" s="2"/>
      <c r="C405" s="2"/>
      <c r="D405" s="2"/>
      <c r="E405" s="2"/>
      <c r="F405" s="2"/>
      <c r="G405" s="2"/>
      <c r="H405" s="2"/>
      <c r="I405" s="2"/>
      <c r="J405" s="2"/>
      <c r="K405" s="2"/>
      <c r="L405" s="2"/>
      <c r="M405" s="2"/>
    </row>
    <row r="406" spans="1:13">
      <c r="A406" s="2"/>
      <c r="B406" s="2"/>
      <c r="C406" s="2"/>
      <c r="D406" s="2"/>
      <c r="E406" s="2"/>
      <c r="F406" s="2"/>
      <c r="G406" s="2"/>
      <c r="H406" s="2"/>
      <c r="I406" s="2"/>
      <c r="J406" s="2"/>
      <c r="K406" s="2"/>
      <c r="L406" s="2"/>
      <c r="M406" s="2"/>
    </row>
    <row r="407" spans="1:13">
      <c r="A407" s="2"/>
      <c r="B407" s="2"/>
      <c r="C407" s="2"/>
      <c r="D407" s="2"/>
      <c r="E407" s="2"/>
      <c r="F407" s="2"/>
      <c r="G407" s="2"/>
      <c r="H407" s="2"/>
      <c r="I407" s="2"/>
      <c r="J407" s="2"/>
      <c r="K407" s="2"/>
      <c r="L407" s="2"/>
      <c r="M407" s="2"/>
    </row>
    <row r="408" spans="1:13">
      <c r="A408" s="2"/>
      <c r="B408" s="2"/>
      <c r="C408" s="2"/>
      <c r="D408" s="2"/>
      <c r="E408" s="2"/>
      <c r="F408" s="2"/>
      <c r="G408" s="2"/>
      <c r="H408" s="2"/>
      <c r="I408" s="2"/>
      <c r="J408" s="2"/>
      <c r="K408" s="2"/>
      <c r="L408" s="2"/>
      <c r="M408" s="2"/>
    </row>
    <row r="409" spans="1:13">
      <c r="A409" s="2"/>
      <c r="B409" s="2"/>
      <c r="C409" s="2"/>
      <c r="D409" s="2"/>
      <c r="E409" s="2"/>
      <c r="F409" s="2"/>
      <c r="G409" s="2"/>
      <c r="H409" s="2"/>
      <c r="I409" s="2"/>
      <c r="J409" s="2"/>
      <c r="K409" s="2"/>
      <c r="L409" s="2"/>
      <c r="M409" s="2"/>
    </row>
    <row r="410" spans="1:13">
      <c r="A410" s="2"/>
      <c r="B410" s="2"/>
      <c r="C410" s="2"/>
      <c r="D410" s="2"/>
      <c r="E410" s="2"/>
      <c r="F410" s="2"/>
      <c r="G410" s="2"/>
      <c r="H410" s="2"/>
      <c r="I410" s="2"/>
      <c r="J410" s="2"/>
      <c r="K410" s="2"/>
      <c r="L410" s="2"/>
      <c r="M410" s="2"/>
    </row>
    <row r="411" spans="1:13">
      <c r="A411" s="2"/>
      <c r="B411" s="2"/>
      <c r="C411" s="2"/>
      <c r="D411" s="2"/>
      <c r="E411" s="2"/>
      <c r="F411" s="2"/>
      <c r="G411" s="2"/>
      <c r="H411" s="2"/>
      <c r="I411" s="2"/>
      <c r="J411" s="2"/>
      <c r="K411" s="2"/>
      <c r="L411" s="2"/>
      <c r="M411" s="2"/>
    </row>
    <row r="412" spans="1:13">
      <c r="A412" s="2"/>
      <c r="B412" s="2"/>
      <c r="C412" s="2"/>
      <c r="D412" s="2"/>
      <c r="E412" s="2"/>
      <c r="F412" s="2"/>
      <c r="G412" s="2"/>
      <c r="H412" s="2"/>
      <c r="I412" s="2"/>
      <c r="J412" s="2"/>
      <c r="K412" s="2"/>
      <c r="L412" s="2"/>
      <c r="M412" s="2"/>
    </row>
    <row r="413" spans="1:13">
      <c r="A413" s="2"/>
      <c r="B413" s="2"/>
      <c r="C413" s="2"/>
      <c r="D413" s="2"/>
      <c r="E413" s="2"/>
      <c r="F413" s="2"/>
      <c r="G413" s="2"/>
      <c r="H413" s="2"/>
      <c r="I413" s="2"/>
      <c r="J413" s="2"/>
      <c r="K413" s="2"/>
      <c r="L413" s="2"/>
      <c r="M413" s="2"/>
    </row>
    <row r="414" spans="1:13">
      <c r="A414" s="2"/>
      <c r="B414" s="2"/>
      <c r="C414" s="2"/>
      <c r="D414" s="2"/>
      <c r="E414" s="2"/>
      <c r="F414" s="2"/>
      <c r="G414" s="2"/>
      <c r="H414" s="2"/>
      <c r="I414" s="2"/>
      <c r="J414" s="2"/>
      <c r="K414" s="2"/>
      <c r="L414" s="2"/>
      <c r="M414" s="2"/>
    </row>
    <row r="415" spans="1:13">
      <c r="A415" s="2"/>
      <c r="B415" s="2"/>
      <c r="C415" s="2"/>
      <c r="D415" s="2"/>
      <c r="E415" s="2"/>
      <c r="F415" s="2"/>
      <c r="G415" s="2"/>
      <c r="H415" s="2"/>
      <c r="I415" s="2"/>
      <c r="J415" s="2"/>
      <c r="K415" s="2"/>
      <c r="L415" s="2"/>
      <c r="M415" s="2"/>
    </row>
    <row r="416" spans="1:13">
      <c r="A416" s="2"/>
      <c r="B416" s="2"/>
      <c r="C416" s="2"/>
      <c r="D416" s="2"/>
      <c r="E416" s="2"/>
      <c r="F416" s="2"/>
      <c r="G416" s="2"/>
      <c r="H416" s="2"/>
      <c r="I416" s="2"/>
      <c r="J416" s="2"/>
      <c r="K416" s="2"/>
      <c r="L416" s="2"/>
      <c r="M416" s="2"/>
    </row>
    <row r="417" spans="1:13">
      <c r="A417" s="2"/>
      <c r="B417" s="2"/>
      <c r="C417" s="2"/>
      <c r="D417" s="2"/>
      <c r="E417" s="2"/>
      <c r="F417" s="2"/>
      <c r="G417" s="2"/>
      <c r="H417" s="2"/>
      <c r="I417" s="2"/>
      <c r="J417" s="2"/>
      <c r="K417" s="2"/>
      <c r="L417" s="2"/>
      <c r="M417" s="2"/>
    </row>
    <row r="418" spans="1:13">
      <c r="A418" s="2"/>
      <c r="B418" s="2"/>
      <c r="C418" s="2"/>
      <c r="D418" s="2"/>
      <c r="E418" s="2"/>
      <c r="F418" s="2"/>
      <c r="G418" s="2"/>
      <c r="H418" s="2"/>
      <c r="I418" s="2"/>
      <c r="J418" s="2"/>
      <c r="K418" s="2"/>
      <c r="L418" s="2"/>
      <c r="M418" s="2"/>
    </row>
    <row r="419" spans="1:13">
      <c r="A419" s="2"/>
      <c r="B419" s="2"/>
      <c r="C419" s="2"/>
      <c r="D419" s="2"/>
      <c r="E419" s="2"/>
      <c r="F419" s="2"/>
      <c r="G419" s="2"/>
      <c r="H419" s="2"/>
      <c r="I419" s="2"/>
      <c r="J419" s="2"/>
      <c r="K419" s="2"/>
      <c r="L419" s="2"/>
      <c r="M419" s="2"/>
    </row>
    <row r="420" spans="1:13">
      <c r="A420" s="2"/>
      <c r="B420" s="2"/>
      <c r="C420" s="2"/>
      <c r="D420" s="2"/>
      <c r="E420" s="2"/>
      <c r="F420" s="2"/>
      <c r="G420" s="2"/>
      <c r="H420" s="2"/>
      <c r="I420" s="2"/>
      <c r="J420" s="2"/>
      <c r="K420" s="2"/>
      <c r="L420" s="2"/>
      <c r="M420" s="2"/>
    </row>
    <row r="421" spans="1:13">
      <c r="A421" s="2"/>
      <c r="B421" s="2"/>
      <c r="C421" s="2"/>
      <c r="D421" s="2"/>
      <c r="E421" s="2"/>
      <c r="F421" s="2"/>
      <c r="G421" s="2"/>
      <c r="H421" s="2"/>
      <c r="I421" s="2"/>
      <c r="J421" s="2"/>
      <c r="K421" s="2"/>
      <c r="L421" s="2"/>
      <c r="M421" s="2"/>
    </row>
    <row r="422" spans="1:13">
      <c r="A422" s="2"/>
      <c r="B422" s="2"/>
      <c r="C422" s="2"/>
      <c r="D422" s="2"/>
      <c r="E422" s="2"/>
      <c r="F422" s="2"/>
      <c r="G422" s="2"/>
      <c r="H422" s="2"/>
      <c r="I422" s="2"/>
      <c r="J422" s="2"/>
      <c r="K422" s="2"/>
      <c r="L422" s="2"/>
      <c r="M422" s="2"/>
    </row>
    <row r="423" spans="1:13">
      <c r="A423" s="2"/>
      <c r="B423" s="2"/>
      <c r="C423" s="2"/>
      <c r="D423" s="2"/>
      <c r="E423" s="2"/>
      <c r="F423" s="2"/>
      <c r="G423" s="2"/>
      <c r="H423" s="2"/>
      <c r="I423" s="2"/>
      <c r="J423" s="2"/>
      <c r="K423" s="2"/>
      <c r="L423" s="2"/>
      <c r="M423" s="2"/>
    </row>
    <row r="424" spans="1:13">
      <c r="A424" s="2"/>
      <c r="B424" s="2"/>
      <c r="C424" s="2"/>
      <c r="D424" s="2"/>
      <c r="E424" s="2"/>
      <c r="F424" s="2"/>
      <c r="G424" s="2"/>
      <c r="H424" s="2"/>
      <c r="I424" s="2"/>
      <c r="J424" s="2"/>
      <c r="K424" s="2"/>
      <c r="L424" s="2"/>
      <c r="M424" s="2"/>
    </row>
    <row r="425" spans="1:13">
      <c r="A425" s="2"/>
      <c r="B425" s="2"/>
      <c r="C425" s="2"/>
      <c r="D425" s="2"/>
      <c r="E425" s="2"/>
      <c r="F425" s="2"/>
      <c r="G425" s="2"/>
      <c r="H425" s="2"/>
      <c r="I425" s="2"/>
      <c r="J425" s="2"/>
      <c r="K425" s="2"/>
      <c r="L425" s="2"/>
      <c r="M425" s="2"/>
    </row>
    <row r="426" spans="1:13">
      <c r="A426" s="2"/>
      <c r="B426" s="2"/>
      <c r="C426" s="2"/>
      <c r="D426" s="2"/>
      <c r="E426" s="2"/>
      <c r="F426" s="2"/>
      <c r="G426" s="2"/>
      <c r="H426" s="2"/>
      <c r="I426" s="2"/>
      <c r="J426" s="2"/>
      <c r="K426" s="2"/>
      <c r="L426" s="2"/>
      <c r="M426" s="2"/>
    </row>
    <row r="427" spans="1:13">
      <c r="A427" s="2"/>
      <c r="B427" s="2"/>
      <c r="C427" s="2"/>
      <c r="D427" s="2"/>
      <c r="E427" s="2"/>
      <c r="F427" s="2"/>
      <c r="G427" s="2"/>
      <c r="H427" s="2"/>
      <c r="I427" s="2"/>
      <c r="J427" s="2"/>
      <c r="K427" s="2"/>
      <c r="L427" s="2"/>
      <c r="M427" s="2"/>
    </row>
    <row r="428" spans="1:13">
      <c r="A428" s="2"/>
      <c r="B428" s="2"/>
      <c r="C428" s="2"/>
      <c r="D428" s="2"/>
      <c r="E428" s="2"/>
      <c r="F428" s="2"/>
      <c r="G428" s="2"/>
      <c r="H428" s="2"/>
      <c r="I428" s="2"/>
      <c r="J428" s="2"/>
      <c r="K428" s="2"/>
      <c r="L428" s="2"/>
      <c r="M428" s="2"/>
    </row>
    <row r="429" spans="1:13">
      <c r="A429" s="2"/>
      <c r="B429" s="2"/>
      <c r="C429" s="2"/>
      <c r="D429" s="2"/>
      <c r="E429" s="2"/>
      <c r="F429" s="2"/>
      <c r="G429" s="2"/>
      <c r="H429" s="2"/>
      <c r="I429" s="2"/>
      <c r="J429" s="2"/>
      <c r="K429" s="2"/>
      <c r="L429" s="2"/>
      <c r="M429" s="2"/>
    </row>
    <row r="430" spans="1:13">
      <c r="A430" s="2"/>
      <c r="B430" s="2"/>
      <c r="C430" s="2"/>
      <c r="D430" s="2"/>
      <c r="E430" s="2"/>
      <c r="F430" s="2"/>
      <c r="G430" s="2"/>
      <c r="H430" s="2"/>
      <c r="I430" s="2"/>
      <c r="J430" s="2"/>
      <c r="K430" s="2"/>
      <c r="L430" s="2"/>
      <c r="M430" s="2"/>
    </row>
    <row r="431" spans="1:13">
      <c r="A431" s="2"/>
      <c r="B431" s="2"/>
      <c r="C431" s="2"/>
      <c r="D431" s="2"/>
      <c r="E431" s="2"/>
      <c r="F431" s="2"/>
      <c r="G431" s="2"/>
      <c r="H431" s="2"/>
      <c r="I431" s="2"/>
      <c r="J431" s="2"/>
      <c r="K431" s="2"/>
      <c r="L431" s="2"/>
      <c r="M431" s="2"/>
    </row>
    <row r="432" spans="1:13">
      <c r="A432" s="2"/>
      <c r="B432" s="2"/>
      <c r="C432" s="2"/>
      <c r="D432" s="2"/>
      <c r="E432" s="2"/>
      <c r="F432" s="2"/>
      <c r="G432" s="2"/>
      <c r="H432" s="2"/>
      <c r="I432" s="2"/>
      <c r="J432" s="2"/>
      <c r="K432" s="2"/>
      <c r="L432" s="2"/>
      <c r="M432" s="2"/>
    </row>
    <row r="433" spans="1:13">
      <c r="A433" s="2"/>
      <c r="B433" s="2"/>
      <c r="C433" s="2"/>
      <c r="D433" s="2"/>
      <c r="E433" s="2"/>
      <c r="F433" s="2"/>
      <c r="G433" s="2"/>
      <c r="H433" s="2"/>
      <c r="I433" s="2"/>
      <c r="J433" s="2"/>
      <c r="K433" s="2"/>
      <c r="L433" s="2"/>
      <c r="M433" s="2"/>
    </row>
    <row r="434" spans="1:13">
      <c r="A434" s="2"/>
      <c r="B434" s="2"/>
      <c r="C434" s="2"/>
      <c r="D434" s="2"/>
      <c r="E434" s="2"/>
      <c r="F434" s="2"/>
      <c r="G434" s="2"/>
      <c r="H434" s="2"/>
      <c r="I434" s="2"/>
      <c r="J434" s="2"/>
      <c r="K434" s="2"/>
      <c r="L434" s="2"/>
      <c r="M434" s="2"/>
    </row>
    <row r="435" spans="1:13">
      <c r="A435" s="2"/>
      <c r="B435" s="2"/>
      <c r="C435" s="2"/>
      <c r="D435" s="2"/>
      <c r="E435" s="2"/>
      <c r="F435" s="2"/>
      <c r="G435" s="2"/>
      <c r="H435" s="2"/>
      <c r="I435" s="2"/>
      <c r="J435" s="2"/>
      <c r="K435" s="2"/>
      <c r="L435" s="2"/>
      <c r="M435" s="2"/>
    </row>
    <row r="436" spans="1:13">
      <c r="A436" s="2"/>
      <c r="B436" s="2"/>
      <c r="C436" s="2"/>
      <c r="D436" s="2"/>
      <c r="E436" s="2"/>
      <c r="F436" s="2"/>
      <c r="G436" s="2"/>
      <c r="H436" s="2"/>
      <c r="I436" s="2"/>
      <c r="J436" s="2"/>
      <c r="K436" s="2"/>
      <c r="L436" s="2"/>
      <c r="M436" s="2"/>
    </row>
    <row r="437" spans="1:13">
      <c r="A437" s="2"/>
      <c r="B437" s="2"/>
      <c r="C437" s="2"/>
      <c r="D437" s="2"/>
      <c r="E437" s="2"/>
      <c r="F437" s="2"/>
      <c r="G437" s="2"/>
      <c r="H437" s="2"/>
      <c r="I437" s="2"/>
      <c r="J437" s="2"/>
      <c r="K437" s="2"/>
      <c r="L437" s="2"/>
      <c r="M437" s="2"/>
    </row>
    <row r="438" spans="1:13">
      <c r="A438" s="2"/>
      <c r="B438" s="2"/>
      <c r="C438" s="2"/>
      <c r="D438" s="2"/>
      <c r="E438" s="2"/>
      <c r="F438" s="2"/>
      <c r="G438" s="2"/>
      <c r="H438" s="2"/>
      <c r="I438" s="2"/>
      <c r="J438" s="2"/>
      <c r="K438" s="2"/>
      <c r="L438" s="2"/>
      <c r="M438" s="2"/>
    </row>
    <row r="439" spans="1:13">
      <c r="A439" s="2"/>
      <c r="B439" s="2"/>
      <c r="C439" s="2"/>
      <c r="D439" s="2"/>
      <c r="E439" s="2"/>
      <c r="F439" s="2"/>
      <c r="G439" s="2"/>
      <c r="H439" s="2"/>
      <c r="I439" s="2"/>
      <c r="J439" s="2"/>
      <c r="K439" s="2"/>
      <c r="L439" s="2"/>
      <c r="M439" s="2"/>
    </row>
    <row r="440" spans="1:13">
      <c r="A440" s="2"/>
      <c r="B440" s="2"/>
      <c r="C440" s="2"/>
      <c r="D440" s="2"/>
      <c r="E440" s="2"/>
      <c r="F440" s="2"/>
      <c r="G440" s="2"/>
      <c r="H440" s="2"/>
      <c r="I440" s="2"/>
      <c r="J440" s="2"/>
      <c r="K440" s="2"/>
      <c r="L440" s="2"/>
      <c r="M440" s="2"/>
    </row>
    <row r="441" spans="1:13">
      <c r="A441" s="2"/>
      <c r="B441" s="2"/>
      <c r="C441" s="2"/>
      <c r="D441" s="2"/>
      <c r="E441" s="2"/>
      <c r="F441" s="2"/>
      <c r="G441" s="2"/>
      <c r="H441" s="2"/>
      <c r="I441" s="2"/>
      <c r="J441" s="2"/>
      <c r="K441" s="2"/>
      <c r="L441" s="2"/>
      <c r="M441" s="2"/>
    </row>
    <row r="442" spans="1:13">
      <c r="A442" s="2"/>
      <c r="B442" s="2"/>
      <c r="C442" s="2"/>
      <c r="D442" s="2"/>
      <c r="E442" s="2"/>
      <c r="F442" s="2"/>
      <c r="G442" s="2"/>
      <c r="H442" s="2"/>
      <c r="I442" s="2"/>
      <c r="J442" s="2"/>
      <c r="K442" s="2"/>
      <c r="L442" s="2"/>
      <c r="M442" s="2"/>
    </row>
    <row r="443" spans="1:13">
      <c r="A443" s="2"/>
      <c r="B443" s="2"/>
      <c r="C443" s="2"/>
      <c r="D443" s="2"/>
      <c r="E443" s="2"/>
      <c r="F443" s="2"/>
      <c r="G443" s="2"/>
      <c r="H443" s="2"/>
      <c r="I443" s="2"/>
      <c r="J443" s="2"/>
      <c r="K443" s="2"/>
      <c r="L443" s="2"/>
      <c r="M443" s="2"/>
    </row>
    <row r="444" spans="1:13">
      <c r="A444" s="2"/>
      <c r="B444" s="2"/>
      <c r="C444" s="2"/>
      <c r="D444" s="2"/>
      <c r="E444" s="2"/>
      <c r="F444" s="2"/>
      <c r="G444" s="2"/>
      <c r="H444" s="2"/>
      <c r="I444" s="2"/>
      <c r="J444" s="2"/>
      <c r="K444" s="2"/>
      <c r="L444" s="2"/>
      <c r="M444" s="2"/>
    </row>
    <row r="445" spans="1:13">
      <c r="A445" s="2"/>
      <c r="B445" s="2"/>
      <c r="C445" s="2"/>
      <c r="D445" s="2"/>
      <c r="E445" s="2"/>
      <c r="F445" s="2"/>
      <c r="G445" s="2"/>
      <c r="H445" s="2"/>
      <c r="I445" s="2"/>
      <c r="J445" s="2"/>
      <c r="K445" s="2"/>
      <c r="L445" s="2"/>
      <c r="M445" s="2"/>
    </row>
    <row r="446" spans="1:13">
      <c r="A446" s="2"/>
      <c r="B446" s="2"/>
      <c r="C446" s="2"/>
      <c r="D446" s="2"/>
      <c r="E446" s="2"/>
      <c r="F446" s="2"/>
      <c r="G446" s="2"/>
      <c r="H446" s="2"/>
      <c r="I446" s="2"/>
      <c r="J446" s="2"/>
      <c r="K446" s="2"/>
      <c r="L446" s="2"/>
      <c r="M446" s="2"/>
    </row>
    <row r="447" spans="1:13">
      <c r="A447" s="2"/>
      <c r="B447" s="2"/>
      <c r="C447" s="2"/>
      <c r="D447" s="2"/>
      <c r="E447" s="2"/>
      <c r="F447" s="2"/>
      <c r="G447" s="2"/>
      <c r="H447" s="2"/>
      <c r="I447" s="2"/>
      <c r="J447" s="2"/>
      <c r="K447" s="2"/>
      <c r="L447" s="2"/>
      <c r="M447" s="2"/>
    </row>
    <row r="448" spans="1:13">
      <c r="A448" s="2"/>
      <c r="B448" s="2"/>
      <c r="C448" s="2"/>
      <c r="D448" s="2"/>
      <c r="E448" s="2"/>
      <c r="F448" s="2"/>
      <c r="G448" s="2"/>
      <c r="H448" s="2"/>
      <c r="I448" s="2"/>
      <c r="J448" s="2"/>
      <c r="K448" s="2"/>
      <c r="L448" s="2"/>
      <c r="M448" s="2"/>
    </row>
    <row r="449" spans="1:13">
      <c r="A449" s="2"/>
      <c r="B449" s="2"/>
      <c r="C449" s="2"/>
      <c r="D449" s="2"/>
      <c r="E449" s="2"/>
      <c r="F449" s="2"/>
      <c r="G449" s="2"/>
      <c r="H449" s="2"/>
      <c r="I449" s="2"/>
      <c r="J449" s="2"/>
      <c r="K449" s="2"/>
      <c r="L449" s="2"/>
      <c r="M449" s="2"/>
    </row>
    <row r="450" spans="1:13">
      <c r="A450" s="2"/>
      <c r="B450" s="2"/>
      <c r="C450" s="2"/>
      <c r="D450" s="2"/>
      <c r="E450" s="2"/>
      <c r="F450" s="2"/>
      <c r="G450" s="2"/>
      <c r="H450" s="2"/>
      <c r="I450" s="2"/>
      <c r="J450" s="2"/>
      <c r="K450" s="2"/>
      <c r="L450" s="2"/>
      <c r="M450" s="2"/>
    </row>
    <row r="451" spans="1:13">
      <c r="A451" s="2"/>
      <c r="B451" s="2"/>
      <c r="C451" s="2"/>
      <c r="D451" s="2"/>
      <c r="E451" s="2"/>
      <c r="F451" s="2"/>
      <c r="G451" s="2"/>
      <c r="H451" s="2"/>
      <c r="I451" s="2"/>
      <c r="J451" s="2"/>
      <c r="K451" s="2"/>
      <c r="L451" s="2"/>
      <c r="M451" s="2"/>
    </row>
    <row r="452" spans="1:13">
      <c r="A452" s="2"/>
      <c r="B452" s="2"/>
      <c r="C452" s="2"/>
      <c r="D452" s="2"/>
      <c r="E452" s="2"/>
      <c r="F452" s="2"/>
      <c r="G452" s="2"/>
      <c r="H452" s="2"/>
      <c r="I452" s="2"/>
      <c r="J452" s="2"/>
      <c r="K452" s="2"/>
      <c r="L452" s="2"/>
      <c r="M452" s="2"/>
    </row>
    <row r="453" spans="1:13">
      <c r="A453" s="2"/>
      <c r="B453" s="2"/>
      <c r="C453" s="2"/>
      <c r="D453" s="2"/>
      <c r="E453" s="2"/>
      <c r="F453" s="2"/>
      <c r="G453" s="2"/>
      <c r="H453" s="2"/>
      <c r="I453" s="2"/>
      <c r="J453" s="2"/>
      <c r="K453" s="2"/>
      <c r="L453" s="2"/>
      <c r="M453" s="2"/>
    </row>
    <row r="454" spans="1:13">
      <c r="A454" s="2"/>
      <c r="B454" s="2"/>
      <c r="C454" s="2"/>
      <c r="D454" s="2"/>
      <c r="E454" s="2"/>
      <c r="F454" s="2"/>
      <c r="G454" s="2"/>
      <c r="H454" s="2"/>
      <c r="I454" s="2"/>
      <c r="J454" s="2"/>
      <c r="K454" s="2"/>
      <c r="L454" s="2"/>
      <c r="M454" s="2"/>
    </row>
    <row r="455" spans="1:13">
      <c r="A455" s="2"/>
      <c r="B455" s="2"/>
      <c r="C455" s="2"/>
      <c r="D455" s="2"/>
      <c r="E455" s="2"/>
      <c r="F455" s="2"/>
      <c r="G455" s="2"/>
      <c r="H455" s="2"/>
      <c r="I455" s="2"/>
      <c r="J455" s="2"/>
      <c r="K455" s="2"/>
      <c r="L455" s="2"/>
      <c r="M455" s="2"/>
    </row>
    <row r="456" spans="1:13">
      <c r="A456" s="2"/>
      <c r="B456" s="2"/>
      <c r="C456" s="2"/>
      <c r="D456" s="2"/>
      <c r="E456" s="2"/>
      <c r="F456" s="2"/>
      <c r="G456" s="2"/>
      <c r="H456" s="2"/>
      <c r="I456" s="2"/>
      <c r="J456" s="2"/>
      <c r="K456" s="2"/>
      <c r="L456" s="2"/>
      <c r="M456" s="2"/>
    </row>
    <row r="457" spans="1:13">
      <c r="A457" s="2"/>
      <c r="B457" s="2"/>
      <c r="C457" s="2"/>
      <c r="D457" s="2"/>
      <c r="E457" s="2"/>
      <c r="F457" s="2"/>
      <c r="G457" s="2"/>
      <c r="H457" s="2"/>
      <c r="I457" s="2"/>
      <c r="J457" s="2"/>
      <c r="K457" s="2"/>
      <c r="L457" s="2"/>
      <c r="M457" s="2"/>
    </row>
    <row r="458" spans="1:13">
      <c r="A458" s="2"/>
      <c r="B458" s="2"/>
      <c r="C458" s="2"/>
      <c r="D458" s="2"/>
      <c r="E458" s="2"/>
      <c r="F458" s="2"/>
      <c r="G458" s="2"/>
      <c r="H458" s="2"/>
      <c r="I458" s="2"/>
      <c r="J458" s="2"/>
      <c r="K458" s="2"/>
      <c r="L458" s="2"/>
      <c r="M458" s="2"/>
    </row>
    <row r="459" spans="1:13">
      <c r="A459" s="2"/>
      <c r="B459" s="2"/>
      <c r="C459" s="2"/>
      <c r="D459" s="2"/>
      <c r="E459" s="2"/>
      <c r="F459" s="2"/>
      <c r="G459" s="2"/>
      <c r="H459" s="2"/>
      <c r="I459" s="2"/>
      <c r="J459" s="2"/>
      <c r="K459" s="2"/>
      <c r="L459" s="2"/>
      <c r="M459" s="2"/>
    </row>
    <row r="460" spans="1:13">
      <c r="A460" s="2"/>
      <c r="B460" s="2"/>
      <c r="C460" s="2"/>
      <c r="D460" s="2"/>
      <c r="E460" s="2"/>
      <c r="F460" s="2"/>
      <c r="G460" s="2"/>
      <c r="H460" s="2"/>
      <c r="I460" s="2"/>
      <c r="J460" s="2"/>
      <c r="K460" s="2"/>
      <c r="L460" s="2"/>
      <c r="M460" s="2"/>
    </row>
    <row r="461" spans="1:13">
      <c r="A461" s="2"/>
      <c r="B461" s="2"/>
      <c r="C461" s="2"/>
      <c r="D461" s="2"/>
      <c r="E461" s="2"/>
      <c r="F461" s="2"/>
      <c r="G461" s="2"/>
      <c r="H461" s="2"/>
      <c r="I461" s="2"/>
      <c r="J461" s="2"/>
      <c r="K461" s="2"/>
      <c r="L461" s="2"/>
      <c r="M461" s="2"/>
    </row>
    <row r="462" spans="1:13">
      <c r="A462" s="2"/>
      <c r="B462" s="2"/>
      <c r="C462" s="2"/>
      <c r="D462" s="2"/>
      <c r="E462" s="2"/>
      <c r="F462" s="2"/>
      <c r="G462" s="2"/>
      <c r="H462" s="2"/>
      <c r="I462" s="2"/>
      <c r="J462" s="2"/>
      <c r="K462" s="2"/>
      <c r="L462" s="2"/>
      <c r="M462" s="2"/>
    </row>
    <row r="463" spans="1:13">
      <c r="A463" s="2"/>
      <c r="B463" s="2"/>
      <c r="C463" s="2"/>
      <c r="D463" s="2"/>
      <c r="E463" s="2"/>
      <c r="F463" s="2"/>
      <c r="G463" s="2"/>
      <c r="H463" s="2"/>
      <c r="I463" s="2"/>
      <c r="J463" s="2"/>
      <c r="K463" s="2"/>
      <c r="L463" s="2"/>
      <c r="M463" s="2"/>
    </row>
    <row r="464" spans="1:13">
      <c r="A464" s="2"/>
      <c r="B464" s="2"/>
      <c r="C464" s="2"/>
      <c r="D464" s="2"/>
      <c r="E464" s="2"/>
      <c r="F464" s="2"/>
      <c r="G464" s="2"/>
      <c r="H464" s="2"/>
      <c r="I464" s="2"/>
      <c r="J464" s="2"/>
      <c r="K464" s="2"/>
      <c r="L464" s="2"/>
      <c r="M464" s="2"/>
    </row>
    <row r="465" spans="1:13">
      <c r="A465" s="2"/>
      <c r="B465" s="2"/>
      <c r="C465" s="2"/>
      <c r="D465" s="2"/>
      <c r="E465" s="2"/>
      <c r="F465" s="2"/>
      <c r="G465" s="2"/>
      <c r="H465" s="2"/>
      <c r="I465" s="2"/>
      <c r="J465" s="2"/>
      <c r="K465" s="2"/>
      <c r="L465" s="2"/>
      <c r="M465" s="2"/>
    </row>
    <row r="466" spans="1:13">
      <c r="A466" s="2"/>
      <c r="B466" s="2"/>
      <c r="C466" s="2"/>
      <c r="D466" s="2"/>
      <c r="E466" s="2"/>
      <c r="F466" s="2"/>
      <c r="G466" s="2"/>
      <c r="H466" s="2"/>
      <c r="I466" s="2"/>
      <c r="J466" s="2"/>
      <c r="K466" s="2"/>
      <c r="L466" s="2"/>
      <c r="M466" s="2"/>
    </row>
    <row r="467" spans="1:13">
      <c r="A467" s="2"/>
      <c r="B467" s="2"/>
      <c r="C467" s="2"/>
      <c r="D467" s="2"/>
      <c r="E467" s="2"/>
      <c r="F467" s="2"/>
      <c r="G467" s="2"/>
      <c r="H467" s="2"/>
      <c r="I467" s="2"/>
      <c r="J467" s="2"/>
      <c r="K467" s="2"/>
      <c r="L467" s="2"/>
      <c r="M467" s="2"/>
    </row>
    <row r="468" spans="1:13">
      <c r="A468" s="2"/>
      <c r="B468" s="2"/>
      <c r="C468" s="2"/>
      <c r="D468" s="2"/>
      <c r="E468" s="2"/>
      <c r="F468" s="2"/>
      <c r="G468" s="2"/>
      <c r="H468" s="2"/>
      <c r="I468" s="2"/>
      <c r="J468" s="2"/>
      <c r="K468" s="2"/>
      <c r="L468" s="2"/>
      <c r="M468" s="2"/>
    </row>
    <row r="469" spans="1:13">
      <c r="A469" s="2"/>
      <c r="B469" s="2"/>
      <c r="C469" s="2"/>
      <c r="D469" s="2"/>
      <c r="E469" s="2"/>
      <c r="F469" s="2"/>
      <c r="G469" s="2"/>
      <c r="H469" s="2"/>
      <c r="I469" s="2"/>
      <c r="J469" s="2"/>
      <c r="K469" s="2"/>
      <c r="L469" s="2"/>
      <c r="M469" s="2"/>
    </row>
    <row r="470" spans="1:13">
      <c r="A470" s="2"/>
      <c r="B470" s="2"/>
      <c r="C470" s="2"/>
      <c r="D470" s="2"/>
      <c r="E470" s="2"/>
      <c r="F470" s="2"/>
      <c r="G470" s="2"/>
      <c r="H470" s="2"/>
      <c r="I470" s="2"/>
      <c r="J470" s="2"/>
      <c r="K470" s="2"/>
      <c r="L470" s="2"/>
      <c r="M470" s="2"/>
    </row>
    <row r="471" spans="1:13">
      <c r="A471" s="2"/>
      <c r="B471" s="2"/>
      <c r="C471" s="2"/>
      <c r="D471" s="2"/>
      <c r="E471" s="2"/>
      <c r="F471" s="2"/>
      <c r="G471" s="2"/>
      <c r="H471" s="2"/>
      <c r="I471" s="2"/>
      <c r="J471" s="2"/>
      <c r="K471" s="2"/>
      <c r="L471" s="2"/>
      <c r="M471" s="2"/>
    </row>
    <row r="472" spans="1:13">
      <c r="A472" s="2"/>
      <c r="B472" s="2"/>
      <c r="C472" s="2"/>
      <c r="D472" s="2"/>
      <c r="E472" s="2"/>
      <c r="F472" s="2"/>
      <c r="G472" s="2"/>
      <c r="H472" s="2"/>
      <c r="I472" s="2"/>
      <c r="J472" s="2"/>
      <c r="K472" s="2"/>
      <c r="L472" s="2"/>
      <c r="M472" s="2"/>
    </row>
    <row r="473" spans="1:13">
      <c r="A473" s="2"/>
      <c r="B473" s="2"/>
      <c r="C473" s="2"/>
      <c r="D473" s="2"/>
      <c r="E473" s="2"/>
      <c r="F473" s="2"/>
      <c r="G473" s="2"/>
      <c r="H473" s="2"/>
      <c r="I473" s="2"/>
      <c r="J473" s="2"/>
      <c r="K473" s="2"/>
      <c r="L473" s="2"/>
      <c r="M473" s="2"/>
    </row>
    <row r="474" spans="1:13">
      <c r="A474" s="2"/>
      <c r="B474" s="2"/>
      <c r="C474" s="2"/>
      <c r="D474" s="2"/>
      <c r="E474" s="2"/>
      <c r="F474" s="2"/>
      <c r="G474" s="2"/>
      <c r="H474" s="2"/>
      <c r="I474" s="2"/>
      <c r="J474" s="2"/>
      <c r="K474" s="2"/>
      <c r="L474" s="2"/>
      <c r="M474" s="2"/>
    </row>
    <row r="475" spans="1:13">
      <c r="A475" s="2"/>
      <c r="B475" s="2"/>
      <c r="C475" s="2"/>
      <c r="D475" s="2"/>
      <c r="E475" s="2"/>
      <c r="F475" s="2"/>
      <c r="G475" s="2"/>
      <c r="H475" s="2"/>
      <c r="I475" s="2"/>
      <c r="J475" s="2"/>
      <c r="K475" s="2"/>
      <c r="L475" s="2"/>
      <c r="M475" s="2"/>
    </row>
    <row r="476" spans="1:13">
      <c r="A476" s="2"/>
      <c r="B476" s="2"/>
      <c r="C476" s="2"/>
      <c r="D476" s="2"/>
      <c r="E476" s="2"/>
      <c r="F476" s="2"/>
      <c r="G476" s="2"/>
      <c r="H476" s="2"/>
      <c r="I476" s="2"/>
      <c r="J476" s="2"/>
      <c r="K476" s="2"/>
      <c r="L476" s="2"/>
      <c r="M476" s="2"/>
    </row>
    <row r="477" spans="1:13">
      <c r="A477" s="2"/>
      <c r="B477" s="2"/>
      <c r="C477" s="2"/>
      <c r="D477" s="2"/>
      <c r="E477" s="2"/>
      <c r="F477" s="2"/>
      <c r="G477" s="2"/>
      <c r="H477" s="2"/>
      <c r="I477" s="2"/>
      <c r="J477" s="2"/>
      <c r="K477" s="2"/>
      <c r="L477" s="2"/>
      <c r="M477" s="2"/>
    </row>
    <row r="478" spans="1:13">
      <c r="A478" s="2"/>
      <c r="B478" s="2"/>
      <c r="C478" s="2"/>
      <c r="D478" s="2"/>
      <c r="E478" s="2"/>
      <c r="F478" s="2"/>
      <c r="G478" s="2"/>
      <c r="H478" s="2"/>
      <c r="I478" s="2"/>
      <c r="J478" s="2"/>
      <c r="K478" s="2"/>
      <c r="L478" s="2"/>
      <c r="M478" s="2"/>
    </row>
    <row r="479" spans="1:13">
      <c r="A479" s="2"/>
      <c r="B479" s="2"/>
      <c r="C479" s="2"/>
      <c r="D479" s="2"/>
      <c r="E479" s="2"/>
      <c r="F479" s="2"/>
      <c r="G479" s="2"/>
      <c r="H479" s="2"/>
      <c r="I479" s="2"/>
      <c r="J479" s="2"/>
      <c r="K479" s="2"/>
      <c r="L479" s="2"/>
      <c r="M479" s="2"/>
    </row>
    <row r="480" spans="1:13">
      <c r="A480" s="2"/>
      <c r="B480" s="2"/>
      <c r="C480" s="2"/>
      <c r="D480" s="2"/>
      <c r="E480" s="2"/>
      <c r="F480" s="2"/>
      <c r="G480" s="2"/>
      <c r="H480" s="2"/>
      <c r="I480" s="2"/>
      <c r="J480" s="2"/>
      <c r="K480" s="2"/>
      <c r="L480" s="2"/>
      <c r="M480" s="2"/>
    </row>
    <row r="481" spans="1:13">
      <c r="A481" s="2"/>
      <c r="B481" s="2"/>
      <c r="C481" s="2"/>
      <c r="D481" s="2"/>
      <c r="E481" s="2"/>
      <c r="F481" s="2"/>
      <c r="G481" s="2"/>
      <c r="H481" s="2"/>
      <c r="I481" s="2"/>
      <c r="J481" s="2"/>
      <c r="K481" s="2"/>
      <c r="L481" s="2"/>
      <c r="M481" s="2"/>
    </row>
    <row r="482" spans="1:13">
      <c r="A482" s="2"/>
      <c r="B482" s="2"/>
      <c r="C482" s="2"/>
      <c r="D482" s="2"/>
      <c r="E482" s="2"/>
      <c r="F482" s="2"/>
      <c r="G482" s="2"/>
      <c r="H482" s="2"/>
      <c r="I482" s="2"/>
      <c r="J482" s="2"/>
      <c r="K482" s="2"/>
      <c r="L482" s="2"/>
      <c r="M482" s="2"/>
    </row>
    <row r="483" spans="1:13">
      <c r="A483" s="2"/>
      <c r="B483" s="2"/>
      <c r="C483" s="2"/>
      <c r="D483" s="2"/>
      <c r="E483" s="2"/>
      <c r="F483" s="2"/>
      <c r="G483" s="2"/>
      <c r="H483" s="2"/>
      <c r="I483" s="2"/>
      <c r="J483" s="2"/>
      <c r="K483" s="2"/>
      <c r="L483" s="2"/>
      <c r="M483" s="2"/>
    </row>
    <row r="484" spans="1:13">
      <c r="A484" s="2"/>
      <c r="B484" s="2"/>
      <c r="C484" s="2"/>
      <c r="D484" s="2"/>
      <c r="E484" s="2"/>
      <c r="F484" s="2"/>
      <c r="G484" s="2"/>
      <c r="H484" s="2"/>
      <c r="I484" s="2"/>
      <c r="J484" s="2"/>
      <c r="K484" s="2"/>
      <c r="L484" s="2"/>
      <c r="M484" s="2"/>
    </row>
    <row r="485" spans="1:13">
      <c r="A485" s="2"/>
      <c r="B485" s="2"/>
      <c r="C485" s="2"/>
      <c r="D485" s="2"/>
      <c r="E485" s="2"/>
      <c r="F485" s="2"/>
      <c r="G485" s="2"/>
      <c r="H485" s="2"/>
      <c r="I485" s="2"/>
      <c r="J485" s="2"/>
      <c r="K485" s="2"/>
      <c r="L485" s="2"/>
      <c r="M485" s="2"/>
    </row>
    <row r="486" spans="1:13">
      <c r="A486" s="2"/>
      <c r="B486" s="2"/>
      <c r="C486" s="2"/>
      <c r="D486" s="2"/>
      <c r="E486" s="2"/>
      <c r="F486" s="2"/>
      <c r="G486" s="2"/>
      <c r="H486" s="2"/>
      <c r="I486" s="2"/>
      <c r="J486" s="2"/>
      <c r="K486" s="2"/>
      <c r="L486" s="2"/>
      <c r="M486" s="2"/>
    </row>
    <row r="487" spans="1:13">
      <c r="A487" s="2"/>
      <c r="B487" s="2"/>
      <c r="C487" s="2"/>
      <c r="D487" s="2"/>
      <c r="E487" s="2"/>
      <c r="F487" s="2"/>
      <c r="G487" s="2"/>
      <c r="H487" s="2"/>
      <c r="I487" s="2"/>
      <c r="J487" s="2"/>
      <c r="K487" s="2"/>
      <c r="L487" s="2"/>
      <c r="M487" s="2"/>
    </row>
    <row r="488" spans="1:13">
      <c r="A488" s="2"/>
      <c r="B488" s="2"/>
      <c r="C488" s="2"/>
      <c r="D488" s="2"/>
      <c r="E488" s="2"/>
      <c r="F488" s="2"/>
      <c r="G488" s="2"/>
      <c r="H488" s="2"/>
      <c r="I488" s="2"/>
      <c r="J488" s="2"/>
      <c r="K488" s="2"/>
      <c r="L488" s="2"/>
      <c r="M488" s="2"/>
    </row>
    <row r="489" spans="1:13">
      <c r="A489" s="2"/>
      <c r="B489" s="2"/>
      <c r="C489" s="2"/>
      <c r="D489" s="2"/>
      <c r="E489" s="2"/>
      <c r="F489" s="2"/>
      <c r="G489" s="2"/>
      <c r="H489" s="2"/>
      <c r="I489" s="2"/>
      <c r="J489" s="2"/>
      <c r="K489" s="2"/>
      <c r="L489" s="2"/>
      <c r="M489" s="2"/>
    </row>
    <row r="490" spans="1:13">
      <c r="A490" s="2"/>
      <c r="B490" s="2"/>
      <c r="C490" s="2"/>
      <c r="D490" s="2"/>
      <c r="E490" s="2"/>
      <c r="F490" s="2"/>
      <c r="G490" s="2"/>
      <c r="H490" s="2"/>
      <c r="I490" s="2"/>
      <c r="J490" s="2"/>
      <c r="K490" s="2"/>
      <c r="L490" s="2"/>
      <c r="M490" s="2"/>
    </row>
    <row r="491" spans="1:13">
      <c r="A491" s="2"/>
      <c r="B491" s="2"/>
      <c r="C491" s="2"/>
      <c r="D491" s="2"/>
      <c r="E491" s="2"/>
      <c r="F491" s="2"/>
      <c r="G491" s="2"/>
      <c r="H491" s="2"/>
      <c r="I491" s="2"/>
      <c r="J491" s="2"/>
      <c r="K491" s="2"/>
      <c r="L491" s="2"/>
      <c r="M491" s="2"/>
    </row>
    <row r="492" spans="1:13">
      <c r="A492" s="2"/>
      <c r="B492" s="2"/>
      <c r="C492" s="2"/>
      <c r="D492" s="2"/>
      <c r="E492" s="2"/>
      <c r="F492" s="2"/>
      <c r="G492" s="2"/>
      <c r="H492" s="2"/>
      <c r="I492" s="2"/>
      <c r="J492" s="2"/>
      <c r="K492" s="2"/>
      <c r="L492" s="2"/>
      <c r="M492" s="2"/>
    </row>
    <row r="493" spans="1:13">
      <c r="A493" s="2"/>
      <c r="B493" s="2"/>
      <c r="C493" s="2"/>
      <c r="D493" s="2"/>
      <c r="E493" s="2"/>
      <c r="F493" s="2"/>
      <c r="G493" s="2"/>
      <c r="H493" s="2"/>
      <c r="I493" s="2"/>
      <c r="J493" s="2"/>
      <c r="K493" s="2"/>
      <c r="L493" s="2"/>
      <c r="M493" s="2"/>
    </row>
    <row r="494" spans="1:13">
      <c r="A494" s="2"/>
      <c r="B494" s="2"/>
      <c r="C494" s="2"/>
      <c r="D494" s="2"/>
      <c r="E494" s="2"/>
      <c r="F494" s="2"/>
      <c r="G494" s="2"/>
      <c r="H494" s="2"/>
      <c r="I494" s="2"/>
      <c r="J494" s="2"/>
      <c r="K494" s="2"/>
      <c r="L494" s="2"/>
      <c r="M494" s="2"/>
    </row>
    <row r="495" spans="1:13">
      <c r="A495" s="2"/>
      <c r="B495" s="2"/>
      <c r="C495" s="2"/>
      <c r="D495" s="2"/>
      <c r="E495" s="2"/>
      <c r="F495" s="2"/>
      <c r="G495" s="2"/>
      <c r="H495" s="2"/>
      <c r="I495" s="2"/>
      <c r="J495" s="2"/>
      <c r="K495" s="2"/>
      <c r="L495" s="2"/>
      <c r="M495" s="2"/>
    </row>
    <row r="496" spans="1:13">
      <c r="A496" s="2"/>
      <c r="B496" s="2"/>
      <c r="C496" s="2"/>
      <c r="D496" s="2"/>
      <c r="E496" s="2"/>
      <c r="F496" s="2"/>
      <c r="G496" s="2"/>
      <c r="H496" s="2"/>
      <c r="I496" s="2"/>
      <c r="J496" s="2"/>
      <c r="K496" s="2"/>
      <c r="L496" s="2"/>
      <c r="M496" s="2"/>
    </row>
    <row r="497" spans="1:13">
      <c r="A497" s="2"/>
      <c r="B497" s="2"/>
      <c r="C497" s="2"/>
      <c r="D497" s="2"/>
      <c r="E497" s="2"/>
      <c r="F497" s="2"/>
      <c r="G497" s="2"/>
      <c r="H497" s="2"/>
      <c r="I497" s="2"/>
      <c r="J497" s="2"/>
      <c r="K497" s="2"/>
      <c r="L497" s="2"/>
      <c r="M497" s="2"/>
    </row>
    <row r="498" spans="1:13">
      <c r="A498" s="2"/>
      <c r="B498" s="2"/>
      <c r="C498" s="2"/>
      <c r="D498" s="2"/>
      <c r="E498" s="2"/>
      <c r="F498" s="2"/>
      <c r="G498" s="2"/>
      <c r="H498" s="2"/>
      <c r="I498" s="2"/>
      <c r="J498" s="2"/>
      <c r="K498" s="2"/>
      <c r="L498" s="2"/>
      <c r="M498" s="2"/>
    </row>
    <row r="499" spans="1:13">
      <c r="A499" s="2"/>
      <c r="B499" s="2"/>
      <c r="C499" s="2"/>
      <c r="D499" s="2"/>
      <c r="E499" s="2"/>
      <c r="F499" s="2"/>
      <c r="G499" s="2"/>
      <c r="H499" s="2"/>
      <c r="I499" s="2"/>
      <c r="J499" s="2"/>
      <c r="K499" s="2"/>
      <c r="L499" s="2"/>
      <c r="M499" s="2"/>
    </row>
    <row r="500" spans="1:13">
      <c r="A500" s="2"/>
      <c r="B500" s="2"/>
      <c r="C500" s="2"/>
      <c r="D500" s="2"/>
      <c r="E500" s="2"/>
      <c r="F500" s="2"/>
      <c r="G500" s="2"/>
      <c r="H500" s="2"/>
      <c r="I500" s="2"/>
      <c r="J500" s="2"/>
      <c r="K500" s="2"/>
      <c r="L500" s="2"/>
      <c r="M500" s="2"/>
    </row>
    <row r="501" spans="1:13">
      <c r="A501" s="2"/>
      <c r="B501" s="2"/>
      <c r="C501" s="2"/>
      <c r="D501" s="2"/>
      <c r="E501" s="2"/>
      <c r="F501" s="2"/>
      <c r="G501" s="2"/>
      <c r="H501" s="2"/>
      <c r="I501" s="2"/>
      <c r="J501" s="2"/>
      <c r="K501" s="2"/>
      <c r="L501" s="2"/>
      <c r="M501" s="2"/>
    </row>
    <row r="502" spans="1:13">
      <c r="A502" s="2"/>
      <c r="B502" s="2"/>
      <c r="C502" s="2"/>
      <c r="D502" s="2"/>
      <c r="E502" s="2"/>
      <c r="F502" s="2"/>
      <c r="G502" s="2"/>
      <c r="H502" s="2"/>
      <c r="I502" s="2"/>
      <c r="J502" s="2"/>
      <c r="K502" s="2"/>
      <c r="L502" s="2"/>
      <c r="M502" s="2"/>
    </row>
    <row r="503" spans="1:13">
      <c r="A503" s="2"/>
      <c r="B503" s="2"/>
      <c r="C503" s="2"/>
      <c r="D503" s="2"/>
      <c r="E503" s="2"/>
      <c r="F503" s="2"/>
      <c r="G503" s="2"/>
      <c r="H503" s="2"/>
      <c r="I503" s="2"/>
      <c r="J503" s="2"/>
      <c r="K503" s="2"/>
      <c r="L503" s="2"/>
      <c r="M503" s="2"/>
    </row>
    <row r="504" spans="1:13">
      <c r="A504" s="2"/>
      <c r="B504" s="2"/>
      <c r="C504" s="2"/>
      <c r="D504" s="2"/>
      <c r="E504" s="2"/>
      <c r="F504" s="2"/>
      <c r="G504" s="2"/>
      <c r="H504" s="2"/>
      <c r="I504" s="2"/>
      <c r="J504" s="2"/>
      <c r="K504" s="2"/>
      <c r="L504" s="2"/>
      <c r="M504" s="2"/>
    </row>
    <row r="505" spans="1:13">
      <c r="A505" s="2"/>
      <c r="B505" s="2"/>
      <c r="C505" s="2"/>
      <c r="D505" s="2"/>
      <c r="E505" s="2"/>
      <c r="F505" s="2"/>
      <c r="G505" s="2"/>
      <c r="H505" s="2"/>
      <c r="I505" s="2"/>
      <c r="J505" s="2"/>
      <c r="K505" s="2"/>
      <c r="L505" s="2"/>
      <c r="M505" s="2"/>
    </row>
    <row r="506" spans="1:13">
      <c r="A506" s="2"/>
      <c r="B506" s="2"/>
      <c r="C506" s="2"/>
      <c r="D506" s="2"/>
      <c r="E506" s="2"/>
      <c r="F506" s="2"/>
      <c r="G506" s="2"/>
      <c r="H506" s="2"/>
      <c r="I506" s="2"/>
      <c r="J506" s="2"/>
      <c r="K506" s="2"/>
      <c r="L506" s="2"/>
      <c r="M506" s="2"/>
    </row>
    <row r="507" spans="1:13">
      <c r="A507" s="2"/>
      <c r="B507" s="2"/>
      <c r="C507" s="2"/>
      <c r="D507" s="2"/>
      <c r="E507" s="2"/>
      <c r="F507" s="2"/>
      <c r="G507" s="2"/>
      <c r="H507" s="2"/>
      <c r="I507" s="2"/>
      <c r="J507" s="2"/>
      <c r="K507" s="2"/>
      <c r="L507" s="2"/>
      <c r="M507" s="2"/>
    </row>
    <row r="508" spans="1:13">
      <c r="A508" s="2"/>
      <c r="B508" s="2"/>
      <c r="C508" s="2"/>
      <c r="D508" s="2"/>
      <c r="E508" s="2"/>
      <c r="F508" s="2"/>
      <c r="G508" s="2"/>
      <c r="H508" s="2"/>
      <c r="I508" s="2"/>
      <c r="J508" s="2"/>
      <c r="K508" s="2"/>
      <c r="L508" s="2"/>
      <c r="M508" s="2"/>
    </row>
    <row r="509" spans="1:13">
      <c r="A509" s="2"/>
      <c r="B509" s="2"/>
      <c r="C509" s="2"/>
      <c r="D509" s="2"/>
      <c r="E509" s="2"/>
      <c r="F509" s="2"/>
      <c r="G509" s="2"/>
      <c r="H509" s="2"/>
      <c r="I509" s="2"/>
      <c r="J509" s="2"/>
      <c r="K509" s="2"/>
      <c r="L509" s="2"/>
      <c r="M509" s="2"/>
    </row>
    <row r="510" spans="1:13">
      <c r="A510" s="2"/>
      <c r="B510" s="2"/>
      <c r="C510" s="2"/>
      <c r="D510" s="2"/>
      <c r="E510" s="2"/>
      <c r="F510" s="2"/>
      <c r="G510" s="2"/>
      <c r="H510" s="2"/>
      <c r="I510" s="2"/>
      <c r="J510" s="2"/>
      <c r="K510" s="2"/>
      <c r="L510" s="2"/>
      <c r="M510" s="2"/>
    </row>
    <row r="511" spans="1:13">
      <c r="A511" s="2"/>
      <c r="B511" s="2"/>
      <c r="C511" s="2"/>
      <c r="D511" s="2"/>
      <c r="E511" s="2"/>
      <c r="F511" s="2"/>
      <c r="G511" s="2"/>
      <c r="H511" s="2"/>
      <c r="I511" s="2"/>
      <c r="J511" s="2"/>
      <c r="K511" s="2"/>
      <c r="L511" s="2"/>
      <c r="M511" s="2"/>
    </row>
    <row r="512" spans="1:13">
      <c r="A512" s="2"/>
      <c r="B512" s="2"/>
      <c r="C512" s="2"/>
      <c r="D512" s="2"/>
      <c r="E512" s="2"/>
      <c r="F512" s="2"/>
      <c r="G512" s="2"/>
      <c r="H512" s="2"/>
      <c r="I512" s="2"/>
      <c r="J512" s="2"/>
      <c r="K512" s="2"/>
      <c r="L512" s="2"/>
      <c r="M512" s="2"/>
    </row>
    <row r="513" spans="1:13">
      <c r="A513" s="2"/>
      <c r="B513" s="2"/>
      <c r="C513" s="2"/>
      <c r="D513" s="2"/>
      <c r="E513" s="2"/>
      <c r="F513" s="2"/>
      <c r="G513" s="2"/>
      <c r="H513" s="2"/>
      <c r="I513" s="2"/>
      <c r="J513" s="2"/>
      <c r="K513" s="2"/>
      <c r="L513" s="2"/>
      <c r="M513" s="2"/>
    </row>
    <row r="514" spans="1:13">
      <c r="A514" s="2"/>
      <c r="B514" s="2"/>
      <c r="C514" s="2"/>
      <c r="D514" s="2"/>
      <c r="E514" s="2"/>
      <c r="F514" s="2"/>
      <c r="G514" s="2"/>
      <c r="H514" s="2"/>
      <c r="I514" s="2"/>
      <c r="J514" s="2"/>
      <c r="K514" s="2"/>
      <c r="L514" s="2"/>
      <c r="M514" s="2"/>
    </row>
    <row r="515" spans="1:13">
      <c r="A515" s="2"/>
      <c r="B515" s="2"/>
      <c r="C515" s="2"/>
      <c r="D515" s="2"/>
      <c r="E515" s="2"/>
      <c r="F515" s="2"/>
      <c r="G515" s="2"/>
      <c r="H515" s="2"/>
      <c r="I515" s="2"/>
      <c r="J515" s="2"/>
      <c r="K515" s="2"/>
      <c r="L515" s="2"/>
      <c r="M515" s="2"/>
    </row>
    <row r="516" spans="1:13">
      <c r="A516" s="2"/>
      <c r="B516" s="2"/>
      <c r="C516" s="2"/>
      <c r="D516" s="2"/>
      <c r="E516" s="2"/>
      <c r="F516" s="2"/>
      <c r="G516" s="2"/>
      <c r="H516" s="2"/>
      <c r="I516" s="2"/>
      <c r="J516" s="2"/>
      <c r="K516" s="2"/>
      <c r="L516" s="2"/>
      <c r="M516" s="2"/>
    </row>
    <row r="517" spans="1:13">
      <c r="A517" s="2"/>
      <c r="B517" s="2"/>
      <c r="C517" s="2"/>
      <c r="D517" s="2"/>
      <c r="E517" s="2"/>
      <c r="F517" s="2"/>
      <c r="G517" s="2"/>
      <c r="H517" s="2"/>
      <c r="I517" s="2"/>
      <c r="J517" s="2"/>
      <c r="K517" s="2"/>
      <c r="L517" s="2"/>
      <c r="M517" s="2"/>
    </row>
    <row r="518" spans="1:13">
      <c r="A518" s="2"/>
      <c r="B518" s="2"/>
      <c r="C518" s="2"/>
      <c r="D518" s="2"/>
      <c r="E518" s="2"/>
      <c r="F518" s="2"/>
      <c r="G518" s="2"/>
      <c r="H518" s="2"/>
      <c r="I518" s="2"/>
      <c r="J518" s="2"/>
      <c r="K518" s="2"/>
      <c r="L518" s="2"/>
      <c r="M518" s="2"/>
    </row>
    <row r="519" spans="1:13">
      <c r="A519" s="2"/>
      <c r="B519" s="2"/>
      <c r="C519" s="2"/>
      <c r="D519" s="2"/>
      <c r="E519" s="2"/>
      <c r="F519" s="2"/>
      <c r="G519" s="2"/>
      <c r="H519" s="2"/>
      <c r="I519" s="2"/>
      <c r="J519" s="2"/>
      <c r="K519" s="2"/>
      <c r="L519" s="2"/>
      <c r="M519" s="2"/>
    </row>
    <row r="520" spans="1:13">
      <c r="A520" s="2"/>
      <c r="B520" s="2"/>
      <c r="C520" s="2"/>
      <c r="D520" s="2"/>
      <c r="E520" s="2"/>
      <c r="F520" s="2"/>
      <c r="G520" s="2"/>
      <c r="H520" s="2"/>
      <c r="I520" s="2"/>
      <c r="J520" s="2"/>
      <c r="K520" s="2"/>
      <c r="L520" s="2"/>
      <c r="M520" s="2"/>
    </row>
    <row r="521" spans="1:13">
      <c r="A521" s="2"/>
      <c r="B521" s="2"/>
      <c r="C521" s="2"/>
      <c r="D521" s="2"/>
      <c r="E521" s="2"/>
      <c r="F521" s="2"/>
      <c r="G521" s="2"/>
      <c r="H521" s="2"/>
      <c r="I521" s="2"/>
      <c r="J521" s="2"/>
      <c r="K521" s="2"/>
      <c r="L521" s="2"/>
      <c r="M521" s="2"/>
    </row>
    <row r="522" spans="1:13">
      <c r="A522" s="2"/>
      <c r="B522" s="2"/>
      <c r="C522" s="2"/>
      <c r="D522" s="2"/>
      <c r="E522" s="2"/>
      <c r="F522" s="2"/>
      <c r="G522" s="2"/>
      <c r="H522" s="2"/>
      <c r="I522" s="2"/>
      <c r="J522" s="2"/>
      <c r="K522" s="2"/>
      <c r="L522" s="2"/>
      <c r="M522" s="2"/>
    </row>
    <row r="523" spans="1:13">
      <c r="A523" s="2"/>
      <c r="B523" s="2"/>
      <c r="C523" s="2"/>
      <c r="D523" s="2"/>
      <c r="E523" s="2"/>
      <c r="F523" s="2"/>
      <c r="G523" s="2"/>
      <c r="H523" s="2"/>
      <c r="I523" s="2"/>
      <c r="J523" s="2"/>
      <c r="K523" s="2"/>
      <c r="L523" s="2"/>
      <c r="M523" s="2"/>
    </row>
    <row r="524" spans="1:13">
      <c r="A524" s="2"/>
      <c r="B524" s="2"/>
      <c r="C524" s="2"/>
      <c r="D524" s="2"/>
      <c r="E524" s="2"/>
      <c r="F524" s="2"/>
      <c r="G524" s="2"/>
      <c r="H524" s="2"/>
      <c r="I524" s="2"/>
      <c r="J524" s="2"/>
      <c r="K524" s="2"/>
      <c r="L524" s="2"/>
      <c r="M524" s="2"/>
    </row>
    <row r="525" spans="1:13">
      <c r="A525" s="2"/>
      <c r="B525" s="2"/>
      <c r="C525" s="2"/>
      <c r="D525" s="2"/>
      <c r="E525" s="2"/>
      <c r="F525" s="2"/>
      <c r="G525" s="2"/>
      <c r="H525" s="2"/>
      <c r="I525" s="2"/>
      <c r="J525" s="2"/>
      <c r="K525" s="2"/>
      <c r="L525" s="2"/>
      <c r="M525" s="2"/>
    </row>
    <row r="526" spans="1:13">
      <c r="A526" s="2"/>
      <c r="B526" s="2"/>
      <c r="C526" s="2"/>
      <c r="D526" s="2"/>
      <c r="E526" s="2"/>
      <c r="F526" s="2"/>
      <c r="G526" s="2"/>
      <c r="H526" s="2"/>
      <c r="I526" s="2"/>
      <c r="J526" s="2"/>
      <c r="K526" s="2"/>
      <c r="L526" s="2"/>
      <c r="M526" s="2"/>
    </row>
    <row r="527" spans="1:13">
      <c r="A527" s="2"/>
      <c r="B527" s="2"/>
      <c r="C527" s="2"/>
      <c r="D527" s="2"/>
      <c r="E527" s="2"/>
      <c r="F527" s="2"/>
      <c r="G527" s="2"/>
      <c r="H527" s="2"/>
      <c r="I527" s="2"/>
      <c r="J527" s="2"/>
      <c r="K527" s="2"/>
      <c r="L527" s="2"/>
      <c r="M527" s="2"/>
    </row>
    <row r="528" spans="1:13">
      <c r="A528" s="2"/>
      <c r="B528" s="2"/>
      <c r="C528" s="2"/>
      <c r="D528" s="2"/>
      <c r="E528" s="2"/>
      <c r="F528" s="2"/>
      <c r="G528" s="2"/>
      <c r="H528" s="2"/>
      <c r="I528" s="2"/>
      <c r="J528" s="2"/>
      <c r="K528" s="2"/>
      <c r="L528" s="2"/>
      <c r="M528" s="2"/>
    </row>
    <row r="529" spans="1:13">
      <c r="A529" s="2"/>
      <c r="B529" s="2"/>
      <c r="C529" s="2"/>
      <c r="D529" s="2"/>
      <c r="E529" s="2"/>
      <c r="F529" s="2"/>
      <c r="G529" s="2"/>
      <c r="H529" s="2"/>
      <c r="I529" s="2"/>
      <c r="J529" s="2"/>
      <c r="K529" s="2"/>
      <c r="L529" s="2"/>
      <c r="M529" s="2"/>
    </row>
    <row r="530" spans="1:13">
      <c r="A530" s="2"/>
      <c r="B530" s="2"/>
      <c r="C530" s="2"/>
      <c r="D530" s="2"/>
      <c r="E530" s="2"/>
      <c r="F530" s="2"/>
      <c r="G530" s="2"/>
      <c r="H530" s="2"/>
      <c r="I530" s="2"/>
      <c r="J530" s="2"/>
      <c r="K530" s="2"/>
      <c r="L530" s="2"/>
      <c r="M530" s="2"/>
    </row>
    <row r="531" spans="1:13">
      <c r="A531" s="2"/>
      <c r="B531" s="2"/>
      <c r="C531" s="2"/>
      <c r="D531" s="2"/>
      <c r="E531" s="2"/>
      <c r="F531" s="2"/>
      <c r="G531" s="2"/>
      <c r="H531" s="2"/>
      <c r="I531" s="2"/>
      <c r="J531" s="2"/>
      <c r="K531" s="2"/>
      <c r="L531" s="2"/>
      <c r="M531" s="2"/>
    </row>
    <row r="532" spans="1:13">
      <c r="A532" s="2"/>
      <c r="B532" s="2"/>
      <c r="C532" s="2"/>
      <c r="D532" s="2"/>
      <c r="E532" s="2"/>
      <c r="F532" s="2"/>
      <c r="G532" s="2"/>
      <c r="H532" s="2"/>
      <c r="I532" s="2"/>
      <c r="J532" s="2"/>
      <c r="K532" s="2"/>
      <c r="L532" s="2"/>
      <c r="M532" s="2"/>
    </row>
    <row r="533" spans="1:13">
      <c r="A533" s="2"/>
      <c r="B533" s="2"/>
      <c r="C533" s="2"/>
      <c r="D533" s="2"/>
      <c r="E533" s="2"/>
      <c r="F533" s="2"/>
      <c r="G533" s="2"/>
      <c r="H533" s="2"/>
      <c r="I533" s="2"/>
      <c r="J533" s="2"/>
      <c r="K533" s="2"/>
      <c r="L533" s="2"/>
      <c r="M533" s="2"/>
    </row>
    <row r="534" spans="1:13">
      <c r="A534" s="2"/>
      <c r="B534" s="2"/>
      <c r="C534" s="2"/>
      <c r="D534" s="2"/>
      <c r="E534" s="2"/>
      <c r="F534" s="2"/>
      <c r="G534" s="2"/>
      <c r="H534" s="2"/>
      <c r="I534" s="2"/>
      <c r="J534" s="2"/>
      <c r="K534" s="2"/>
      <c r="L534" s="2"/>
      <c r="M534" s="2"/>
    </row>
    <row r="535" spans="1:13">
      <c r="A535" s="2"/>
      <c r="B535" s="2"/>
      <c r="C535" s="2"/>
      <c r="D535" s="2"/>
      <c r="E535" s="2"/>
      <c r="F535" s="2"/>
      <c r="G535" s="2"/>
      <c r="H535" s="2"/>
      <c r="I535" s="2"/>
      <c r="J535" s="2"/>
      <c r="K535" s="2"/>
      <c r="L535" s="2"/>
      <c r="M535" s="2"/>
    </row>
    <row r="536" spans="1:13">
      <c r="A536" s="2"/>
      <c r="B536" s="2"/>
      <c r="C536" s="2"/>
      <c r="D536" s="2"/>
      <c r="E536" s="2"/>
      <c r="F536" s="2"/>
      <c r="G536" s="2"/>
      <c r="H536" s="2"/>
      <c r="I536" s="2"/>
      <c r="J536" s="2"/>
      <c r="K536" s="2"/>
      <c r="L536" s="2"/>
      <c r="M536" s="2"/>
    </row>
    <row r="537" spans="1:13">
      <c r="A537" s="2"/>
      <c r="B537" s="2"/>
      <c r="C537" s="2"/>
      <c r="D537" s="2"/>
      <c r="E537" s="2"/>
      <c r="F537" s="2"/>
      <c r="G537" s="2"/>
      <c r="H537" s="2"/>
      <c r="I537" s="2"/>
      <c r="J537" s="2"/>
      <c r="K537" s="2"/>
      <c r="L537" s="2"/>
      <c r="M537" s="2"/>
    </row>
    <row r="538" spans="1:13">
      <c r="A538" s="2"/>
      <c r="B538" s="2"/>
      <c r="C538" s="2"/>
      <c r="D538" s="2"/>
      <c r="E538" s="2"/>
      <c r="F538" s="2"/>
      <c r="G538" s="2"/>
      <c r="H538" s="2"/>
      <c r="I538" s="2"/>
      <c r="J538" s="2"/>
      <c r="K538" s="2"/>
      <c r="L538" s="2"/>
      <c r="M538" s="2"/>
    </row>
    <row r="539" spans="1:13">
      <c r="A539" s="2"/>
      <c r="B539" s="2"/>
      <c r="C539" s="2"/>
      <c r="D539" s="2"/>
      <c r="E539" s="2"/>
      <c r="F539" s="2"/>
      <c r="G539" s="2"/>
      <c r="H539" s="2"/>
      <c r="I539" s="2"/>
      <c r="J539" s="2"/>
      <c r="K539" s="2"/>
      <c r="L539" s="2"/>
      <c r="M539" s="2"/>
    </row>
    <row r="540" spans="1:13">
      <c r="A540" s="2"/>
      <c r="B540" s="2"/>
      <c r="C540" s="2"/>
      <c r="D540" s="2"/>
      <c r="E540" s="2"/>
      <c r="F540" s="2"/>
      <c r="G540" s="2"/>
      <c r="H540" s="2"/>
      <c r="I540" s="2"/>
      <c r="J540" s="2"/>
      <c r="K540" s="2"/>
      <c r="L540" s="2"/>
      <c r="M540" s="2"/>
    </row>
    <row r="541" spans="1:13">
      <c r="A541" s="2"/>
      <c r="B541" s="2"/>
      <c r="C541" s="2"/>
      <c r="D541" s="2"/>
      <c r="E541" s="2"/>
      <c r="F541" s="2"/>
      <c r="G541" s="2"/>
      <c r="H541" s="2"/>
      <c r="I541" s="2"/>
      <c r="J541" s="2"/>
      <c r="K541" s="2"/>
      <c r="L541" s="2"/>
      <c r="M541" s="2"/>
    </row>
    <row r="542" spans="1:13">
      <c r="A542" s="2"/>
      <c r="B542" s="2"/>
      <c r="C542" s="2"/>
      <c r="D542" s="2"/>
      <c r="E542" s="2"/>
      <c r="F542" s="2"/>
      <c r="G542" s="2"/>
      <c r="H542" s="2"/>
      <c r="I542" s="2"/>
      <c r="J542" s="2"/>
      <c r="K542" s="2"/>
      <c r="L542" s="2"/>
      <c r="M542" s="2"/>
    </row>
    <row r="543" spans="1:13">
      <c r="A543" s="2"/>
      <c r="B543" s="2"/>
      <c r="C543" s="2"/>
      <c r="D543" s="2"/>
      <c r="E543" s="2"/>
      <c r="F543" s="2"/>
      <c r="G543" s="2"/>
      <c r="H543" s="2"/>
      <c r="I543" s="2"/>
      <c r="J543" s="2"/>
      <c r="K543" s="2"/>
      <c r="L543" s="2"/>
      <c r="M543" s="2"/>
    </row>
    <row r="544" spans="1:13">
      <c r="A544" s="2"/>
      <c r="B544" s="2"/>
      <c r="C544" s="2"/>
      <c r="D544" s="2"/>
      <c r="E544" s="2"/>
      <c r="F544" s="2"/>
      <c r="G544" s="2"/>
      <c r="H544" s="2"/>
      <c r="I544" s="2"/>
      <c r="J544" s="2"/>
      <c r="K544" s="2"/>
      <c r="L544" s="2"/>
      <c r="M544" s="2"/>
    </row>
    <row r="545" spans="1:13">
      <c r="A545" s="2"/>
      <c r="B545" s="2"/>
      <c r="C545" s="2"/>
      <c r="D545" s="2"/>
      <c r="E545" s="2"/>
      <c r="F545" s="2"/>
      <c r="G545" s="2"/>
      <c r="H545" s="2"/>
      <c r="I545" s="2"/>
      <c r="J545" s="2"/>
      <c r="K545" s="2"/>
      <c r="L545" s="2"/>
      <c r="M545" s="2"/>
    </row>
    <row r="546" spans="1:13">
      <c r="A546" s="2"/>
      <c r="B546" s="2"/>
      <c r="C546" s="2"/>
      <c r="D546" s="2"/>
      <c r="E546" s="2"/>
      <c r="F546" s="2"/>
      <c r="G546" s="2"/>
      <c r="H546" s="2"/>
      <c r="I546" s="2"/>
      <c r="J546" s="2"/>
      <c r="K546" s="2"/>
      <c r="L546" s="2"/>
      <c r="M546" s="2"/>
    </row>
    <row r="547" spans="1:13">
      <c r="A547" s="2"/>
      <c r="B547" s="2"/>
      <c r="C547" s="2"/>
      <c r="D547" s="2"/>
      <c r="E547" s="2"/>
      <c r="F547" s="2"/>
      <c r="G547" s="2"/>
      <c r="H547" s="2"/>
      <c r="I547" s="2"/>
      <c r="J547" s="2"/>
      <c r="K547" s="2"/>
      <c r="L547" s="2"/>
      <c r="M547" s="2"/>
    </row>
    <row r="548" spans="1:13">
      <c r="A548" s="2"/>
      <c r="B548" s="2"/>
      <c r="C548" s="2"/>
      <c r="D548" s="2"/>
      <c r="E548" s="2"/>
      <c r="F548" s="2"/>
      <c r="G548" s="2"/>
      <c r="H548" s="2"/>
      <c r="I548" s="2"/>
      <c r="J548" s="2"/>
      <c r="K548" s="2"/>
      <c r="L548" s="2"/>
      <c r="M548" s="2"/>
    </row>
    <row r="549" spans="1:13">
      <c r="A549" s="2"/>
      <c r="B549" s="2"/>
      <c r="C549" s="2"/>
      <c r="D549" s="2"/>
      <c r="E549" s="2"/>
      <c r="F549" s="2"/>
      <c r="G549" s="2"/>
      <c r="H549" s="2"/>
      <c r="I549" s="2"/>
      <c r="J549" s="2"/>
      <c r="K549" s="2"/>
      <c r="L549" s="2"/>
      <c r="M549" s="2"/>
    </row>
    <row r="550" spans="1:13">
      <c r="A550" s="2"/>
      <c r="B550" s="2"/>
      <c r="C550" s="2"/>
      <c r="D550" s="2"/>
      <c r="E550" s="2"/>
      <c r="F550" s="2"/>
      <c r="G550" s="2"/>
      <c r="H550" s="2"/>
      <c r="I550" s="2"/>
      <c r="J550" s="2"/>
      <c r="K550" s="2"/>
      <c r="L550" s="2"/>
      <c r="M550" s="2"/>
    </row>
    <row r="551" spans="1:13">
      <c r="A551" s="2"/>
      <c r="B551" s="2"/>
      <c r="C551" s="2"/>
      <c r="D551" s="2"/>
      <c r="E551" s="2"/>
      <c r="F551" s="2"/>
      <c r="G551" s="2"/>
      <c r="H551" s="2"/>
      <c r="I551" s="2"/>
      <c r="J551" s="2"/>
      <c r="K551" s="2"/>
      <c r="L551" s="2"/>
      <c r="M551" s="2"/>
    </row>
    <row r="552" spans="1:13">
      <c r="A552" s="2"/>
      <c r="B552" s="2"/>
      <c r="C552" s="2"/>
      <c r="D552" s="2"/>
      <c r="E552" s="2"/>
      <c r="F552" s="2"/>
      <c r="G552" s="2"/>
      <c r="H552" s="2"/>
      <c r="I552" s="2"/>
      <c r="J552" s="2"/>
      <c r="K552" s="2"/>
      <c r="L552" s="2"/>
      <c r="M552" s="2"/>
    </row>
    <row r="553" spans="1:13">
      <c r="A553" s="2"/>
      <c r="B553" s="2"/>
      <c r="C553" s="2"/>
      <c r="D553" s="2"/>
      <c r="E553" s="2"/>
      <c r="F553" s="2"/>
      <c r="G553" s="2"/>
      <c r="H553" s="2"/>
      <c r="I553" s="2"/>
      <c r="J553" s="2"/>
      <c r="K553" s="2"/>
      <c r="L553" s="2"/>
      <c r="M553" s="2"/>
    </row>
    <row r="554" spans="1:13">
      <c r="A554" s="2"/>
      <c r="B554" s="2"/>
      <c r="C554" s="2"/>
      <c r="D554" s="2"/>
      <c r="E554" s="2"/>
      <c r="F554" s="2"/>
      <c r="G554" s="2"/>
      <c r="H554" s="2"/>
      <c r="I554" s="2"/>
      <c r="J554" s="2"/>
      <c r="K554" s="2"/>
      <c r="L554" s="2"/>
      <c r="M554" s="2"/>
    </row>
    <row r="555" spans="1:13">
      <c r="A555" s="2"/>
      <c r="B555" s="2"/>
      <c r="C555" s="2"/>
      <c r="D555" s="2"/>
      <c r="E555" s="2"/>
      <c r="F555" s="2"/>
      <c r="G555" s="2"/>
      <c r="H555" s="2"/>
      <c r="I555" s="2"/>
      <c r="J555" s="2"/>
      <c r="K555" s="2"/>
      <c r="L555" s="2"/>
      <c r="M555" s="2"/>
    </row>
    <row r="556" spans="1:13">
      <c r="A556" s="2"/>
      <c r="B556" s="2"/>
      <c r="C556" s="2"/>
      <c r="D556" s="2"/>
      <c r="E556" s="2"/>
      <c r="F556" s="2"/>
      <c r="G556" s="2"/>
      <c r="H556" s="2"/>
      <c r="I556" s="2"/>
      <c r="J556" s="2"/>
      <c r="K556" s="2"/>
      <c r="L556" s="2"/>
      <c r="M556" s="2"/>
    </row>
    <row r="557" spans="1:13">
      <c r="A557" s="2"/>
      <c r="B557" s="2"/>
      <c r="C557" s="2"/>
      <c r="D557" s="2"/>
      <c r="E557" s="2"/>
      <c r="F557" s="2"/>
      <c r="G557" s="2"/>
      <c r="H557" s="2"/>
      <c r="I557" s="2"/>
      <c r="J557" s="2"/>
      <c r="K557" s="2"/>
      <c r="L557" s="2"/>
      <c r="M557" s="2"/>
    </row>
    <row r="558" spans="1:13">
      <c r="A558" s="2"/>
      <c r="B558" s="2"/>
      <c r="C558" s="2"/>
      <c r="D558" s="2"/>
      <c r="E558" s="2"/>
      <c r="F558" s="2"/>
      <c r="G558" s="2"/>
      <c r="H558" s="2"/>
      <c r="I558" s="2"/>
      <c r="J558" s="2"/>
      <c r="K558" s="2"/>
      <c r="L558" s="2"/>
      <c r="M558" s="2"/>
    </row>
    <row r="559" spans="1:13">
      <c r="A559" s="2"/>
      <c r="B559" s="2"/>
      <c r="C559" s="2"/>
      <c r="D559" s="2"/>
      <c r="E559" s="2"/>
      <c r="F559" s="2"/>
      <c r="G559" s="2"/>
      <c r="H559" s="2"/>
      <c r="I559" s="2"/>
      <c r="J559" s="2"/>
      <c r="K559" s="2"/>
      <c r="L559" s="2"/>
      <c r="M559" s="2"/>
    </row>
    <row r="560" spans="1:13">
      <c r="A560" s="2"/>
      <c r="B560" s="2"/>
      <c r="C560" s="2"/>
      <c r="D560" s="2"/>
      <c r="E560" s="2"/>
      <c r="F560" s="2"/>
      <c r="G560" s="2"/>
      <c r="H560" s="2"/>
      <c r="I560" s="2"/>
      <c r="J560" s="2"/>
      <c r="K560" s="2"/>
      <c r="L560" s="2"/>
      <c r="M560" s="2"/>
    </row>
    <row r="561" spans="1:13">
      <c r="A561" s="2"/>
      <c r="B561" s="2"/>
      <c r="C561" s="2"/>
      <c r="D561" s="2"/>
      <c r="E561" s="2"/>
      <c r="F561" s="2"/>
      <c r="G561" s="2"/>
      <c r="H561" s="2"/>
      <c r="I561" s="2"/>
      <c r="J561" s="2"/>
      <c r="K561" s="2"/>
      <c r="L561" s="2"/>
      <c r="M561" s="2"/>
    </row>
    <row r="562" spans="1:13">
      <c r="A562" s="2"/>
      <c r="B562" s="2"/>
      <c r="C562" s="2"/>
      <c r="D562" s="2"/>
      <c r="E562" s="2"/>
      <c r="F562" s="2"/>
      <c r="G562" s="2"/>
      <c r="H562" s="2"/>
      <c r="I562" s="2"/>
      <c r="J562" s="2"/>
      <c r="K562" s="2"/>
      <c r="L562" s="2"/>
      <c r="M562" s="2"/>
    </row>
    <row r="563" spans="1:13">
      <c r="A563" s="2"/>
      <c r="B563" s="2"/>
      <c r="C563" s="2"/>
      <c r="D563" s="2"/>
      <c r="E563" s="2"/>
      <c r="F563" s="2"/>
      <c r="G563" s="2"/>
      <c r="H563" s="2"/>
      <c r="I563" s="2"/>
      <c r="J563" s="2"/>
      <c r="K563" s="2"/>
      <c r="L563" s="2"/>
      <c r="M563" s="2"/>
    </row>
    <row r="564" spans="1:13">
      <c r="A564" s="2"/>
      <c r="B564" s="2"/>
      <c r="C564" s="2"/>
      <c r="D564" s="2"/>
      <c r="E564" s="2"/>
      <c r="F564" s="2"/>
      <c r="G564" s="2"/>
      <c r="H564" s="2"/>
      <c r="I564" s="2"/>
      <c r="J564" s="2"/>
      <c r="K564" s="2"/>
      <c r="L564" s="2"/>
      <c r="M564" s="2"/>
    </row>
    <row r="565" spans="1:13">
      <c r="A565" s="2"/>
      <c r="B565" s="2"/>
      <c r="C565" s="2"/>
      <c r="D565" s="2"/>
      <c r="E565" s="2"/>
      <c r="F565" s="2"/>
      <c r="G565" s="2"/>
      <c r="H565" s="2"/>
      <c r="I565" s="2"/>
      <c r="J565" s="2"/>
      <c r="K565" s="2"/>
      <c r="L565" s="2"/>
      <c r="M565" s="2"/>
    </row>
    <row r="566" spans="1:13">
      <c r="A566" s="2"/>
      <c r="B566" s="2"/>
      <c r="C566" s="2"/>
      <c r="D566" s="2"/>
      <c r="E566" s="2"/>
      <c r="F566" s="2"/>
      <c r="G566" s="2"/>
      <c r="H566" s="2"/>
      <c r="I566" s="2"/>
      <c r="J566" s="2"/>
      <c r="K566" s="2"/>
      <c r="L566" s="2"/>
      <c r="M566" s="2"/>
    </row>
    <row r="567" spans="1:13">
      <c r="A567" s="2"/>
      <c r="B567" s="2"/>
      <c r="C567" s="2"/>
      <c r="D567" s="2"/>
      <c r="E567" s="2"/>
      <c r="F567" s="2"/>
      <c r="G567" s="2"/>
      <c r="H567" s="2"/>
      <c r="I567" s="2"/>
      <c r="J567" s="2"/>
      <c r="K567" s="2"/>
      <c r="L567" s="2"/>
      <c r="M567" s="2"/>
    </row>
    <row r="568" spans="1:13">
      <c r="A568" s="2"/>
      <c r="B568" s="2"/>
      <c r="C568" s="2"/>
      <c r="D568" s="2"/>
      <c r="E568" s="2"/>
      <c r="F568" s="2"/>
      <c r="G568" s="2"/>
      <c r="H568" s="2"/>
      <c r="I568" s="2"/>
      <c r="J568" s="2"/>
      <c r="K568" s="2"/>
      <c r="L568" s="2"/>
      <c r="M568" s="2"/>
    </row>
    <row r="569" spans="1:13">
      <c r="A569" s="2"/>
      <c r="B569" s="2"/>
      <c r="C569" s="2"/>
      <c r="D569" s="2"/>
      <c r="E569" s="2"/>
      <c r="F569" s="2"/>
      <c r="G569" s="2"/>
      <c r="H569" s="2"/>
      <c r="I569" s="2"/>
      <c r="J569" s="2"/>
      <c r="K569" s="2"/>
      <c r="L569" s="2"/>
      <c r="M569" s="2"/>
    </row>
    <row r="570" spans="1:13">
      <c r="A570" s="2"/>
      <c r="B570" s="2"/>
      <c r="C570" s="2"/>
      <c r="D570" s="2"/>
      <c r="E570" s="2"/>
      <c r="F570" s="2"/>
      <c r="G570" s="2"/>
      <c r="H570" s="2"/>
      <c r="I570" s="2"/>
      <c r="J570" s="2"/>
      <c r="K570" s="2"/>
      <c r="L570" s="2"/>
      <c r="M570" s="2"/>
    </row>
    <row r="571" spans="1:13">
      <c r="A571" s="2"/>
      <c r="B571" s="2"/>
      <c r="C571" s="2"/>
      <c r="D571" s="2"/>
      <c r="E571" s="2"/>
      <c r="F571" s="2"/>
      <c r="G571" s="2"/>
      <c r="H571" s="2"/>
      <c r="I571" s="2"/>
      <c r="J571" s="2"/>
      <c r="K571" s="2"/>
      <c r="L571" s="2"/>
      <c r="M571" s="2"/>
    </row>
    <row r="572" spans="1:13">
      <c r="A572" s="2"/>
      <c r="B572" s="2"/>
      <c r="C572" s="2"/>
      <c r="D572" s="2"/>
      <c r="E572" s="2"/>
      <c r="F572" s="2"/>
      <c r="G572" s="2"/>
      <c r="H572" s="2"/>
      <c r="I572" s="2"/>
      <c r="J572" s="2"/>
      <c r="K572" s="2"/>
      <c r="L572" s="2"/>
      <c r="M572" s="2"/>
    </row>
    <row r="573" spans="1:13">
      <c r="A573" s="2"/>
      <c r="B573" s="2"/>
      <c r="C573" s="2"/>
      <c r="D573" s="2"/>
      <c r="E573" s="2"/>
      <c r="F573" s="2"/>
      <c r="G573" s="2"/>
      <c r="H573" s="2"/>
      <c r="I573" s="2"/>
      <c r="J573" s="2"/>
      <c r="K573" s="2"/>
      <c r="L573" s="2"/>
      <c r="M573" s="2"/>
    </row>
    <row r="574" spans="1:13">
      <c r="A574" s="2"/>
      <c r="B574" s="2"/>
      <c r="C574" s="2"/>
      <c r="D574" s="2"/>
      <c r="E574" s="2"/>
      <c r="F574" s="2"/>
      <c r="G574" s="2"/>
      <c r="H574" s="2"/>
      <c r="I574" s="2"/>
      <c r="J574" s="2"/>
      <c r="K574" s="2"/>
      <c r="L574" s="2"/>
      <c r="M574" s="2"/>
    </row>
    <row r="575" spans="1:13">
      <c r="A575" s="2"/>
      <c r="B575" s="2"/>
      <c r="C575" s="2"/>
      <c r="D575" s="2"/>
      <c r="E575" s="2"/>
      <c r="F575" s="2"/>
      <c r="G575" s="2"/>
      <c r="H575" s="2"/>
      <c r="I575" s="2"/>
      <c r="J575" s="2"/>
      <c r="K575" s="2"/>
      <c r="L575" s="2"/>
      <c r="M575" s="2"/>
    </row>
    <row r="576" spans="1:13">
      <c r="A576" s="2"/>
      <c r="B576" s="2"/>
      <c r="C576" s="2"/>
      <c r="D576" s="2"/>
      <c r="E576" s="2"/>
      <c r="F576" s="2"/>
      <c r="G576" s="2"/>
      <c r="H576" s="2"/>
      <c r="I576" s="2"/>
      <c r="J576" s="2"/>
      <c r="K576" s="2"/>
      <c r="L576" s="2"/>
      <c r="M576" s="2"/>
    </row>
    <row r="577" spans="1:13">
      <c r="A577" s="2"/>
      <c r="B577" s="2"/>
      <c r="C577" s="2"/>
      <c r="D577" s="2"/>
      <c r="E577" s="2"/>
      <c r="F577" s="2"/>
      <c r="G577" s="2"/>
      <c r="H577" s="2"/>
      <c r="I577" s="2"/>
      <c r="J577" s="2"/>
      <c r="K577" s="2"/>
      <c r="L577" s="2"/>
      <c r="M577" s="2"/>
    </row>
    <row r="578" spans="1:13">
      <c r="A578" s="2"/>
      <c r="B578" s="2"/>
      <c r="C578" s="2"/>
      <c r="D578" s="2"/>
      <c r="E578" s="2"/>
      <c r="F578" s="2"/>
      <c r="G578" s="2"/>
      <c r="H578" s="2"/>
      <c r="I578" s="2"/>
      <c r="J578" s="2"/>
      <c r="K578" s="2"/>
      <c r="L578" s="2"/>
      <c r="M578" s="2"/>
    </row>
    <row r="579" spans="1:13">
      <c r="A579" s="2"/>
      <c r="B579" s="2"/>
      <c r="C579" s="2"/>
      <c r="D579" s="2"/>
      <c r="E579" s="2"/>
      <c r="F579" s="2"/>
      <c r="G579" s="2"/>
      <c r="H579" s="2"/>
      <c r="I579" s="2"/>
      <c r="J579" s="2"/>
      <c r="K579" s="2"/>
      <c r="L579" s="2"/>
      <c r="M579" s="2"/>
    </row>
    <row r="580" spans="1:13">
      <c r="A580" s="2"/>
      <c r="B580" s="2"/>
      <c r="C580" s="2"/>
      <c r="D580" s="2"/>
      <c r="E580" s="2"/>
      <c r="F580" s="2"/>
      <c r="G580" s="2"/>
      <c r="H580" s="2"/>
      <c r="I580" s="2"/>
      <c r="J580" s="2"/>
      <c r="K580" s="2"/>
      <c r="L580" s="2"/>
      <c r="M580" s="2"/>
    </row>
    <row r="581" spans="1:13">
      <c r="A581" s="2"/>
      <c r="B581" s="2"/>
      <c r="C581" s="2"/>
      <c r="D581" s="2"/>
      <c r="E581" s="2"/>
      <c r="F581" s="2"/>
      <c r="G581" s="2"/>
      <c r="H581" s="2"/>
      <c r="I581" s="2"/>
      <c r="J581" s="2"/>
      <c r="K581" s="2"/>
      <c r="L581" s="2"/>
      <c r="M581" s="2"/>
    </row>
    <row r="582" spans="1:13">
      <c r="A582" s="2"/>
      <c r="B582" s="2"/>
      <c r="C582" s="2"/>
      <c r="D582" s="2"/>
      <c r="E582" s="2"/>
      <c r="F582" s="2"/>
      <c r="G582" s="2"/>
      <c r="H582" s="2"/>
      <c r="I582" s="2"/>
      <c r="J582" s="2"/>
      <c r="K582" s="2"/>
      <c r="L582" s="2"/>
      <c r="M582" s="2"/>
    </row>
    <row r="583" spans="1:13">
      <c r="A583" s="2"/>
      <c r="B583" s="2"/>
      <c r="C583" s="2"/>
      <c r="D583" s="2"/>
      <c r="E583" s="2"/>
      <c r="F583" s="2"/>
      <c r="G583" s="2"/>
      <c r="H583" s="2"/>
      <c r="I583" s="2"/>
      <c r="J583" s="2"/>
      <c r="K583" s="2"/>
      <c r="L583" s="2"/>
      <c r="M583" s="2"/>
    </row>
    <row r="584" spans="1:13">
      <c r="A584" s="2"/>
      <c r="B584" s="2"/>
      <c r="C584" s="2"/>
      <c r="D584" s="2"/>
      <c r="E584" s="2"/>
      <c r="F584" s="2"/>
      <c r="G584" s="2"/>
      <c r="H584" s="2"/>
      <c r="I584" s="2"/>
      <c r="J584" s="2"/>
      <c r="K584" s="2"/>
      <c r="L584" s="2"/>
      <c r="M584" s="2"/>
    </row>
    <row r="585" spans="1:13">
      <c r="A585" s="2"/>
      <c r="B585" s="2"/>
      <c r="C585" s="2"/>
      <c r="D585" s="2"/>
      <c r="E585" s="2"/>
      <c r="F585" s="2"/>
      <c r="G585" s="2"/>
      <c r="H585" s="2"/>
      <c r="I585" s="2"/>
      <c r="J585" s="2"/>
      <c r="K585" s="2"/>
      <c r="L585" s="2"/>
      <c r="M585" s="2"/>
    </row>
    <row r="586" spans="1:13">
      <c r="A586" s="2"/>
      <c r="B586" s="2"/>
      <c r="C586" s="2"/>
      <c r="D586" s="2"/>
      <c r="E586" s="2"/>
      <c r="F586" s="2"/>
      <c r="G586" s="2"/>
      <c r="H586" s="2"/>
      <c r="I586" s="2"/>
      <c r="J586" s="2"/>
      <c r="K586" s="2"/>
      <c r="L586" s="2"/>
      <c r="M586" s="2"/>
    </row>
    <row r="587" spans="1:13">
      <c r="A587" s="2"/>
      <c r="B587" s="2"/>
      <c r="C587" s="2"/>
      <c r="D587" s="2"/>
      <c r="E587" s="2"/>
      <c r="F587" s="2"/>
      <c r="G587" s="2"/>
      <c r="H587" s="2"/>
      <c r="I587" s="2"/>
      <c r="J587" s="2"/>
      <c r="K587" s="2"/>
      <c r="L587" s="2"/>
      <c r="M587" s="2"/>
    </row>
    <row r="588" spans="1:13">
      <c r="A588" s="2"/>
      <c r="B588" s="2"/>
      <c r="C588" s="2"/>
      <c r="D588" s="2"/>
      <c r="E588" s="2"/>
      <c r="F588" s="2"/>
      <c r="G588" s="2"/>
      <c r="H588" s="2"/>
      <c r="I588" s="2"/>
      <c r="J588" s="2"/>
      <c r="K588" s="2"/>
      <c r="L588" s="2"/>
      <c r="M588" s="2"/>
    </row>
    <row r="589" spans="1:13">
      <c r="A589" s="2"/>
      <c r="B589" s="2"/>
      <c r="C589" s="2"/>
      <c r="D589" s="2"/>
      <c r="E589" s="2"/>
      <c r="F589" s="2"/>
      <c r="G589" s="2"/>
      <c r="H589" s="2"/>
      <c r="I589" s="2"/>
      <c r="J589" s="2"/>
      <c r="K589" s="2"/>
      <c r="L589" s="2"/>
      <c r="M589" s="2"/>
    </row>
    <row r="590" spans="1:13">
      <c r="A590" s="2"/>
      <c r="B590" s="2"/>
      <c r="C590" s="2"/>
      <c r="D590" s="2"/>
      <c r="E590" s="2"/>
      <c r="F590" s="2"/>
      <c r="G590" s="2"/>
      <c r="H590" s="2"/>
      <c r="I590" s="2"/>
      <c r="J590" s="2"/>
      <c r="K590" s="2"/>
      <c r="L590" s="2"/>
      <c r="M590" s="2"/>
    </row>
    <row r="591" spans="1:13">
      <c r="A591" s="2"/>
      <c r="B591" s="2"/>
      <c r="C591" s="2"/>
      <c r="D591" s="2"/>
      <c r="E591" s="2"/>
      <c r="F591" s="2"/>
      <c r="G591" s="2"/>
      <c r="H591" s="2"/>
      <c r="I591" s="2"/>
      <c r="J591" s="2"/>
      <c r="K591" s="2"/>
      <c r="L591" s="2"/>
      <c r="M591" s="2"/>
    </row>
    <row r="592" spans="1:13">
      <c r="A592" s="2"/>
      <c r="B592" s="2"/>
      <c r="C592" s="2"/>
      <c r="D592" s="2"/>
      <c r="E592" s="2"/>
      <c r="F592" s="2"/>
      <c r="G592" s="2"/>
      <c r="H592" s="2"/>
      <c r="I592" s="2"/>
      <c r="J592" s="2"/>
      <c r="K592" s="2"/>
      <c r="L592" s="2"/>
      <c r="M592" s="2"/>
    </row>
    <row r="593" spans="1:13">
      <c r="A593" s="2"/>
      <c r="B593" s="2"/>
      <c r="C593" s="2"/>
      <c r="D593" s="2"/>
      <c r="E593" s="2"/>
      <c r="F593" s="2"/>
      <c r="G593" s="2"/>
      <c r="H593" s="2"/>
      <c r="I593" s="2"/>
      <c r="J593" s="2"/>
      <c r="K593" s="2"/>
      <c r="L593" s="2"/>
      <c r="M593" s="2"/>
    </row>
    <row r="594" spans="1:13">
      <c r="A594" s="2"/>
      <c r="B594" s="2"/>
      <c r="C594" s="2"/>
      <c r="D594" s="2"/>
      <c r="E594" s="2"/>
      <c r="F594" s="2"/>
      <c r="G594" s="2"/>
      <c r="H594" s="2"/>
      <c r="I594" s="2"/>
      <c r="J594" s="2"/>
      <c r="K594" s="2"/>
      <c r="L594" s="2"/>
      <c r="M594" s="2"/>
    </row>
    <row r="595" spans="1:13">
      <c r="A595" s="2"/>
      <c r="B595" s="2"/>
      <c r="C595" s="2"/>
      <c r="D595" s="2"/>
      <c r="E595" s="2"/>
      <c r="F595" s="2"/>
      <c r="G595" s="2"/>
      <c r="H595" s="2"/>
      <c r="I595" s="2"/>
      <c r="J595" s="2"/>
      <c r="K595" s="2"/>
      <c r="L595" s="2"/>
      <c r="M595" s="2"/>
    </row>
    <row r="596" spans="1:13">
      <c r="A596" s="2"/>
      <c r="B596" s="2"/>
      <c r="C596" s="2"/>
      <c r="D596" s="2"/>
      <c r="E596" s="2"/>
      <c r="F596" s="2"/>
      <c r="G596" s="2"/>
      <c r="H596" s="2"/>
      <c r="I596" s="2"/>
      <c r="J596" s="2"/>
      <c r="K596" s="2"/>
      <c r="L596" s="2"/>
      <c r="M596" s="2"/>
    </row>
    <row r="597" spans="1:13">
      <c r="A597" s="2"/>
      <c r="B597" s="2"/>
      <c r="C597" s="2"/>
      <c r="D597" s="2"/>
      <c r="E597" s="2"/>
      <c r="F597" s="2"/>
      <c r="G597" s="2"/>
      <c r="H597" s="2"/>
      <c r="I597" s="2"/>
      <c r="J597" s="2"/>
      <c r="K597" s="2"/>
      <c r="L597" s="2"/>
      <c r="M597" s="2"/>
    </row>
  </sheetData>
  <customSheetViews>
    <customSheetView guid="{8A9A2853-4CB2-4880-A1AA-171657DD9679}" scale="60" showPageBreaks="1" view="pageBreakPreview" showRuler="0">
      <selection activeCell="B28" sqref="B28"/>
      <pageMargins left="0.78740157480314965" right="0.78740157480314965" top="0.98425196850393704" bottom="0.98425196850393704" header="0.51181102362204722" footer="0.51181102362204722"/>
      <pageSetup paperSize="9" scale="82" orientation="portrait" r:id="rId1"/>
      <headerFooter alignWithMargins="0">
        <oddHeader>&amp;C&amp;"Verdana,Gras"&amp;12Population écrouée en France au 1&amp;Xer&amp;X janvier 2008</oddHeader>
      </headerFooter>
    </customSheetView>
  </customSheetViews>
  <mergeCells count="4">
    <mergeCell ref="H4:J4"/>
    <mergeCell ref="E4:G4"/>
    <mergeCell ref="B4:D4"/>
    <mergeCell ref="K4:K5"/>
  </mergeCells>
  <phoneticPr fontId="0" type="noConversion"/>
  <printOptions horizontalCentered="1" verticalCentered="1"/>
  <pageMargins left="0.43484848484848487" right="0.78740157480314965" top="0.98425196850393704" bottom="0.98425196850393704" header="0.51181102362204722" footer="0.51181102362204722"/>
  <pageSetup paperSize="9" scale="56" firstPageNumber="2" orientation="portrait" r:id="rId2"/>
  <headerFooter alignWithMargins="0">
    <oddFooter>&amp;C&amp;16page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96"/>
  <sheetViews>
    <sheetView view="pageBreakPreview" topLeftCell="A16" zoomScale="60" zoomScaleNormal="100" zoomScalePageLayoutView="70" workbookViewId="0">
      <selection activeCell="G15" sqref="G15"/>
    </sheetView>
  </sheetViews>
  <sheetFormatPr baseColWidth="10" defaultRowHeight="12.75"/>
  <cols>
    <col min="1" max="1" width="20.75" style="3" customWidth="1"/>
    <col min="2" max="2" width="8.125" style="3" customWidth="1"/>
    <col min="3" max="3" width="17.75" style="3" customWidth="1"/>
    <col min="4" max="4" width="12.5" style="3" customWidth="1"/>
    <col min="5" max="5" width="11.5" style="3" customWidth="1"/>
    <col min="6" max="6" width="14" style="3" customWidth="1"/>
    <col min="7" max="7" width="14.125" style="3" customWidth="1"/>
    <col min="8" max="8" width="12" style="3" customWidth="1"/>
    <col min="9" max="9" width="10" style="3" customWidth="1"/>
    <col min="10" max="10" width="11.75" style="3" customWidth="1"/>
    <col min="11" max="11" width="14.75" style="3" customWidth="1"/>
    <col min="12" max="13" width="9.875" style="3" customWidth="1"/>
    <col min="14" max="14" width="8.125" style="3" customWidth="1"/>
    <col min="15" max="16384" width="11" style="3"/>
  </cols>
  <sheetData>
    <row r="1" spans="1:24" ht="25.5">
      <c r="A1" s="88" t="s">
        <v>27</v>
      </c>
      <c r="B1" s="89" t="s">
        <v>174</v>
      </c>
      <c r="C1" s="14"/>
      <c r="D1" s="14"/>
      <c r="E1" s="14"/>
      <c r="F1" s="15"/>
      <c r="G1" s="15"/>
      <c r="H1" s="2"/>
      <c r="I1" s="2"/>
      <c r="J1" s="2"/>
      <c r="K1" s="2"/>
      <c r="L1" s="2"/>
      <c r="M1" s="2"/>
      <c r="N1" s="2"/>
      <c r="O1" s="2"/>
      <c r="P1" s="2"/>
      <c r="Q1" s="2"/>
      <c r="R1" s="2"/>
      <c r="S1" s="2"/>
      <c r="T1" s="2"/>
      <c r="U1" s="2"/>
      <c r="V1" s="2"/>
      <c r="W1" s="2"/>
      <c r="X1" s="2"/>
    </row>
    <row r="2" spans="1:24" ht="26.25">
      <c r="A2" s="90"/>
      <c r="B2" s="91" t="str">
        <f>couverture!$B$26</f>
        <v>Situation au 1er janvier 2017</v>
      </c>
      <c r="C2" s="42"/>
      <c r="D2" s="16"/>
      <c r="E2" s="16"/>
      <c r="F2" s="16"/>
      <c r="G2" s="16"/>
      <c r="H2" s="2"/>
      <c r="I2" s="2"/>
      <c r="J2" s="2"/>
      <c r="K2" s="2"/>
      <c r="L2" s="2"/>
      <c r="M2" s="2"/>
      <c r="N2" s="2"/>
      <c r="O2" s="2"/>
      <c r="P2" s="2"/>
      <c r="Q2" s="2"/>
      <c r="R2" s="2"/>
      <c r="S2" s="2"/>
      <c r="T2" s="2"/>
      <c r="U2" s="2"/>
      <c r="V2" s="2"/>
      <c r="W2" s="2"/>
      <c r="X2" s="2"/>
    </row>
    <row r="3" spans="1:24" ht="26.25">
      <c r="A3" s="91"/>
      <c r="B3" s="91"/>
      <c r="C3" s="2"/>
      <c r="D3" s="2"/>
      <c r="E3" s="2"/>
      <c r="F3" s="2"/>
      <c r="G3" s="2"/>
      <c r="H3" s="2"/>
      <c r="I3" s="2"/>
      <c r="J3" s="2"/>
      <c r="K3" s="2"/>
      <c r="L3" s="2"/>
      <c r="M3" s="2"/>
      <c r="N3" s="2"/>
      <c r="O3" s="2"/>
      <c r="P3" s="2"/>
      <c r="Q3" s="2"/>
      <c r="R3" s="2"/>
      <c r="S3" s="2"/>
      <c r="T3" s="2"/>
      <c r="U3" s="2"/>
      <c r="V3" s="2"/>
      <c r="W3" s="2"/>
      <c r="X3" s="2"/>
    </row>
    <row r="4" spans="1:24" ht="53.25" customHeight="1">
      <c r="A4" s="52"/>
      <c r="B4" s="52"/>
      <c r="C4" s="4"/>
      <c r="D4" s="480" t="s">
        <v>147</v>
      </c>
      <c r="E4" s="480"/>
      <c r="F4" s="480" t="s">
        <v>192</v>
      </c>
      <c r="G4" s="480"/>
      <c r="H4" s="479" t="s">
        <v>25</v>
      </c>
      <c r="I4" s="479"/>
      <c r="J4" s="2"/>
      <c r="K4" s="2"/>
      <c r="L4" s="2"/>
      <c r="M4" s="2"/>
      <c r="N4" s="2"/>
      <c r="O4" s="2"/>
      <c r="P4" s="2"/>
      <c r="Q4" s="2"/>
      <c r="R4" s="2"/>
      <c r="S4" s="2"/>
      <c r="T4" s="2"/>
    </row>
    <row r="5" spans="1:24" ht="39.950000000000003" customHeight="1">
      <c r="A5" s="52"/>
      <c r="B5" s="52"/>
      <c r="C5" s="92" t="s">
        <v>44</v>
      </c>
      <c r="D5" s="95" t="s">
        <v>134</v>
      </c>
      <c r="E5" s="96" t="s">
        <v>0</v>
      </c>
      <c r="F5" s="95" t="s">
        <v>134</v>
      </c>
      <c r="G5" s="96" t="s">
        <v>0</v>
      </c>
      <c r="H5" s="95" t="s">
        <v>134</v>
      </c>
      <c r="I5" s="96" t="s">
        <v>0</v>
      </c>
      <c r="J5" s="2"/>
      <c r="K5" s="2"/>
      <c r="L5" s="2"/>
      <c r="M5" s="2"/>
      <c r="N5" s="2"/>
      <c r="O5" s="2"/>
      <c r="P5" s="2"/>
      <c r="Q5" s="2"/>
      <c r="R5" s="2"/>
      <c r="S5" s="2"/>
      <c r="T5" s="2"/>
    </row>
    <row r="6" spans="1:24" ht="39.950000000000003" customHeight="1">
      <c r="A6" s="52"/>
      <c r="B6" s="52"/>
      <c r="C6" s="93" t="s">
        <v>45</v>
      </c>
      <c r="D6" s="97">
        <v>61</v>
      </c>
      <c r="E6" s="98">
        <f>(D6/$D$15)*100</f>
        <v>0.31285260026669398</v>
      </c>
      <c r="F6" s="97">
        <v>22</v>
      </c>
      <c r="G6" s="98">
        <f t="shared" ref="G6:G15" si="0">(F6/$F$15)*100</f>
        <v>3.7100745387702791E-2</v>
      </c>
      <c r="H6" s="97">
        <f>D6+F6</f>
        <v>83</v>
      </c>
      <c r="I6" s="98">
        <f t="shared" ref="I6:I15" si="1">(H6/$H$15)*100</f>
        <v>0.10533529620792934</v>
      </c>
      <c r="J6" s="2"/>
      <c r="K6" s="2"/>
      <c r="L6" s="2"/>
      <c r="M6" s="2"/>
      <c r="N6" s="2"/>
      <c r="O6" s="2"/>
      <c r="P6" s="2"/>
      <c r="Q6" s="2"/>
      <c r="R6" s="2"/>
      <c r="S6" s="2"/>
      <c r="T6" s="2"/>
    </row>
    <row r="7" spans="1:24" ht="39.950000000000003" customHeight="1">
      <c r="A7" s="52"/>
      <c r="B7" s="52"/>
      <c r="C7" s="93" t="s">
        <v>11</v>
      </c>
      <c r="D7" s="97">
        <v>513</v>
      </c>
      <c r="E7" s="98">
        <f t="shared" ref="E7:E15" si="2">(D7/$D$15)*100</f>
        <v>2.6310390809313775</v>
      </c>
      <c r="F7" s="97">
        <v>173</v>
      </c>
      <c r="G7" s="98">
        <f t="shared" si="0"/>
        <v>0.29174677054875375</v>
      </c>
      <c r="H7" s="97">
        <f t="shared" ref="H7:H15" si="3">D7+F7</f>
        <v>686</v>
      </c>
      <c r="I7" s="98">
        <f t="shared" si="1"/>
        <v>0.87060256865830765</v>
      </c>
      <c r="J7" s="2"/>
      <c r="K7" s="2"/>
      <c r="L7" s="2"/>
      <c r="M7" s="2"/>
      <c r="N7" s="2"/>
      <c r="O7" s="2"/>
      <c r="P7" s="2"/>
      <c r="Q7" s="2"/>
      <c r="R7" s="2"/>
      <c r="S7" s="2"/>
      <c r="T7" s="2"/>
    </row>
    <row r="8" spans="1:24" ht="39.950000000000003" customHeight="1">
      <c r="A8" s="52"/>
      <c r="B8" s="52"/>
      <c r="C8" s="93" t="s">
        <v>12</v>
      </c>
      <c r="D8" s="97">
        <v>1780</v>
      </c>
      <c r="E8" s="98">
        <f t="shared" si="2"/>
        <v>9.1291414504051698</v>
      </c>
      <c r="F8" s="97">
        <v>3304</v>
      </c>
      <c r="G8" s="98">
        <f t="shared" si="0"/>
        <v>5.5718573982259105</v>
      </c>
      <c r="H8" s="97">
        <f t="shared" si="3"/>
        <v>5084</v>
      </c>
      <c r="I8" s="98">
        <f t="shared" si="1"/>
        <v>6.4521041677242499</v>
      </c>
      <c r="J8" s="2"/>
      <c r="K8" s="2"/>
      <c r="L8" s="2"/>
      <c r="M8" s="2"/>
      <c r="N8" s="2"/>
      <c r="O8" s="2"/>
      <c r="P8" s="2"/>
      <c r="Q8" s="2"/>
      <c r="R8" s="2"/>
      <c r="S8" s="2"/>
      <c r="T8" s="2"/>
    </row>
    <row r="9" spans="1:24" ht="39.950000000000003" customHeight="1">
      <c r="A9" s="52"/>
      <c r="B9" s="52"/>
      <c r="C9" s="93" t="s">
        <v>13</v>
      </c>
      <c r="D9" s="97">
        <v>3231</v>
      </c>
      <c r="E9" s="98">
        <f t="shared" si="2"/>
        <v>16.570930351830956</v>
      </c>
      <c r="F9" s="97">
        <v>9514</v>
      </c>
      <c r="G9" s="98">
        <f t="shared" si="0"/>
        <v>16.044385982663833</v>
      </c>
      <c r="H9" s="97">
        <f t="shared" si="3"/>
        <v>12745</v>
      </c>
      <c r="I9" s="98">
        <f t="shared" si="1"/>
        <v>16.17467891771156</v>
      </c>
      <c r="J9" s="2"/>
      <c r="K9" s="2"/>
      <c r="L9" s="2"/>
      <c r="M9" s="2"/>
      <c r="N9" s="2"/>
      <c r="O9" s="2"/>
      <c r="P9" s="2"/>
      <c r="Q9" s="2"/>
      <c r="R9" s="2"/>
      <c r="S9" s="2"/>
      <c r="T9" s="2"/>
    </row>
    <row r="10" spans="1:24" ht="39.950000000000003" customHeight="1">
      <c r="A10" s="52"/>
      <c r="B10" s="52"/>
      <c r="C10" s="93" t="s">
        <v>14</v>
      </c>
      <c r="D10" s="97">
        <v>3717</v>
      </c>
      <c r="E10" s="98">
        <f t="shared" si="2"/>
        <v>19.063493691660682</v>
      </c>
      <c r="F10" s="97">
        <v>12241</v>
      </c>
      <c r="G10" s="98">
        <f t="shared" si="0"/>
        <v>20.643192013221356</v>
      </c>
      <c r="H10" s="97">
        <f t="shared" si="3"/>
        <v>15958</v>
      </c>
      <c r="I10" s="98">
        <f t="shared" si="1"/>
        <v>20.252297070917304</v>
      </c>
      <c r="J10" s="2"/>
      <c r="K10" s="2"/>
      <c r="L10" s="2"/>
      <c r="M10" s="2"/>
      <c r="N10" s="2"/>
      <c r="O10" s="2"/>
      <c r="P10" s="2"/>
      <c r="Q10" s="2"/>
      <c r="R10" s="2"/>
      <c r="S10" s="2"/>
      <c r="T10" s="2"/>
    </row>
    <row r="11" spans="1:24" ht="39.950000000000003" customHeight="1">
      <c r="A11" s="52"/>
      <c r="B11" s="52"/>
      <c r="C11" s="93" t="s">
        <v>15</v>
      </c>
      <c r="D11" s="97">
        <v>5520</v>
      </c>
      <c r="E11" s="98">
        <f t="shared" si="2"/>
        <v>28.310595958559855</v>
      </c>
      <c r="F11" s="97">
        <v>17197</v>
      </c>
      <c r="G11" s="98">
        <f t="shared" si="0"/>
        <v>29.000978110560222</v>
      </c>
      <c r="H11" s="97">
        <f t="shared" si="3"/>
        <v>22717</v>
      </c>
      <c r="I11" s="98">
        <f t="shared" si="1"/>
        <v>28.830143662114828</v>
      </c>
      <c r="J11" s="2"/>
      <c r="K11" s="2"/>
      <c r="L11" s="2"/>
      <c r="M11" s="2"/>
      <c r="N11" s="2"/>
      <c r="O11" s="2"/>
      <c r="P11" s="2"/>
      <c r="Q11" s="2"/>
      <c r="R11" s="2"/>
      <c r="S11" s="2"/>
      <c r="T11" s="2"/>
    </row>
    <row r="12" spans="1:24" ht="39.950000000000003" customHeight="1">
      <c r="A12" s="52"/>
      <c r="B12" s="52"/>
      <c r="C12" s="93" t="s">
        <v>16</v>
      </c>
      <c r="D12" s="97">
        <v>2773</v>
      </c>
      <c r="E12" s="98">
        <f t="shared" si="2"/>
        <v>14.221971484254794</v>
      </c>
      <c r="F12" s="97">
        <v>9692</v>
      </c>
      <c r="G12" s="98">
        <f t="shared" si="0"/>
        <v>16.344564740800703</v>
      </c>
      <c r="H12" s="97">
        <f t="shared" si="3"/>
        <v>12465</v>
      </c>
      <c r="I12" s="98">
        <f t="shared" si="1"/>
        <v>15.819330930504085</v>
      </c>
      <c r="J12" s="2"/>
      <c r="K12" s="2"/>
      <c r="L12" s="2"/>
      <c r="M12" s="2"/>
      <c r="N12" s="2"/>
      <c r="O12" s="2"/>
      <c r="P12" s="2"/>
      <c r="Q12" s="2"/>
      <c r="R12" s="2"/>
      <c r="S12" s="2"/>
      <c r="T12" s="2"/>
    </row>
    <row r="13" spans="1:24" ht="39.950000000000003" customHeight="1">
      <c r="A13" s="52"/>
      <c r="B13" s="52"/>
      <c r="C13" s="93" t="s">
        <v>17</v>
      </c>
      <c r="D13" s="97">
        <v>1340</v>
      </c>
      <c r="E13" s="98">
        <f t="shared" si="2"/>
        <v>6.8724997435634432</v>
      </c>
      <c r="F13" s="97">
        <v>4895</v>
      </c>
      <c r="G13" s="98">
        <f t="shared" si="0"/>
        <v>8.2549158487638703</v>
      </c>
      <c r="H13" s="97">
        <f t="shared" si="3"/>
        <v>6235</v>
      </c>
      <c r="I13" s="98">
        <f t="shared" si="1"/>
        <v>7.9128382151378238</v>
      </c>
      <c r="J13" s="2"/>
      <c r="K13" s="2"/>
      <c r="L13" s="2"/>
      <c r="M13" s="2"/>
      <c r="N13" s="2"/>
      <c r="O13" s="2"/>
      <c r="P13" s="2"/>
      <c r="Q13" s="2"/>
      <c r="R13" s="2"/>
      <c r="S13" s="2"/>
      <c r="T13" s="2"/>
    </row>
    <row r="14" spans="1:24" ht="39.950000000000003" customHeight="1">
      <c r="A14" s="52"/>
      <c r="B14" s="52"/>
      <c r="C14" s="93" t="s">
        <v>18</v>
      </c>
      <c r="D14" s="97">
        <v>563</v>
      </c>
      <c r="E14" s="98">
        <f t="shared" si="2"/>
        <v>2.8874756385270284</v>
      </c>
      <c r="F14" s="97">
        <v>2260</v>
      </c>
      <c r="G14" s="98">
        <f t="shared" si="0"/>
        <v>3.8112583898276502</v>
      </c>
      <c r="H14" s="97">
        <f t="shared" si="3"/>
        <v>2823</v>
      </c>
      <c r="I14" s="98">
        <f t="shared" si="1"/>
        <v>3.5826691710239098</v>
      </c>
      <c r="J14" s="2"/>
      <c r="K14" s="2"/>
      <c r="L14" s="2"/>
      <c r="M14" s="2"/>
      <c r="N14" s="2"/>
      <c r="O14" s="2"/>
      <c r="P14" s="2"/>
      <c r="Q14" s="2"/>
      <c r="R14" s="2"/>
      <c r="S14" s="2"/>
      <c r="T14" s="2"/>
    </row>
    <row r="15" spans="1:24" ht="19.5">
      <c r="A15" s="52"/>
      <c r="B15" s="52"/>
      <c r="C15" s="94" t="s">
        <v>25</v>
      </c>
      <c r="D15" s="99">
        <f>SUM(D6:D14)</f>
        <v>19498</v>
      </c>
      <c r="E15" s="100">
        <f t="shared" si="2"/>
        <v>100</v>
      </c>
      <c r="F15" s="99">
        <f>SUM(F6:F14)</f>
        <v>59298</v>
      </c>
      <c r="G15" s="100">
        <f t="shared" si="0"/>
        <v>100</v>
      </c>
      <c r="H15" s="99">
        <f t="shared" si="3"/>
        <v>78796</v>
      </c>
      <c r="I15" s="100">
        <f t="shared" si="1"/>
        <v>100</v>
      </c>
      <c r="J15" s="2"/>
      <c r="K15" s="2"/>
      <c r="L15" s="2"/>
      <c r="M15" s="2"/>
      <c r="N15" s="2"/>
      <c r="O15" s="2"/>
      <c r="P15" s="2"/>
      <c r="Q15" s="2"/>
      <c r="R15" s="2"/>
      <c r="S15" s="2"/>
      <c r="T15" s="2"/>
    </row>
    <row r="16" spans="1:24" ht="18.75">
      <c r="A16" s="52"/>
      <c r="B16" s="52"/>
      <c r="C16" s="94" t="s">
        <v>106</v>
      </c>
      <c r="D16" s="477">
        <v>30.7</v>
      </c>
      <c r="E16" s="477"/>
      <c r="F16" s="477">
        <v>32.1</v>
      </c>
      <c r="G16" s="477"/>
      <c r="H16" s="478">
        <v>31.7</v>
      </c>
      <c r="I16" s="478"/>
      <c r="J16" s="2"/>
      <c r="K16" s="2"/>
      <c r="L16" s="2"/>
      <c r="M16" s="2"/>
      <c r="N16" s="2"/>
      <c r="O16" s="2"/>
      <c r="P16" s="2"/>
      <c r="Q16" s="2"/>
      <c r="R16" s="2"/>
      <c r="S16" s="2"/>
      <c r="T16" s="2"/>
      <c r="U16" s="2"/>
      <c r="V16" s="2"/>
      <c r="W16" s="2"/>
      <c r="X16" s="2"/>
    </row>
    <row r="17" spans="1:24" ht="15.75">
      <c r="A17" s="52"/>
      <c r="B17" s="52"/>
      <c r="C17" s="101" t="s">
        <v>302</v>
      </c>
      <c r="D17" s="2"/>
      <c r="E17" s="2"/>
      <c r="F17" s="2"/>
      <c r="G17" s="2"/>
      <c r="H17" s="2"/>
      <c r="I17" s="2"/>
      <c r="J17" s="2"/>
      <c r="K17" s="2"/>
      <c r="L17" s="2"/>
      <c r="M17" s="2"/>
      <c r="N17" s="2"/>
      <c r="O17" s="2"/>
      <c r="P17" s="2"/>
      <c r="Q17" s="2"/>
      <c r="R17" s="2"/>
      <c r="S17" s="2"/>
      <c r="T17" s="2"/>
      <c r="U17" s="2"/>
      <c r="V17" s="2"/>
      <c r="W17" s="2"/>
      <c r="X17" s="2"/>
    </row>
    <row r="18" spans="1:24">
      <c r="A18" s="52"/>
      <c r="B18" s="52"/>
      <c r="C18" s="2"/>
      <c r="D18" s="2"/>
      <c r="E18" s="2"/>
      <c r="F18" s="2"/>
      <c r="G18" s="2"/>
      <c r="H18" s="2"/>
      <c r="I18" s="2"/>
      <c r="J18" s="2"/>
      <c r="K18" s="2"/>
      <c r="L18" s="2"/>
      <c r="M18" s="2"/>
      <c r="N18" s="2"/>
      <c r="O18" s="2"/>
      <c r="P18" s="2"/>
      <c r="Q18" s="2"/>
      <c r="R18" s="2"/>
      <c r="S18" s="2"/>
      <c r="T18" s="2"/>
      <c r="U18" s="2"/>
      <c r="V18" s="2"/>
      <c r="W18" s="2"/>
      <c r="X18" s="2"/>
    </row>
    <row r="19" spans="1:24">
      <c r="A19" s="52"/>
      <c r="B19" s="52"/>
      <c r="C19" s="2"/>
      <c r="D19" s="2"/>
      <c r="E19" s="2"/>
      <c r="F19" s="2"/>
      <c r="G19" s="2"/>
      <c r="H19" s="2"/>
      <c r="I19" s="2"/>
      <c r="J19" s="2"/>
      <c r="K19" s="2"/>
      <c r="L19" s="2"/>
      <c r="M19" s="2"/>
      <c r="N19" s="2"/>
      <c r="O19" s="2"/>
      <c r="P19" s="2"/>
      <c r="Q19" s="2"/>
      <c r="R19" s="2"/>
      <c r="S19" s="2"/>
      <c r="T19" s="2"/>
      <c r="U19" s="2"/>
      <c r="V19" s="2"/>
      <c r="W19" s="2"/>
      <c r="X19" s="2"/>
    </row>
    <row r="20" spans="1:24" ht="25.5">
      <c r="A20" s="88" t="s">
        <v>28</v>
      </c>
      <c r="B20" s="89" t="s">
        <v>175</v>
      </c>
      <c r="C20" s="14"/>
      <c r="D20" s="14"/>
      <c r="E20" s="14"/>
      <c r="F20" s="15"/>
      <c r="G20" s="15"/>
      <c r="H20" s="2"/>
      <c r="I20" s="2"/>
      <c r="J20" s="2"/>
      <c r="K20" s="2"/>
      <c r="L20" s="2"/>
      <c r="M20" s="2"/>
      <c r="N20" s="2"/>
      <c r="O20" s="2"/>
      <c r="P20" s="2"/>
      <c r="Q20" s="2"/>
      <c r="R20" s="2"/>
      <c r="S20" s="2"/>
      <c r="T20" s="2"/>
      <c r="U20" s="2"/>
      <c r="V20" s="2"/>
      <c r="W20" s="2"/>
      <c r="X20" s="2"/>
    </row>
    <row r="21" spans="1:24" ht="20.25" customHeight="1">
      <c r="A21" s="90"/>
      <c r="B21" s="91" t="str">
        <f>couverture!$B$26</f>
        <v>Situation au 1er janvier 2017</v>
      </c>
      <c r="C21" s="42"/>
      <c r="D21" s="16"/>
      <c r="E21" s="16"/>
      <c r="F21" s="16"/>
      <c r="G21" s="16"/>
      <c r="H21" s="2"/>
      <c r="I21" s="2"/>
      <c r="J21" s="52"/>
      <c r="K21" s="52"/>
      <c r="L21" s="2"/>
      <c r="M21" s="2"/>
      <c r="N21" s="2"/>
      <c r="O21" s="2"/>
      <c r="P21" s="2"/>
      <c r="Q21" s="2"/>
      <c r="R21" s="2"/>
      <c r="S21" s="2"/>
      <c r="T21" s="2"/>
      <c r="U21" s="2"/>
      <c r="V21" s="2"/>
      <c r="W21" s="2"/>
      <c r="X21" s="2"/>
    </row>
    <row r="22" spans="1:24" ht="26.25">
      <c r="A22" s="91"/>
      <c r="B22" s="91"/>
      <c r="C22" s="2"/>
      <c r="D22" s="2"/>
      <c r="E22" s="2"/>
      <c r="F22" s="2"/>
      <c r="G22" s="2"/>
      <c r="H22" s="2"/>
      <c r="I22" s="2"/>
      <c r="J22" s="52"/>
      <c r="K22" s="52"/>
      <c r="L22" s="2"/>
      <c r="M22" s="2"/>
      <c r="N22" s="2"/>
      <c r="O22" s="2"/>
      <c r="P22" s="2"/>
      <c r="Q22" s="2"/>
      <c r="R22" s="2"/>
      <c r="S22" s="2"/>
      <c r="T22" s="2"/>
      <c r="U22" s="2"/>
      <c r="V22" s="2"/>
      <c r="W22" s="2"/>
      <c r="X22" s="2"/>
    </row>
    <row r="23" spans="1:24" ht="53.25" customHeight="1">
      <c r="A23" s="52"/>
      <c r="B23" s="52"/>
      <c r="C23" s="4"/>
      <c r="D23" s="480" t="s">
        <v>147</v>
      </c>
      <c r="E23" s="480"/>
      <c r="F23" s="480" t="s">
        <v>192</v>
      </c>
      <c r="G23" s="480"/>
      <c r="H23" s="479" t="s">
        <v>25</v>
      </c>
      <c r="I23" s="479"/>
      <c r="J23" s="52"/>
      <c r="K23" s="52"/>
      <c r="L23" s="2"/>
      <c r="M23" s="2"/>
      <c r="N23" s="2"/>
      <c r="O23" s="2"/>
      <c r="P23" s="2"/>
      <c r="Q23" s="2"/>
      <c r="R23" s="2"/>
      <c r="S23" s="2"/>
      <c r="T23" s="2"/>
      <c r="U23" s="2"/>
      <c r="V23" s="2"/>
      <c r="W23" s="2"/>
      <c r="X23" s="2"/>
    </row>
    <row r="24" spans="1:24" ht="38.25" customHeight="1">
      <c r="A24" s="52"/>
      <c r="B24" s="52"/>
      <c r="C24" s="92" t="s">
        <v>44</v>
      </c>
      <c r="D24" s="95" t="s">
        <v>134</v>
      </c>
      <c r="E24" s="96" t="s">
        <v>0</v>
      </c>
      <c r="F24" s="95" t="s">
        <v>134</v>
      </c>
      <c r="G24" s="96" t="s">
        <v>0</v>
      </c>
      <c r="H24" s="95" t="s">
        <v>134</v>
      </c>
      <c r="I24" s="96" t="s">
        <v>0</v>
      </c>
      <c r="J24" s="52"/>
      <c r="K24" s="52"/>
      <c r="L24" s="2"/>
      <c r="M24" s="2"/>
      <c r="N24" s="2"/>
      <c r="O24" s="2"/>
      <c r="P24" s="2"/>
      <c r="Q24" s="2"/>
      <c r="R24" s="2"/>
      <c r="S24" s="2"/>
      <c r="T24" s="2"/>
      <c r="U24" s="2"/>
      <c r="V24" s="2"/>
      <c r="W24" s="2"/>
      <c r="X24" s="2"/>
    </row>
    <row r="25" spans="1:24" ht="39.75" customHeight="1">
      <c r="A25" s="52"/>
      <c r="B25" s="52"/>
      <c r="C25" s="93" t="s">
        <v>45</v>
      </c>
      <c r="D25" s="97">
        <v>5</v>
      </c>
      <c r="E25" s="98">
        <f>(D25/$D$34)*100</f>
        <v>0.57736720554272514</v>
      </c>
      <c r="F25" s="97">
        <v>2</v>
      </c>
      <c r="G25" s="98">
        <f>(F25/$F$34)*100</f>
        <v>0.10209290454313426</v>
      </c>
      <c r="H25" s="97">
        <f>D25+F25</f>
        <v>7</v>
      </c>
      <c r="I25" s="98">
        <f>(H25/$H$34)*100</f>
        <v>0.24778761061946902</v>
      </c>
      <c r="J25" s="52"/>
      <c r="K25" s="52"/>
      <c r="L25" s="2"/>
      <c r="M25" s="2"/>
      <c r="N25" s="2"/>
      <c r="O25" s="2"/>
      <c r="P25" s="2"/>
      <c r="Q25" s="2"/>
      <c r="R25" s="2"/>
      <c r="S25" s="2"/>
      <c r="T25" s="2"/>
      <c r="U25" s="2"/>
      <c r="V25" s="2"/>
      <c r="W25" s="2"/>
      <c r="X25" s="2"/>
    </row>
    <row r="26" spans="1:24" ht="40.5" customHeight="1">
      <c r="A26" s="52"/>
      <c r="B26" s="52"/>
      <c r="C26" s="93" t="s">
        <v>11</v>
      </c>
      <c r="D26" s="97">
        <v>17</v>
      </c>
      <c r="E26" s="98">
        <f t="shared" ref="E26:E34" si="4">(D26/$D$34)*100</f>
        <v>1.9630484988452657</v>
      </c>
      <c r="F26" s="97">
        <v>10</v>
      </c>
      <c r="G26" s="98">
        <f t="shared" ref="G26:G34" si="5">(F26/$F$34)*100</f>
        <v>0.51046452271567122</v>
      </c>
      <c r="H26" s="97">
        <f t="shared" ref="H26:H34" si="6">D26+F26</f>
        <v>27</v>
      </c>
      <c r="I26" s="98">
        <f t="shared" ref="I26:I33" si="7">(H26/$H$34)*100</f>
        <v>0.95575221238938057</v>
      </c>
      <c r="J26" s="52"/>
      <c r="K26" s="52"/>
      <c r="L26" s="2"/>
      <c r="M26" s="2"/>
      <c r="N26" s="2"/>
      <c r="O26" s="2"/>
      <c r="P26" s="2"/>
      <c r="Q26" s="2"/>
      <c r="R26" s="2"/>
      <c r="S26" s="2"/>
      <c r="T26" s="2"/>
      <c r="U26" s="2"/>
      <c r="V26" s="2"/>
      <c r="W26" s="2"/>
      <c r="X26" s="2"/>
    </row>
    <row r="27" spans="1:24" ht="40.5" customHeight="1">
      <c r="A27" s="52"/>
      <c r="B27" s="52"/>
      <c r="C27" s="93" t="s">
        <v>12</v>
      </c>
      <c r="D27" s="97">
        <v>64</v>
      </c>
      <c r="E27" s="98">
        <f t="shared" si="4"/>
        <v>7.3903002309468819</v>
      </c>
      <c r="F27" s="97">
        <v>78</v>
      </c>
      <c r="G27" s="98">
        <f t="shared" si="5"/>
        <v>3.9816232771822357</v>
      </c>
      <c r="H27" s="97">
        <f t="shared" si="6"/>
        <v>142</v>
      </c>
      <c r="I27" s="98">
        <f t="shared" si="7"/>
        <v>5.0265486725663715</v>
      </c>
      <c r="J27" s="52"/>
      <c r="K27" s="52"/>
      <c r="L27" s="2"/>
      <c r="M27" s="2"/>
      <c r="N27" s="2"/>
      <c r="O27" s="2"/>
      <c r="P27" s="2"/>
      <c r="Q27" s="2"/>
      <c r="R27" s="2"/>
      <c r="S27" s="2"/>
      <c r="T27" s="2"/>
      <c r="U27" s="2"/>
      <c r="V27" s="2"/>
      <c r="W27" s="2"/>
      <c r="X27" s="2"/>
    </row>
    <row r="28" spans="1:24" ht="39" customHeight="1">
      <c r="A28" s="52"/>
      <c r="B28" s="52"/>
      <c r="C28" s="93" t="s">
        <v>13</v>
      </c>
      <c r="D28" s="97">
        <v>105</v>
      </c>
      <c r="E28" s="98">
        <f t="shared" si="4"/>
        <v>12.124711316397228</v>
      </c>
      <c r="F28" s="97">
        <v>201</v>
      </c>
      <c r="G28" s="98">
        <f t="shared" si="5"/>
        <v>10.260336906584993</v>
      </c>
      <c r="H28" s="97">
        <f t="shared" si="6"/>
        <v>306</v>
      </c>
      <c r="I28" s="98">
        <f t="shared" si="7"/>
        <v>10.831858407079647</v>
      </c>
      <c r="J28" s="52"/>
      <c r="K28" s="52"/>
      <c r="L28" s="2"/>
      <c r="M28" s="2"/>
      <c r="N28" s="2"/>
      <c r="O28" s="2"/>
      <c r="P28" s="2"/>
      <c r="Q28" s="2"/>
      <c r="R28" s="2"/>
      <c r="S28" s="2"/>
      <c r="T28" s="2"/>
      <c r="U28" s="2"/>
      <c r="V28" s="2"/>
      <c r="W28" s="2"/>
      <c r="X28" s="2"/>
    </row>
    <row r="29" spans="1:24" ht="39" customHeight="1">
      <c r="A29" s="52"/>
      <c r="B29" s="52"/>
      <c r="C29" s="93" t="s">
        <v>14</v>
      </c>
      <c r="D29" s="97">
        <v>138</v>
      </c>
      <c r="E29" s="98">
        <f t="shared" si="4"/>
        <v>15.935334872979215</v>
      </c>
      <c r="F29" s="97">
        <v>356</v>
      </c>
      <c r="G29" s="98">
        <f t="shared" si="5"/>
        <v>18.172537008677896</v>
      </c>
      <c r="H29" s="97">
        <f t="shared" si="6"/>
        <v>494</v>
      </c>
      <c r="I29" s="98">
        <f t="shared" si="7"/>
        <v>17.486725663716815</v>
      </c>
      <c r="J29" s="52"/>
      <c r="K29" s="52"/>
      <c r="L29" s="2"/>
      <c r="M29" s="2"/>
      <c r="N29" s="2"/>
      <c r="O29" s="2"/>
      <c r="P29" s="2"/>
      <c r="Q29" s="2"/>
      <c r="R29" s="2"/>
      <c r="S29" s="2"/>
      <c r="T29" s="2"/>
      <c r="U29" s="2"/>
      <c r="V29" s="2"/>
      <c r="W29" s="2"/>
      <c r="X29" s="2"/>
    </row>
    <row r="30" spans="1:24" ht="39" customHeight="1">
      <c r="A30" s="52"/>
      <c r="B30" s="52"/>
      <c r="C30" s="93" t="s">
        <v>15</v>
      </c>
      <c r="D30" s="97">
        <v>244</v>
      </c>
      <c r="E30" s="98">
        <f t="shared" si="4"/>
        <v>28.175519630484992</v>
      </c>
      <c r="F30" s="97">
        <v>544</v>
      </c>
      <c r="G30" s="98">
        <f t="shared" si="5"/>
        <v>27.769270035732518</v>
      </c>
      <c r="H30" s="97">
        <f t="shared" si="6"/>
        <v>788</v>
      </c>
      <c r="I30" s="98">
        <f t="shared" si="7"/>
        <v>27.893805309734514</v>
      </c>
      <c r="J30" s="52"/>
      <c r="K30" s="52"/>
      <c r="L30" s="2"/>
      <c r="M30" s="2"/>
      <c r="N30" s="2"/>
      <c r="O30" s="2"/>
      <c r="P30" s="2"/>
      <c r="Q30" s="2"/>
      <c r="R30" s="2"/>
      <c r="S30" s="2"/>
      <c r="T30" s="2"/>
      <c r="U30" s="2"/>
      <c r="V30" s="2"/>
      <c r="W30" s="2"/>
      <c r="X30" s="2"/>
    </row>
    <row r="31" spans="1:24" ht="39" customHeight="1">
      <c r="A31" s="52"/>
      <c r="B31" s="52"/>
      <c r="C31" s="93" t="s">
        <v>16</v>
      </c>
      <c r="D31" s="97">
        <v>176</v>
      </c>
      <c r="E31" s="98">
        <f t="shared" si="4"/>
        <v>20.323325635103924</v>
      </c>
      <c r="F31" s="97">
        <v>425</v>
      </c>
      <c r="G31" s="98">
        <f t="shared" si="5"/>
        <v>21.694742215416028</v>
      </c>
      <c r="H31" s="97">
        <f t="shared" si="6"/>
        <v>601</v>
      </c>
      <c r="I31" s="98">
        <f t="shared" si="7"/>
        <v>21.274336283185839</v>
      </c>
      <c r="J31" s="52"/>
      <c r="K31" s="52"/>
      <c r="L31" s="2"/>
      <c r="M31" s="2"/>
      <c r="N31" s="2"/>
      <c r="O31" s="2"/>
      <c r="P31" s="2"/>
      <c r="Q31" s="2"/>
      <c r="R31" s="2"/>
      <c r="S31" s="2"/>
      <c r="T31" s="2"/>
      <c r="U31" s="2"/>
      <c r="V31" s="2"/>
      <c r="W31" s="2"/>
      <c r="X31" s="2"/>
    </row>
    <row r="32" spans="1:24" ht="39.75" customHeight="1">
      <c r="A32" s="52"/>
      <c r="B32" s="52"/>
      <c r="C32" s="93" t="s">
        <v>17</v>
      </c>
      <c r="D32" s="97">
        <v>83</v>
      </c>
      <c r="E32" s="98">
        <f t="shared" si="4"/>
        <v>9.5842956120092371</v>
      </c>
      <c r="F32" s="97">
        <v>252</v>
      </c>
      <c r="G32" s="98">
        <f t="shared" si="5"/>
        <v>12.863705972434916</v>
      </c>
      <c r="H32" s="97">
        <f t="shared" si="6"/>
        <v>335</v>
      </c>
      <c r="I32" s="98">
        <f t="shared" si="7"/>
        <v>11.858407079646017</v>
      </c>
      <c r="J32" s="52"/>
      <c r="K32" s="52"/>
      <c r="L32" s="2"/>
      <c r="M32" s="2"/>
      <c r="N32" s="2"/>
      <c r="O32" s="2"/>
      <c r="P32" s="2"/>
      <c r="Q32" s="2"/>
      <c r="R32" s="2"/>
      <c r="S32" s="2"/>
      <c r="T32" s="2"/>
      <c r="U32" s="2"/>
      <c r="V32" s="2"/>
      <c r="W32" s="2"/>
      <c r="X32" s="2"/>
    </row>
    <row r="33" spans="1:24" ht="40.5" customHeight="1">
      <c r="A33" s="52"/>
      <c r="B33" s="52"/>
      <c r="C33" s="93" t="s">
        <v>18</v>
      </c>
      <c r="D33" s="97">
        <v>34</v>
      </c>
      <c r="E33" s="98">
        <f t="shared" si="4"/>
        <v>3.9260969976905313</v>
      </c>
      <c r="F33" s="97">
        <v>91</v>
      </c>
      <c r="G33" s="98">
        <f t="shared" si="5"/>
        <v>4.6452271567126084</v>
      </c>
      <c r="H33" s="97">
        <f t="shared" si="6"/>
        <v>125</v>
      </c>
      <c r="I33" s="98">
        <f t="shared" si="7"/>
        <v>4.4247787610619467</v>
      </c>
      <c r="J33" s="52"/>
      <c r="K33" s="52"/>
      <c r="L33" s="2"/>
      <c r="M33" s="2"/>
      <c r="N33" s="2"/>
      <c r="O33" s="2"/>
      <c r="P33" s="2"/>
      <c r="Q33" s="2"/>
      <c r="R33" s="2"/>
      <c r="S33" s="2"/>
      <c r="T33" s="2"/>
      <c r="U33" s="2"/>
      <c r="V33" s="2"/>
      <c r="W33" s="2"/>
      <c r="X33" s="2"/>
    </row>
    <row r="34" spans="1:24" ht="19.5">
      <c r="A34" s="52"/>
      <c r="B34" s="52"/>
      <c r="C34" s="94" t="s">
        <v>25</v>
      </c>
      <c r="D34" s="99">
        <f>SUM(D25:D33)</f>
        <v>866</v>
      </c>
      <c r="E34" s="171">
        <f t="shared" si="4"/>
        <v>100</v>
      </c>
      <c r="F34" s="99">
        <f>SUM(F25:F33)</f>
        <v>1959</v>
      </c>
      <c r="G34" s="171">
        <f t="shared" si="5"/>
        <v>100</v>
      </c>
      <c r="H34" s="99">
        <f t="shared" si="6"/>
        <v>2825</v>
      </c>
      <c r="I34" s="171">
        <f>(H34/$H$34)*100</f>
        <v>100</v>
      </c>
      <c r="J34" s="52"/>
      <c r="K34" s="52"/>
      <c r="L34" s="2"/>
      <c r="M34" s="2"/>
      <c r="N34" s="2"/>
      <c r="O34" s="2"/>
      <c r="P34" s="2"/>
      <c r="Q34" s="2"/>
      <c r="R34" s="2"/>
      <c r="S34" s="2"/>
      <c r="T34" s="2"/>
      <c r="U34" s="2"/>
      <c r="V34" s="2"/>
      <c r="W34" s="2"/>
      <c r="X34" s="2"/>
    </row>
    <row r="35" spans="1:24" ht="18.75">
      <c r="A35" s="52"/>
      <c r="B35" s="52"/>
      <c r="C35" s="94" t="s">
        <v>106</v>
      </c>
      <c r="D35" s="477">
        <v>33.9</v>
      </c>
      <c r="E35" s="477"/>
      <c r="F35" s="477">
        <v>35.6</v>
      </c>
      <c r="G35" s="477"/>
      <c r="H35" s="478">
        <v>35.1</v>
      </c>
      <c r="I35" s="478"/>
      <c r="J35" s="52"/>
      <c r="K35" s="52"/>
      <c r="L35" s="2"/>
      <c r="M35" s="2"/>
      <c r="N35" s="2"/>
      <c r="O35" s="2"/>
      <c r="P35" s="2"/>
      <c r="Q35" s="2"/>
      <c r="R35" s="2"/>
      <c r="S35" s="2"/>
      <c r="T35" s="2"/>
      <c r="U35" s="2"/>
      <c r="V35" s="2"/>
      <c r="W35" s="2"/>
      <c r="X35" s="2"/>
    </row>
    <row r="36" spans="1:24" ht="15.75">
      <c r="A36" s="52"/>
      <c r="C36" s="101" t="s">
        <v>135</v>
      </c>
      <c r="D36" s="52"/>
      <c r="E36" s="52"/>
      <c r="F36" s="52"/>
      <c r="G36" s="52"/>
      <c r="H36" s="52"/>
      <c r="I36" s="52"/>
      <c r="J36" s="52"/>
      <c r="K36" s="52"/>
      <c r="L36" s="2"/>
      <c r="M36" s="2"/>
      <c r="N36" s="2"/>
      <c r="O36" s="2"/>
      <c r="P36" s="2"/>
      <c r="Q36" s="2"/>
      <c r="R36" s="2"/>
      <c r="S36" s="2"/>
      <c r="T36" s="2"/>
      <c r="U36" s="2"/>
      <c r="V36" s="2"/>
      <c r="W36" s="2"/>
      <c r="X36" s="2"/>
    </row>
    <row r="37" spans="1:24">
      <c r="A37" s="52"/>
      <c r="B37" s="52"/>
      <c r="C37" s="52"/>
      <c r="D37" s="52"/>
      <c r="E37" s="52"/>
      <c r="F37" s="52"/>
      <c r="G37" s="52"/>
      <c r="H37" s="52"/>
      <c r="I37" s="52"/>
      <c r="J37" s="52"/>
      <c r="K37" s="52"/>
      <c r="L37" s="2"/>
      <c r="M37" s="2"/>
      <c r="N37" s="2"/>
      <c r="O37" s="2"/>
      <c r="P37" s="2"/>
      <c r="Q37" s="2"/>
      <c r="R37" s="2"/>
      <c r="S37" s="2"/>
      <c r="T37" s="2"/>
      <c r="U37" s="2"/>
      <c r="V37" s="2"/>
      <c r="W37" s="2"/>
      <c r="X37" s="2"/>
    </row>
    <row r="38" spans="1:24">
      <c r="A38" s="52"/>
      <c r="B38" s="52"/>
      <c r="C38" s="52"/>
      <c r="D38" s="52"/>
      <c r="E38" s="52"/>
      <c r="F38" s="52"/>
      <c r="G38" s="52"/>
      <c r="H38" s="52"/>
      <c r="I38" s="52"/>
      <c r="J38" s="52"/>
      <c r="K38" s="52"/>
      <c r="L38" s="2"/>
      <c r="M38" s="2"/>
      <c r="N38" s="2"/>
      <c r="O38" s="2"/>
      <c r="P38" s="2"/>
      <c r="Q38" s="2"/>
      <c r="R38" s="2"/>
      <c r="S38" s="2"/>
      <c r="T38" s="2"/>
      <c r="U38" s="2"/>
      <c r="V38" s="2"/>
      <c r="W38" s="2"/>
      <c r="X38" s="2"/>
    </row>
    <row r="39" spans="1:24">
      <c r="A39" s="52"/>
      <c r="B39" s="52"/>
      <c r="C39" s="52"/>
      <c r="D39" s="52"/>
      <c r="E39" s="52"/>
      <c r="F39" s="52"/>
      <c r="G39" s="52"/>
      <c r="H39" s="52"/>
      <c r="I39" s="52"/>
      <c r="J39" s="52"/>
      <c r="K39" s="52"/>
      <c r="L39" s="2"/>
      <c r="M39" s="2"/>
      <c r="N39" s="2"/>
      <c r="O39" s="2"/>
      <c r="P39" s="2"/>
      <c r="Q39" s="2"/>
      <c r="R39" s="2"/>
      <c r="S39" s="2"/>
      <c r="T39" s="2"/>
      <c r="U39" s="2"/>
      <c r="V39" s="2"/>
      <c r="W39" s="2"/>
      <c r="X39" s="2"/>
    </row>
    <row r="40" spans="1:24">
      <c r="A40" s="52"/>
      <c r="B40" s="52"/>
      <c r="C40" s="52"/>
      <c r="D40" s="52"/>
      <c r="E40" s="52"/>
      <c r="F40" s="52"/>
      <c r="G40" s="52"/>
      <c r="H40" s="52"/>
      <c r="I40" s="52"/>
      <c r="J40" s="52"/>
      <c r="K40" s="52"/>
      <c r="L40" s="2"/>
      <c r="M40" s="2"/>
      <c r="N40" s="2"/>
      <c r="O40" s="2"/>
      <c r="P40" s="2"/>
      <c r="Q40" s="2"/>
      <c r="R40" s="2"/>
      <c r="S40" s="2"/>
      <c r="T40" s="2"/>
      <c r="U40" s="2"/>
      <c r="V40" s="2"/>
      <c r="W40" s="2"/>
      <c r="X40" s="2"/>
    </row>
    <row r="41" spans="1:24">
      <c r="A41" s="52"/>
      <c r="B41" s="52"/>
      <c r="C41" s="52"/>
      <c r="D41" s="52"/>
      <c r="E41" s="52"/>
      <c r="F41" s="52"/>
      <c r="G41" s="52"/>
      <c r="H41" s="52"/>
      <c r="I41" s="52"/>
      <c r="J41" s="52"/>
      <c r="K41" s="52"/>
      <c r="L41" s="2"/>
      <c r="M41" s="2"/>
      <c r="N41" s="2"/>
      <c r="O41" s="2"/>
      <c r="P41" s="2"/>
      <c r="Q41" s="2"/>
      <c r="R41" s="2"/>
      <c r="S41" s="2"/>
      <c r="T41" s="2"/>
      <c r="U41" s="2"/>
      <c r="V41" s="2"/>
      <c r="W41" s="2"/>
      <c r="X41" s="2"/>
    </row>
    <row r="42" spans="1:24">
      <c r="A42" s="52"/>
      <c r="B42" s="52"/>
      <c r="C42" s="52"/>
      <c r="D42" s="52"/>
      <c r="E42" s="52"/>
      <c r="F42" s="52"/>
      <c r="G42" s="52"/>
      <c r="H42" s="52"/>
      <c r="I42" s="52"/>
      <c r="J42" s="52"/>
      <c r="K42" s="52"/>
      <c r="L42" s="2"/>
      <c r="M42" s="2"/>
      <c r="N42" s="2"/>
      <c r="O42" s="2"/>
      <c r="P42" s="2"/>
      <c r="Q42" s="2"/>
      <c r="R42" s="2"/>
      <c r="S42" s="2"/>
      <c r="T42" s="2"/>
      <c r="U42" s="2"/>
      <c r="V42" s="2"/>
      <c r="W42" s="2"/>
      <c r="X42" s="2"/>
    </row>
    <row r="43" spans="1:24">
      <c r="A43" s="52"/>
      <c r="B43" s="52"/>
      <c r="C43" s="52"/>
      <c r="D43" s="52"/>
      <c r="E43" s="52"/>
      <c r="F43" s="52"/>
      <c r="G43" s="52"/>
      <c r="H43" s="52"/>
      <c r="I43" s="52"/>
      <c r="J43" s="52"/>
      <c r="K43" s="52"/>
      <c r="L43" s="2"/>
      <c r="M43" s="2"/>
      <c r="N43" s="2"/>
      <c r="O43" s="2"/>
      <c r="P43" s="2"/>
      <c r="Q43" s="2"/>
      <c r="R43" s="2"/>
      <c r="S43" s="2"/>
      <c r="T43" s="2"/>
      <c r="U43" s="2"/>
      <c r="V43" s="2"/>
      <c r="W43" s="2"/>
      <c r="X43" s="2"/>
    </row>
    <row r="44" spans="1:24">
      <c r="A44" s="52"/>
      <c r="B44" s="52"/>
      <c r="C44" s="52"/>
      <c r="D44" s="52"/>
      <c r="E44" s="52"/>
      <c r="F44" s="52"/>
      <c r="G44" s="52"/>
      <c r="H44" s="52"/>
      <c r="I44" s="52"/>
      <c r="J44" s="52"/>
      <c r="K44" s="52"/>
      <c r="L44" s="2"/>
      <c r="M44" s="2"/>
      <c r="N44" s="2"/>
      <c r="O44" s="2"/>
      <c r="P44" s="2"/>
      <c r="Q44" s="2"/>
      <c r="R44" s="2"/>
      <c r="S44" s="2"/>
      <c r="T44" s="2"/>
      <c r="U44" s="2"/>
      <c r="V44" s="2"/>
      <c r="W44" s="2"/>
      <c r="X44" s="2"/>
    </row>
    <row r="45" spans="1:24">
      <c r="A45" s="52"/>
      <c r="B45" s="52"/>
      <c r="C45" s="52"/>
      <c r="D45" s="52"/>
      <c r="E45" s="52"/>
      <c r="F45" s="52"/>
      <c r="G45" s="52"/>
      <c r="H45" s="52"/>
      <c r="I45" s="52"/>
      <c r="J45" s="52"/>
      <c r="K45" s="52"/>
      <c r="L45" s="2"/>
      <c r="M45" s="2"/>
      <c r="N45" s="2"/>
      <c r="O45" s="2"/>
      <c r="P45" s="2"/>
      <c r="Q45" s="2"/>
      <c r="R45" s="2"/>
      <c r="S45" s="2"/>
      <c r="T45" s="2"/>
      <c r="U45" s="2"/>
      <c r="V45" s="2"/>
      <c r="W45" s="2"/>
      <c r="X45" s="2"/>
    </row>
    <row r="46" spans="1:24">
      <c r="A46" s="52"/>
      <c r="B46" s="52"/>
      <c r="C46" s="52"/>
      <c r="D46" s="52"/>
      <c r="E46" s="52"/>
      <c r="F46" s="52"/>
      <c r="G46" s="52"/>
      <c r="H46" s="52"/>
      <c r="I46" s="52"/>
      <c r="J46" s="52"/>
      <c r="K46" s="52"/>
      <c r="L46" s="2"/>
      <c r="M46" s="2"/>
      <c r="N46" s="2"/>
      <c r="O46" s="2"/>
      <c r="P46" s="2"/>
      <c r="Q46" s="2"/>
      <c r="R46" s="2"/>
      <c r="S46" s="2"/>
      <c r="T46" s="2"/>
      <c r="U46" s="2"/>
      <c r="V46" s="2"/>
      <c r="W46" s="2"/>
      <c r="X46" s="2"/>
    </row>
    <row r="47" spans="1:24">
      <c r="A47" s="52"/>
      <c r="B47" s="52"/>
      <c r="C47" s="52"/>
      <c r="D47" s="52"/>
      <c r="E47" s="52"/>
      <c r="F47" s="52"/>
      <c r="G47" s="52"/>
      <c r="H47" s="52"/>
      <c r="I47" s="52"/>
      <c r="J47" s="52"/>
      <c r="K47" s="52"/>
      <c r="L47" s="2"/>
      <c r="M47" s="2"/>
      <c r="N47" s="2"/>
      <c r="O47" s="2"/>
      <c r="P47" s="2"/>
      <c r="Q47" s="2"/>
      <c r="R47" s="2"/>
      <c r="S47" s="2"/>
      <c r="T47" s="2"/>
      <c r="U47" s="2"/>
      <c r="V47" s="2"/>
      <c r="W47" s="2"/>
      <c r="X47" s="2"/>
    </row>
    <row r="48" spans="1:24">
      <c r="A48" s="52"/>
      <c r="B48" s="52"/>
      <c r="C48" s="52"/>
      <c r="D48" s="52"/>
      <c r="E48" s="52"/>
      <c r="F48" s="52"/>
      <c r="G48" s="52"/>
      <c r="H48" s="52"/>
      <c r="I48" s="52"/>
      <c r="J48" s="52"/>
      <c r="K48" s="52"/>
      <c r="L48" s="2"/>
      <c r="M48" s="2"/>
      <c r="N48" s="2"/>
      <c r="O48" s="2"/>
      <c r="P48" s="2"/>
      <c r="Q48" s="2"/>
      <c r="R48" s="2"/>
      <c r="S48" s="2"/>
      <c r="T48" s="2"/>
      <c r="U48" s="2"/>
      <c r="V48" s="2"/>
      <c r="W48" s="2"/>
      <c r="X48" s="2"/>
    </row>
    <row r="49" spans="1:24">
      <c r="A49" s="52"/>
      <c r="B49" s="52"/>
      <c r="C49" s="52"/>
      <c r="D49" s="52"/>
      <c r="E49" s="52"/>
      <c r="F49" s="52"/>
      <c r="G49" s="52"/>
      <c r="H49" s="52"/>
      <c r="I49" s="52"/>
      <c r="J49" s="52"/>
      <c r="K49" s="52"/>
      <c r="L49" s="2"/>
      <c r="M49" s="2"/>
      <c r="N49" s="2"/>
      <c r="O49" s="2"/>
      <c r="P49" s="2"/>
      <c r="Q49" s="2"/>
      <c r="R49" s="2"/>
      <c r="S49" s="2"/>
      <c r="T49" s="2"/>
      <c r="U49" s="2"/>
      <c r="V49" s="2"/>
      <c r="W49" s="2"/>
      <c r="X49" s="2"/>
    </row>
    <row r="50" spans="1:24">
      <c r="A50" s="52"/>
      <c r="B50" s="52"/>
      <c r="C50" s="52"/>
      <c r="D50" s="52"/>
      <c r="E50" s="52"/>
      <c r="F50" s="52"/>
      <c r="G50" s="52"/>
      <c r="H50" s="52"/>
      <c r="I50" s="52"/>
      <c r="J50" s="52"/>
      <c r="K50" s="52"/>
      <c r="L50" s="2"/>
      <c r="M50" s="2"/>
      <c r="N50" s="2"/>
      <c r="O50" s="2"/>
      <c r="P50" s="2"/>
      <c r="Q50" s="2"/>
      <c r="R50" s="2"/>
      <c r="S50" s="2"/>
      <c r="T50" s="2"/>
      <c r="U50" s="2"/>
      <c r="V50" s="2"/>
      <c r="W50" s="2"/>
      <c r="X50" s="2"/>
    </row>
    <row r="51" spans="1:24">
      <c r="A51" s="52"/>
      <c r="B51" s="52"/>
      <c r="C51" s="52"/>
      <c r="D51" s="52"/>
      <c r="E51" s="52"/>
      <c r="F51" s="52"/>
      <c r="G51" s="52"/>
      <c r="H51" s="52"/>
      <c r="I51" s="52"/>
      <c r="J51" s="52"/>
      <c r="K51" s="52"/>
      <c r="L51" s="2"/>
      <c r="M51" s="2"/>
      <c r="N51" s="2"/>
      <c r="O51" s="2"/>
      <c r="P51" s="2"/>
      <c r="Q51" s="2"/>
      <c r="R51" s="2"/>
      <c r="S51" s="2"/>
      <c r="T51" s="2"/>
      <c r="U51" s="2"/>
      <c r="V51" s="2"/>
      <c r="W51" s="2"/>
      <c r="X51" s="2"/>
    </row>
    <row r="52" spans="1:24">
      <c r="A52" s="52"/>
      <c r="B52" s="52"/>
      <c r="C52" s="52"/>
      <c r="D52" s="52"/>
      <c r="E52" s="52"/>
      <c r="F52" s="52"/>
      <c r="G52" s="52"/>
      <c r="H52" s="52"/>
      <c r="I52" s="52"/>
      <c r="J52" s="52"/>
      <c r="K52" s="52"/>
      <c r="L52" s="2"/>
      <c r="M52" s="2"/>
      <c r="N52" s="2"/>
      <c r="O52" s="2"/>
      <c r="P52" s="2"/>
      <c r="Q52" s="2"/>
      <c r="R52" s="2"/>
      <c r="S52" s="2"/>
      <c r="T52" s="2"/>
      <c r="U52" s="2"/>
      <c r="V52" s="2"/>
      <c r="W52" s="2"/>
      <c r="X52" s="2"/>
    </row>
    <row r="53" spans="1:24">
      <c r="A53" s="52"/>
      <c r="B53" s="52"/>
      <c r="C53" s="52"/>
      <c r="D53" s="52"/>
      <c r="E53" s="52"/>
      <c r="F53" s="52"/>
      <c r="G53" s="52"/>
      <c r="H53" s="52"/>
      <c r="I53" s="52"/>
      <c r="J53" s="52"/>
      <c r="K53" s="52"/>
      <c r="L53" s="2"/>
      <c r="M53" s="2"/>
      <c r="N53" s="2"/>
      <c r="O53" s="2"/>
      <c r="P53" s="2"/>
      <c r="Q53" s="2"/>
      <c r="R53" s="2"/>
      <c r="S53" s="2"/>
      <c r="T53" s="2"/>
      <c r="U53" s="2"/>
      <c r="V53" s="2"/>
      <c r="W53" s="2"/>
      <c r="X53" s="2"/>
    </row>
    <row r="54" spans="1:24">
      <c r="A54" s="52"/>
      <c r="B54" s="52"/>
      <c r="C54" s="52"/>
      <c r="D54" s="52"/>
      <c r="E54" s="52"/>
      <c r="F54" s="52"/>
      <c r="G54" s="52"/>
      <c r="H54" s="52"/>
      <c r="I54" s="52"/>
      <c r="J54" s="52"/>
      <c r="K54" s="52"/>
      <c r="L54" s="2"/>
      <c r="M54" s="2"/>
      <c r="N54" s="2"/>
      <c r="O54" s="2"/>
      <c r="P54" s="2"/>
      <c r="Q54" s="2"/>
      <c r="R54" s="2"/>
      <c r="S54" s="2"/>
      <c r="T54" s="2"/>
      <c r="U54" s="2"/>
      <c r="V54" s="2"/>
      <c r="W54" s="2"/>
      <c r="X54" s="2"/>
    </row>
    <row r="55" spans="1:24">
      <c r="A55" s="52"/>
      <c r="B55" s="52"/>
      <c r="C55" s="52"/>
      <c r="D55" s="52"/>
      <c r="E55" s="52"/>
      <c r="F55" s="52"/>
      <c r="G55" s="52"/>
      <c r="H55" s="52"/>
      <c r="I55" s="52"/>
      <c r="J55" s="52"/>
      <c r="K55" s="52"/>
      <c r="L55" s="2"/>
      <c r="M55" s="2"/>
      <c r="N55" s="2"/>
      <c r="O55" s="2"/>
      <c r="P55" s="2"/>
      <c r="Q55" s="2"/>
      <c r="R55" s="2"/>
      <c r="S55" s="2"/>
      <c r="T55" s="2"/>
      <c r="U55" s="2"/>
      <c r="V55" s="2"/>
      <c r="W55" s="2"/>
      <c r="X55" s="2"/>
    </row>
    <row r="56" spans="1:24">
      <c r="A56" s="2"/>
      <c r="B56" s="2"/>
      <c r="C56" s="2"/>
      <c r="D56" s="2"/>
      <c r="E56" s="2"/>
      <c r="F56" s="2"/>
      <c r="G56" s="2"/>
      <c r="H56" s="2"/>
      <c r="I56" s="2"/>
      <c r="J56" s="2"/>
      <c r="K56" s="2"/>
      <c r="L56" s="2"/>
      <c r="M56" s="2"/>
    </row>
    <row r="57" spans="1:24">
      <c r="A57" s="2"/>
      <c r="B57" s="2"/>
      <c r="C57" s="2"/>
      <c r="D57" s="2"/>
      <c r="E57" s="2"/>
      <c r="F57" s="2"/>
      <c r="G57" s="2"/>
      <c r="H57" s="2"/>
      <c r="I57" s="2"/>
      <c r="J57" s="2"/>
      <c r="K57" s="2"/>
      <c r="L57" s="2"/>
      <c r="M57" s="2"/>
    </row>
    <row r="58" spans="1:24">
      <c r="A58" s="2"/>
      <c r="B58" s="2"/>
      <c r="C58" s="2"/>
      <c r="D58" s="2"/>
      <c r="E58" s="2"/>
      <c r="F58" s="2"/>
      <c r="G58" s="2"/>
      <c r="H58" s="2"/>
      <c r="I58" s="2"/>
      <c r="J58" s="2"/>
      <c r="K58" s="2"/>
      <c r="L58" s="2"/>
      <c r="M58" s="2"/>
    </row>
    <row r="59" spans="1:24">
      <c r="A59" s="2"/>
      <c r="B59" s="2"/>
      <c r="C59" s="2"/>
      <c r="D59" s="2"/>
      <c r="E59" s="2"/>
      <c r="F59" s="2"/>
      <c r="G59" s="2"/>
      <c r="H59" s="2"/>
      <c r="I59" s="2"/>
      <c r="J59" s="2"/>
      <c r="K59" s="2"/>
      <c r="L59" s="2"/>
      <c r="M59" s="2"/>
    </row>
    <row r="60" spans="1:24">
      <c r="A60" s="2"/>
      <c r="B60" s="2"/>
      <c r="C60" s="2"/>
      <c r="D60" s="2"/>
      <c r="E60" s="2"/>
      <c r="F60" s="2"/>
      <c r="G60" s="2"/>
      <c r="H60" s="2"/>
      <c r="I60" s="2"/>
      <c r="J60" s="2"/>
      <c r="K60" s="2"/>
      <c r="L60" s="2"/>
      <c r="M60" s="2"/>
    </row>
    <row r="61" spans="1:24">
      <c r="A61" s="2"/>
      <c r="B61" s="2"/>
      <c r="C61" s="2"/>
      <c r="D61" s="2"/>
      <c r="E61" s="2"/>
      <c r="F61" s="2"/>
      <c r="G61" s="2"/>
      <c r="H61" s="2"/>
      <c r="I61" s="2"/>
      <c r="J61" s="2"/>
      <c r="K61" s="2"/>
      <c r="L61" s="2"/>
      <c r="M61" s="2"/>
    </row>
    <row r="62" spans="1:24">
      <c r="A62" s="2"/>
      <c r="B62" s="2"/>
      <c r="C62" s="2"/>
      <c r="D62" s="2"/>
      <c r="E62" s="2"/>
      <c r="F62" s="2"/>
      <c r="G62" s="2"/>
      <c r="H62" s="2"/>
      <c r="I62" s="2"/>
      <c r="J62" s="2"/>
      <c r="K62" s="2"/>
      <c r="L62" s="2"/>
      <c r="M62" s="2"/>
    </row>
    <row r="63" spans="1:24">
      <c r="A63" s="2"/>
      <c r="B63" s="2"/>
      <c r="C63" s="2"/>
      <c r="D63" s="2"/>
      <c r="E63" s="2"/>
      <c r="F63" s="2"/>
      <c r="G63" s="2"/>
      <c r="H63" s="2"/>
      <c r="I63" s="2"/>
      <c r="J63" s="2"/>
      <c r="K63" s="2"/>
      <c r="L63" s="2"/>
      <c r="M63" s="2"/>
    </row>
    <row r="64" spans="1:24">
      <c r="A64" s="2"/>
      <c r="B64" s="2"/>
      <c r="C64" s="2"/>
      <c r="D64" s="2"/>
      <c r="E64" s="2"/>
      <c r="F64" s="2"/>
      <c r="G64" s="2"/>
      <c r="H64" s="2"/>
      <c r="I64" s="2"/>
      <c r="J64" s="2"/>
      <c r="K64" s="2"/>
      <c r="L64" s="2"/>
      <c r="M64" s="2"/>
    </row>
    <row r="65" spans="1:13">
      <c r="A65" s="2"/>
      <c r="B65" s="2"/>
      <c r="C65" s="2"/>
      <c r="D65" s="2"/>
      <c r="E65" s="2"/>
      <c r="F65" s="2"/>
      <c r="G65" s="2"/>
      <c r="H65" s="2"/>
      <c r="I65" s="2"/>
      <c r="J65" s="2"/>
      <c r="K65" s="2"/>
      <c r="L65" s="2"/>
      <c r="M65" s="2"/>
    </row>
    <row r="66" spans="1:13">
      <c r="A66" s="2"/>
      <c r="B66" s="2"/>
      <c r="C66" s="2"/>
      <c r="D66" s="2"/>
      <c r="E66" s="2"/>
      <c r="F66" s="2"/>
      <c r="G66" s="2"/>
      <c r="H66" s="2"/>
      <c r="I66" s="2"/>
      <c r="J66" s="2"/>
      <c r="K66" s="2"/>
      <c r="L66" s="2"/>
      <c r="M66" s="2"/>
    </row>
    <row r="67" spans="1:13">
      <c r="A67" s="2"/>
      <c r="B67" s="2"/>
      <c r="C67" s="2"/>
      <c r="D67" s="2"/>
      <c r="E67" s="2"/>
      <c r="F67" s="2"/>
      <c r="G67" s="2"/>
      <c r="H67" s="2"/>
      <c r="I67" s="2"/>
      <c r="J67" s="2"/>
      <c r="K67" s="2"/>
      <c r="L67" s="2"/>
      <c r="M67" s="2"/>
    </row>
    <row r="68" spans="1:13">
      <c r="A68" s="2"/>
      <c r="B68" s="2"/>
      <c r="C68" s="2"/>
      <c r="D68" s="2"/>
      <c r="E68" s="2"/>
      <c r="F68" s="2"/>
      <c r="G68" s="2"/>
      <c r="H68" s="2"/>
      <c r="I68" s="2"/>
      <c r="J68" s="2"/>
      <c r="K68" s="2"/>
      <c r="L68" s="2"/>
      <c r="M68" s="2"/>
    </row>
    <row r="69" spans="1:13">
      <c r="A69" s="2"/>
      <c r="B69" s="2"/>
      <c r="C69" s="2"/>
      <c r="D69" s="2"/>
      <c r="E69" s="2"/>
      <c r="F69" s="2"/>
      <c r="G69" s="2"/>
      <c r="H69" s="2"/>
      <c r="I69" s="2"/>
      <c r="J69" s="2"/>
      <c r="K69" s="2"/>
      <c r="L69" s="2"/>
      <c r="M69" s="2"/>
    </row>
    <row r="70" spans="1:13">
      <c r="A70" s="2"/>
      <c r="B70" s="2"/>
      <c r="C70" s="2"/>
      <c r="D70" s="2"/>
      <c r="E70" s="2"/>
      <c r="F70" s="2"/>
      <c r="G70" s="2"/>
      <c r="H70" s="2"/>
      <c r="I70" s="2"/>
      <c r="J70" s="2"/>
      <c r="K70" s="2"/>
      <c r="L70" s="2"/>
      <c r="M70" s="2"/>
    </row>
    <row r="71" spans="1:13">
      <c r="A71" s="2"/>
      <c r="B71" s="2"/>
      <c r="C71" s="2"/>
      <c r="D71" s="2"/>
      <c r="E71" s="2"/>
      <c r="F71" s="2"/>
      <c r="G71" s="2"/>
      <c r="H71" s="2"/>
      <c r="I71" s="2"/>
      <c r="J71" s="2"/>
      <c r="K71" s="2"/>
      <c r="L71" s="2"/>
      <c r="M71" s="2"/>
    </row>
    <row r="72" spans="1:13">
      <c r="A72" s="2"/>
      <c r="B72" s="2"/>
      <c r="C72" s="2"/>
      <c r="D72" s="2"/>
      <c r="E72" s="2"/>
      <c r="F72" s="2"/>
      <c r="G72" s="2"/>
      <c r="H72" s="2"/>
      <c r="I72" s="2"/>
      <c r="J72" s="2"/>
      <c r="K72" s="2"/>
      <c r="L72" s="2"/>
      <c r="M72" s="2"/>
    </row>
    <row r="73" spans="1:13">
      <c r="A73" s="2"/>
      <c r="B73" s="2"/>
      <c r="C73" s="2"/>
      <c r="D73" s="2"/>
      <c r="E73" s="2"/>
      <c r="F73" s="2"/>
      <c r="G73" s="2"/>
      <c r="H73" s="2"/>
      <c r="I73" s="2"/>
      <c r="J73" s="2"/>
      <c r="K73" s="2"/>
      <c r="L73" s="2"/>
      <c r="M73" s="2"/>
    </row>
    <row r="74" spans="1:13">
      <c r="A74" s="2"/>
      <c r="B74" s="2"/>
      <c r="C74" s="2"/>
      <c r="D74" s="2"/>
      <c r="E74" s="2"/>
      <c r="F74" s="2"/>
      <c r="G74" s="2"/>
      <c r="H74" s="2"/>
      <c r="I74" s="2"/>
      <c r="J74" s="2"/>
      <c r="K74" s="2"/>
      <c r="L74" s="2"/>
      <c r="M74" s="2"/>
    </row>
    <row r="75" spans="1:13">
      <c r="A75" s="2"/>
      <c r="B75" s="2"/>
      <c r="C75" s="2"/>
      <c r="D75" s="2"/>
      <c r="E75" s="2"/>
      <c r="F75" s="2"/>
      <c r="G75" s="2"/>
      <c r="H75" s="2"/>
      <c r="I75" s="2"/>
      <c r="J75" s="2"/>
      <c r="K75" s="2"/>
      <c r="L75" s="2"/>
      <c r="M75" s="2"/>
    </row>
    <row r="76" spans="1:13">
      <c r="A76" s="2"/>
      <c r="B76" s="2"/>
      <c r="C76" s="2"/>
      <c r="D76" s="2"/>
      <c r="E76" s="2"/>
      <c r="F76" s="2"/>
      <c r="G76" s="2"/>
      <c r="H76" s="2"/>
      <c r="I76" s="2"/>
      <c r="J76" s="2"/>
      <c r="K76" s="2"/>
      <c r="L76" s="2"/>
      <c r="M76" s="2"/>
    </row>
    <row r="77" spans="1:13">
      <c r="A77" s="2"/>
      <c r="B77" s="2"/>
      <c r="C77" s="2"/>
      <c r="D77" s="2"/>
      <c r="E77" s="2"/>
      <c r="F77" s="2"/>
      <c r="G77" s="2"/>
      <c r="H77" s="2"/>
      <c r="I77" s="2"/>
      <c r="J77" s="2"/>
      <c r="K77" s="2"/>
      <c r="L77" s="2"/>
      <c r="M77" s="2"/>
    </row>
    <row r="78" spans="1:13">
      <c r="A78" s="2"/>
      <c r="B78" s="2"/>
      <c r="C78" s="2"/>
      <c r="D78" s="2"/>
      <c r="E78" s="2"/>
      <c r="F78" s="2"/>
      <c r="G78" s="2"/>
      <c r="H78" s="2"/>
      <c r="I78" s="2"/>
      <c r="J78" s="2"/>
      <c r="K78" s="2"/>
      <c r="L78" s="2"/>
      <c r="M78" s="2"/>
    </row>
    <row r="79" spans="1:13">
      <c r="A79" s="2"/>
      <c r="B79" s="2"/>
      <c r="C79" s="2"/>
      <c r="D79" s="2"/>
      <c r="E79" s="2"/>
      <c r="F79" s="2"/>
      <c r="G79" s="2"/>
      <c r="H79" s="2"/>
      <c r="I79" s="2"/>
      <c r="J79" s="2"/>
      <c r="K79" s="2"/>
      <c r="L79" s="2"/>
      <c r="M79" s="2"/>
    </row>
    <row r="80" spans="1:13">
      <c r="A80" s="2"/>
      <c r="B80" s="2"/>
      <c r="C80" s="2"/>
      <c r="D80" s="2"/>
      <c r="E80" s="2"/>
      <c r="F80" s="2"/>
      <c r="G80" s="2"/>
      <c r="H80" s="2"/>
      <c r="I80" s="2"/>
      <c r="J80" s="2"/>
      <c r="K80" s="2"/>
      <c r="L80" s="2"/>
      <c r="M80" s="2"/>
    </row>
    <row r="81" spans="1:13">
      <c r="A81" s="2"/>
      <c r="B81" s="2"/>
      <c r="C81" s="2"/>
      <c r="D81" s="2"/>
      <c r="E81" s="2"/>
      <c r="F81" s="2"/>
      <c r="G81" s="2"/>
      <c r="H81" s="2"/>
      <c r="I81" s="2"/>
      <c r="J81" s="2"/>
      <c r="K81" s="2"/>
      <c r="L81" s="2"/>
      <c r="M81" s="2"/>
    </row>
    <row r="82" spans="1:13">
      <c r="A82" s="2"/>
      <c r="B82" s="2"/>
      <c r="C82" s="2"/>
      <c r="D82" s="2"/>
      <c r="E82" s="2"/>
      <c r="F82" s="2"/>
      <c r="G82" s="2"/>
      <c r="H82" s="2"/>
      <c r="I82" s="2"/>
      <c r="J82" s="2"/>
      <c r="K82" s="2"/>
      <c r="L82" s="2"/>
      <c r="M82" s="2"/>
    </row>
    <row r="83" spans="1:13">
      <c r="A83" s="2"/>
      <c r="B83" s="2"/>
      <c r="C83" s="2"/>
      <c r="D83" s="2"/>
      <c r="E83" s="2"/>
      <c r="F83" s="2"/>
      <c r="G83" s="2"/>
      <c r="H83" s="2"/>
      <c r="I83" s="2"/>
      <c r="J83" s="2"/>
      <c r="K83" s="2"/>
      <c r="L83" s="2"/>
      <c r="M83" s="2"/>
    </row>
    <row r="84" spans="1:13">
      <c r="A84" s="2"/>
      <c r="B84" s="2"/>
      <c r="C84" s="2"/>
      <c r="D84" s="2"/>
      <c r="E84" s="2"/>
      <c r="F84" s="2"/>
      <c r="G84" s="2"/>
      <c r="H84" s="2"/>
      <c r="I84" s="2"/>
      <c r="J84" s="2"/>
      <c r="K84" s="2"/>
      <c r="L84" s="2"/>
      <c r="M84" s="2"/>
    </row>
    <row r="85" spans="1:13">
      <c r="A85" s="2"/>
      <c r="B85" s="2"/>
      <c r="C85" s="2"/>
      <c r="D85" s="2"/>
      <c r="E85" s="2"/>
      <c r="F85" s="2"/>
      <c r="G85" s="2"/>
      <c r="H85" s="2"/>
      <c r="I85" s="2"/>
      <c r="J85" s="2"/>
      <c r="K85" s="2"/>
      <c r="L85" s="2"/>
      <c r="M85" s="2"/>
    </row>
    <row r="86" spans="1:13">
      <c r="A86" s="2"/>
      <c r="B86" s="2"/>
      <c r="C86" s="2"/>
      <c r="D86" s="2"/>
      <c r="E86" s="2"/>
      <c r="F86" s="2"/>
      <c r="G86" s="2"/>
      <c r="H86" s="2"/>
      <c r="I86" s="2"/>
      <c r="J86" s="2"/>
      <c r="K86" s="2"/>
      <c r="L86" s="2"/>
      <c r="M86" s="2"/>
    </row>
    <row r="87" spans="1:13">
      <c r="A87" s="2"/>
      <c r="B87" s="2"/>
      <c r="C87" s="2"/>
      <c r="D87" s="2"/>
      <c r="E87" s="2"/>
      <c r="F87" s="2"/>
      <c r="G87" s="2"/>
      <c r="H87" s="2"/>
      <c r="I87" s="2"/>
      <c r="J87" s="2"/>
      <c r="K87" s="2"/>
      <c r="L87" s="2"/>
      <c r="M87" s="2"/>
    </row>
    <row r="88" spans="1:13">
      <c r="A88" s="2"/>
      <c r="B88" s="2"/>
      <c r="C88" s="2"/>
      <c r="D88" s="2"/>
      <c r="E88" s="2"/>
      <c r="F88" s="2"/>
      <c r="G88" s="2"/>
      <c r="H88" s="2"/>
      <c r="I88" s="2"/>
      <c r="J88" s="2"/>
      <c r="K88" s="2"/>
      <c r="L88" s="2"/>
      <c r="M88" s="2"/>
    </row>
    <row r="89" spans="1:13">
      <c r="A89" s="2"/>
      <c r="B89" s="2"/>
      <c r="C89" s="2"/>
      <c r="D89" s="2"/>
      <c r="E89" s="2"/>
      <c r="F89" s="2"/>
      <c r="G89" s="2"/>
      <c r="H89" s="2"/>
      <c r="I89" s="2"/>
      <c r="J89" s="2"/>
      <c r="K89" s="2"/>
      <c r="L89" s="2"/>
      <c r="M89" s="2"/>
    </row>
    <row r="90" spans="1:13">
      <c r="A90" s="2"/>
      <c r="B90" s="2"/>
      <c r="C90" s="2"/>
      <c r="D90" s="2"/>
      <c r="E90" s="2"/>
      <c r="F90" s="2"/>
      <c r="G90" s="2"/>
      <c r="H90" s="2"/>
      <c r="I90" s="2"/>
      <c r="J90" s="2"/>
      <c r="K90" s="2"/>
      <c r="L90" s="2"/>
      <c r="M90" s="2"/>
    </row>
    <row r="91" spans="1:13">
      <c r="A91" s="2"/>
      <c r="B91" s="2"/>
      <c r="C91" s="2"/>
      <c r="D91" s="2"/>
      <c r="E91" s="2"/>
      <c r="F91" s="2"/>
      <c r="G91" s="2"/>
      <c r="H91" s="2"/>
      <c r="I91" s="2"/>
      <c r="J91" s="2"/>
      <c r="K91" s="2"/>
      <c r="L91" s="2"/>
      <c r="M91" s="2"/>
    </row>
    <row r="92" spans="1:13">
      <c r="A92" s="2"/>
      <c r="B92" s="2"/>
      <c r="C92" s="2"/>
      <c r="D92" s="2"/>
      <c r="E92" s="2"/>
      <c r="F92" s="2"/>
      <c r="G92" s="2"/>
      <c r="H92" s="2"/>
      <c r="I92" s="2"/>
      <c r="J92" s="2"/>
      <c r="K92" s="2"/>
      <c r="L92" s="2"/>
      <c r="M92" s="2"/>
    </row>
    <row r="93" spans="1:13">
      <c r="A93" s="2"/>
      <c r="B93" s="2"/>
      <c r="C93" s="2"/>
      <c r="D93" s="2"/>
      <c r="E93" s="2"/>
      <c r="F93" s="2"/>
      <c r="G93" s="2"/>
      <c r="H93" s="2"/>
      <c r="I93" s="2"/>
      <c r="J93" s="2"/>
      <c r="K93" s="2"/>
      <c r="L93" s="2"/>
      <c r="M93" s="2"/>
    </row>
    <row r="94" spans="1:13">
      <c r="A94" s="2"/>
      <c r="B94" s="2"/>
      <c r="C94" s="2"/>
      <c r="D94" s="2"/>
      <c r="E94" s="2"/>
      <c r="F94" s="2"/>
      <c r="G94" s="2"/>
      <c r="H94" s="2"/>
      <c r="I94" s="2"/>
      <c r="J94" s="2"/>
      <c r="K94" s="2"/>
      <c r="L94" s="2"/>
      <c r="M94" s="2"/>
    </row>
    <row r="95" spans="1:13">
      <c r="A95" s="2"/>
      <c r="B95" s="2"/>
      <c r="C95" s="2"/>
      <c r="D95" s="2"/>
      <c r="E95" s="2"/>
      <c r="F95" s="2"/>
      <c r="G95" s="2"/>
      <c r="H95" s="2"/>
      <c r="I95" s="2"/>
      <c r="J95" s="2"/>
      <c r="K95" s="2"/>
      <c r="L95" s="2"/>
      <c r="M95" s="2"/>
    </row>
    <row r="96" spans="1:13">
      <c r="A96" s="2"/>
      <c r="B96" s="2"/>
      <c r="C96" s="2"/>
      <c r="D96" s="2"/>
      <c r="E96" s="2"/>
      <c r="F96" s="2"/>
      <c r="G96" s="2"/>
      <c r="H96" s="2"/>
      <c r="I96" s="2"/>
      <c r="J96" s="2"/>
      <c r="K96" s="2"/>
      <c r="L96" s="2"/>
      <c r="M96" s="2"/>
    </row>
    <row r="97" spans="1:13">
      <c r="A97" s="2"/>
      <c r="B97" s="2"/>
      <c r="C97" s="2"/>
      <c r="D97" s="2"/>
      <c r="E97" s="2"/>
      <c r="F97" s="2"/>
      <c r="G97" s="2"/>
      <c r="H97" s="2"/>
      <c r="I97" s="2"/>
      <c r="J97" s="2"/>
      <c r="K97" s="2"/>
      <c r="L97" s="2"/>
      <c r="M97" s="2"/>
    </row>
    <row r="98" spans="1:13">
      <c r="A98" s="2"/>
      <c r="B98" s="2"/>
      <c r="C98" s="2"/>
      <c r="D98" s="2"/>
      <c r="E98" s="2"/>
      <c r="F98" s="2"/>
      <c r="G98" s="2"/>
      <c r="H98" s="2"/>
      <c r="I98" s="2"/>
      <c r="J98" s="2"/>
      <c r="K98" s="2"/>
      <c r="L98" s="2"/>
      <c r="M98" s="2"/>
    </row>
    <row r="99" spans="1:13">
      <c r="A99" s="2"/>
      <c r="B99" s="2"/>
      <c r="C99" s="2"/>
      <c r="D99" s="2"/>
      <c r="E99" s="2"/>
      <c r="F99" s="2"/>
      <c r="G99" s="2"/>
      <c r="H99" s="2"/>
      <c r="I99" s="2"/>
      <c r="J99" s="2"/>
      <c r="K99" s="2"/>
      <c r="L99" s="2"/>
      <c r="M99" s="2"/>
    </row>
    <row r="100" spans="1:13">
      <c r="A100" s="2"/>
      <c r="B100" s="2"/>
      <c r="C100" s="2"/>
      <c r="D100" s="2"/>
      <c r="E100" s="2"/>
      <c r="F100" s="2"/>
      <c r="G100" s="2"/>
      <c r="H100" s="2"/>
      <c r="I100" s="2"/>
      <c r="J100" s="2"/>
      <c r="K100" s="2"/>
      <c r="L100" s="2"/>
      <c r="M100" s="2"/>
    </row>
    <row r="101" spans="1:13">
      <c r="A101" s="2"/>
      <c r="B101" s="2"/>
      <c r="C101" s="2"/>
      <c r="D101" s="2"/>
      <c r="E101" s="2"/>
      <c r="F101" s="2"/>
      <c r="G101" s="2"/>
      <c r="H101" s="2"/>
      <c r="I101" s="2"/>
      <c r="J101" s="2"/>
      <c r="K101" s="2"/>
      <c r="L101" s="2"/>
      <c r="M101" s="2"/>
    </row>
    <row r="102" spans="1:13">
      <c r="A102" s="2"/>
      <c r="B102" s="2"/>
      <c r="C102" s="2"/>
      <c r="D102" s="2"/>
      <c r="E102" s="2"/>
      <c r="F102" s="2"/>
      <c r="G102" s="2"/>
      <c r="H102" s="2"/>
      <c r="I102" s="2"/>
      <c r="J102" s="2"/>
      <c r="K102" s="2"/>
      <c r="L102" s="2"/>
      <c r="M102" s="2"/>
    </row>
    <row r="103" spans="1:13">
      <c r="A103" s="2"/>
      <c r="B103" s="2"/>
      <c r="C103" s="2"/>
      <c r="D103" s="2"/>
      <c r="E103" s="2"/>
      <c r="F103" s="2"/>
      <c r="G103" s="2"/>
      <c r="H103" s="2"/>
      <c r="I103" s="2"/>
      <c r="J103" s="2"/>
      <c r="K103" s="2"/>
      <c r="L103" s="2"/>
      <c r="M103" s="2"/>
    </row>
    <row r="104" spans="1:13">
      <c r="A104" s="2"/>
      <c r="B104" s="2"/>
      <c r="C104" s="2"/>
      <c r="D104" s="2"/>
      <c r="E104" s="2"/>
      <c r="F104" s="2"/>
      <c r="G104" s="2"/>
      <c r="H104" s="2"/>
      <c r="I104" s="2"/>
      <c r="J104" s="2"/>
      <c r="K104" s="2"/>
      <c r="L104" s="2"/>
      <c r="M104" s="2"/>
    </row>
    <row r="105" spans="1:13">
      <c r="A105" s="2"/>
      <c r="B105" s="2"/>
      <c r="C105" s="2"/>
      <c r="D105" s="2"/>
      <c r="E105" s="2"/>
      <c r="F105" s="2"/>
      <c r="G105" s="2"/>
      <c r="H105" s="2"/>
      <c r="I105" s="2"/>
      <c r="J105" s="2"/>
      <c r="K105" s="2"/>
      <c r="L105" s="2"/>
      <c r="M105" s="2"/>
    </row>
    <row r="106" spans="1:13">
      <c r="A106" s="2"/>
      <c r="B106" s="2"/>
      <c r="C106" s="2"/>
      <c r="D106" s="2"/>
      <c r="E106" s="2"/>
      <c r="F106" s="2"/>
      <c r="G106" s="2"/>
      <c r="H106" s="2"/>
      <c r="I106" s="2"/>
      <c r="J106" s="2"/>
      <c r="K106" s="2"/>
      <c r="L106" s="2"/>
      <c r="M106" s="2"/>
    </row>
    <row r="107" spans="1:13">
      <c r="A107" s="2"/>
      <c r="B107" s="2"/>
      <c r="C107" s="2"/>
      <c r="D107" s="2"/>
      <c r="E107" s="2"/>
      <c r="F107" s="2"/>
      <c r="G107" s="2"/>
      <c r="H107" s="2"/>
      <c r="I107" s="2"/>
      <c r="J107" s="2"/>
      <c r="K107" s="2"/>
      <c r="L107" s="2"/>
      <c r="M107" s="2"/>
    </row>
    <row r="108" spans="1:13">
      <c r="A108" s="2"/>
      <c r="B108" s="2"/>
      <c r="C108" s="2"/>
      <c r="D108" s="2"/>
      <c r="E108" s="2"/>
      <c r="F108" s="2"/>
      <c r="G108" s="2"/>
      <c r="H108" s="2"/>
      <c r="I108" s="2"/>
      <c r="J108" s="2"/>
      <c r="K108" s="2"/>
      <c r="L108" s="2"/>
      <c r="M108" s="2"/>
    </row>
    <row r="109" spans="1:13">
      <c r="A109" s="2"/>
      <c r="B109" s="2"/>
      <c r="C109" s="2"/>
      <c r="D109" s="2"/>
      <c r="E109" s="2"/>
      <c r="F109" s="2"/>
      <c r="G109" s="2"/>
      <c r="H109" s="2"/>
      <c r="I109" s="2"/>
      <c r="J109" s="2"/>
      <c r="K109" s="2"/>
      <c r="L109" s="2"/>
      <c r="M109" s="2"/>
    </row>
    <row r="110" spans="1:13">
      <c r="A110" s="2"/>
      <c r="B110" s="2"/>
      <c r="C110" s="2"/>
      <c r="D110" s="2"/>
      <c r="E110" s="2"/>
      <c r="F110" s="2"/>
      <c r="G110" s="2"/>
      <c r="H110" s="2"/>
      <c r="I110" s="2"/>
      <c r="J110" s="2"/>
      <c r="K110" s="2"/>
      <c r="L110" s="2"/>
      <c r="M110" s="2"/>
    </row>
    <row r="111" spans="1:13">
      <c r="A111" s="2"/>
      <c r="B111" s="2"/>
      <c r="C111" s="2"/>
      <c r="D111" s="2"/>
      <c r="E111" s="2"/>
      <c r="F111" s="2"/>
      <c r="G111" s="2"/>
      <c r="H111" s="2"/>
      <c r="I111" s="2"/>
      <c r="J111" s="2"/>
      <c r="K111" s="2"/>
      <c r="L111" s="2"/>
      <c r="M111" s="2"/>
    </row>
    <row r="112" spans="1:13">
      <c r="A112" s="2"/>
      <c r="B112" s="2"/>
      <c r="C112" s="2"/>
      <c r="D112" s="2"/>
      <c r="E112" s="2"/>
      <c r="F112" s="2"/>
      <c r="G112" s="2"/>
      <c r="H112" s="2"/>
      <c r="I112" s="2"/>
      <c r="J112" s="2"/>
      <c r="K112" s="2"/>
      <c r="L112" s="2"/>
      <c r="M112" s="2"/>
    </row>
    <row r="113" spans="1:13">
      <c r="A113" s="2"/>
      <c r="B113" s="2"/>
      <c r="C113" s="2"/>
      <c r="D113" s="2"/>
      <c r="E113" s="2"/>
      <c r="F113" s="2"/>
      <c r="G113" s="2"/>
      <c r="H113" s="2"/>
      <c r="I113" s="2"/>
      <c r="J113" s="2"/>
      <c r="K113" s="2"/>
      <c r="L113" s="2"/>
      <c r="M113" s="2"/>
    </row>
    <row r="114" spans="1:13">
      <c r="A114" s="2"/>
      <c r="B114" s="2"/>
      <c r="C114" s="2"/>
      <c r="D114" s="2"/>
      <c r="E114" s="2"/>
      <c r="F114" s="2"/>
      <c r="G114" s="2"/>
      <c r="H114" s="2"/>
      <c r="I114" s="2"/>
      <c r="J114" s="2"/>
      <c r="K114" s="2"/>
      <c r="L114" s="2"/>
      <c r="M114" s="2"/>
    </row>
    <row r="115" spans="1:13">
      <c r="A115" s="2"/>
      <c r="B115" s="2"/>
      <c r="C115" s="2"/>
      <c r="D115" s="2"/>
      <c r="E115" s="2"/>
      <c r="F115" s="2"/>
      <c r="G115" s="2"/>
      <c r="H115" s="2"/>
      <c r="I115" s="2"/>
      <c r="J115" s="2"/>
      <c r="K115" s="2"/>
      <c r="L115" s="2"/>
      <c r="M115" s="2"/>
    </row>
    <row r="116" spans="1:13">
      <c r="A116" s="2"/>
      <c r="B116" s="2"/>
      <c r="C116" s="2"/>
      <c r="D116" s="2"/>
      <c r="E116" s="2"/>
      <c r="F116" s="2"/>
      <c r="G116" s="2"/>
      <c r="H116" s="2"/>
      <c r="I116" s="2"/>
      <c r="J116" s="2"/>
      <c r="K116" s="2"/>
      <c r="L116" s="2"/>
      <c r="M116" s="2"/>
    </row>
    <row r="117" spans="1:13">
      <c r="A117" s="2"/>
      <c r="B117" s="2"/>
      <c r="C117" s="2"/>
      <c r="D117" s="2"/>
      <c r="E117" s="2"/>
      <c r="F117" s="2"/>
      <c r="G117" s="2"/>
      <c r="H117" s="2"/>
      <c r="I117" s="2"/>
      <c r="J117" s="2"/>
      <c r="K117" s="2"/>
      <c r="L117" s="2"/>
      <c r="M117" s="2"/>
    </row>
    <row r="118" spans="1:13">
      <c r="A118" s="2"/>
      <c r="B118" s="2"/>
      <c r="C118" s="2"/>
      <c r="D118" s="2"/>
      <c r="E118" s="2"/>
      <c r="F118" s="2"/>
      <c r="G118" s="2"/>
      <c r="H118" s="2"/>
      <c r="I118" s="2"/>
      <c r="J118" s="2"/>
      <c r="K118" s="2"/>
      <c r="L118" s="2"/>
      <c r="M118" s="2"/>
    </row>
    <row r="119" spans="1:13">
      <c r="A119" s="2"/>
      <c r="B119" s="2"/>
      <c r="C119" s="2"/>
      <c r="D119" s="2"/>
      <c r="E119" s="2"/>
      <c r="F119" s="2"/>
      <c r="G119" s="2"/>
      <c r="H119" s="2"/>
      <c r="I119" s="2"/>
      <c r="J119" s="2"/>
      <c r="K119" s="2"/>
      <c r="L119" s="2"/>
      <c r="M119" s="2"/>
    </row>
    <row r="120" spans="1:13">
      <c r="A120" s="2"/>
      <c r="B120" s="2"/>
      <c r="C120" s="2"/>
      <c r="D120" s="2"/>
      <c r="E120" s="2"/>
      <c r="F120" s="2"/>
      <c r="G120" s="2"/>
      <c r="H120" s="2"/>
      <c r="I120" s="2"/>
      <c r="J120" s="2"/>
      <c r="K120" s="2"/>
      <c r="L120" s="2"/>
      <c r="M120" s="2"/>
    </row>
    <row r="121" spans="1:13">
      <c r="A121" s="2"/>
      <c r="B121" s="2"/>
      <c r="C121" s="2"/>
      <c r="D121" s="2"/>
      <c r="E121" s="2"/>
      <c r="F121" s="2"/>
      <c r="G121" s="2"/>
      <c r="H121" s="2"/>
      <c r="I121" s="2"/>
      <c r="J121" s="2"/>
      <c r="K121" s="2"/>
      <c r="L121" s="2"/>
      <c r="M121" s="2"/>
    </row>
    <row r="122" spans="1:13">
      <c r="A122" s="2"/>
      <c r="B122" s="2"/>
      <c r="C122" s="2"/>
      <c r="D122" s="2"/>
      <c r="E122" s="2"/>
      <c r="F122" s="2"/>
      <c r="G122" s="2"/>
      <c r="H122" s="2"/>
      <c r="I122" s="2"/>
      <c r="J122" s="2"/>
      <c r="K122" s="2"/>
      <c r="L122" s="2"/>
      <c r="M122" s="2"/>
    </row>
    <row r="123" spans="1:13">
      <c r="A123" s="2"/>
      <c r="B123" s="2"/>
      <c r="C123" s="2"/>
      <c r="D123" s="2"/>
      <c r="E123" s="2"/>
      <c r="F123" s="2"/>
      <c r="G123" s="2"/>
      <c r="H123" s="2"/>
      <c r="I123" s="2"/>
      <c r="J123" s="2"/>
      <c r="K123" s="2"/>
      <c r="L123" s="2"/>
      <c r="M123" s="2"/>
    </row>
    <row r="124" spans="1:13">
      <c r="A124" s="2"/>
      <c r="B124" s="2"/>
      <c r="C124" s="2"/>
      <c r="D124" s="2"/>
      <c r="E124" s="2"/>
      <c r="F124" s="2"/>
      <c r="G124" s="2"/>
      <c r="H124" s="2"/>
      <c r="I124" s="2"/>
      <c r="J124" s="2"/>
      <c r="K124" s="2"/>
      <c r="L124" s="2"/>
      <c r="M124" s="2"/>
    </row>
    <row r="125" spans="1:13">
      <c r="A125" s="2"/>
      <c r="B125" s="2"/>
      <c r="C125" s="2"/>
      <c r="D125" s="2"/>
      <c r="E125" s="2"/>
      <c r="F125" s="2"/>
      <c r="G125" s="2"/>
      <c r="H125" s="2"/>
      <c r="I125" s="2"/>
      <c r="J125" s="2"/>
      <c r="K125" s="2"/>
      <c r="L125" s="2"/>
      <c r="M125" s="2"/>
    </row>
    <row r="126" spans="1:13">
      <c r="A126" s="2"/>
      <c r="B126" s="2"/>
      <c r="C126" s="2"/>
      <c r="D126" s="2"/>
      <c r="E126" s="2"/>
      <c r="F126" s="2"/>
      <c r="G126" s="2"/>
      <c r="H126" s="2"/>
      <c r="I126" s="2"/>
      <c r="J126" s="2"/>
      <c r="K126" s="2"/>
      <c r="L126" s="2"/>
      <c r="M126" s="2"/>
    </row>
    <row r="127" spans="1:13">
      <c r="A127" s="2"/>
      <c r="B127" s="2"/>
      <c r="C127" s="2"/>
      <c r="D127" s="2"/>
      <c r="E127" s="2"/>
      <c r="F127" s="2"/>
      <c r="G127" s="2"/>
      <c r="H127" s="2"/>
      <c r="I127" s="2"/>
      <c r="J127" s="2"/>
      <c r="K127" s="2"/>
      <c r="L127" s="2"/>
      <c r="M127" s="2"/>
    </row>
    <row r="128" spans="1:13">
      <c r="A128" s="2"/>
      <c r="B128" s="2"/>
      <c r="C128" s="2"/>
      <c r="D128" s="2"/>
      <c r="E128" s="2"/>
      <c r="F128" s="2"/>
      <c r="G128" s="2"/>
      <c r="H128" s="2"/>
      <c r="I128" s="2"/>
      <c r="J128" s="2"/>
      <c r="K128" s="2"/>
      <c r="L128" s="2"/>
      <c r="M128" s="2"/>
    </row>
    <row r="129" spans="1:13">
      <c r="A129" s="2"/>
      <c r="B129" s="2"/>
      <c r="C129" s="2"/>
      <c r="D129" s="2"/>
      <c r="E129" s="2"/>
      <c r="F129" s="2"/>
      <c r="G129" s="2"/>
      <c r="H129" s="2"/>
      <c r="I129" s="2"/>
      <c r="J129" s="2"/>
      <c r="K129" s="2"/>
      <c r="L129" s="2"/>
      <c r="M129" s="2"/>
    </row>
    <row r="130" spans="1:13">
      <c r="A130" s="2"/>
      <c r="B130" s="2"/>
      <c r="C130" s="2"/>
      <c r="D130" s="2"/>
      <c r="E130" s="2"/>
      <c r="F130" s="2"/>
      <c r="G130" s="2"/>
      <c r="H130" s="2"/>
      <c r="I130" s="2"/>
      <c r="J130" s="2"/>
      <c r="K130" s="2"/>
      <c r="L130" s="2"/>
      <c r="M130" s="2"/>
    </row>
    <row r="131" spans="1:13">
      <c r="A131" s="2"/>
      <c r="B131" s="2"/>
      <c r="C131" s="2"/>
      <c r="D131" s="2"/>
      <c r="E131" s="2"/>
      <c r="F131" s="2"/>
      <c r="G131" s="2"/>
      <c r="H131" s="2"/>
      <c r="I131" s="2"/>
      <c r="J131" s="2"/>
      <c r="K131" s="2"/>
      <c r="L131" s="2"/>
      <c r="M131" s="2"/>
    </row>
    <row r="132" spans="1:13">
      <c r="A132" s="2"/>
      <c r="B132" s="2"/>
      <c r="C132" s="2"/>
      <c r="D132" s="2"/>
      <c r="E132" s="2"/>
      <c r="F132" s="2"/>
      <c r="G132" s="2"/>
      <c r="H132" s="2"/>
      <c r="I132" s="2"/>
      <c r="J132" s="2"/>
      <c r="K132" s="2"/>
      <c r="L132" s="2"/>
      <c r="M132" s="2"/>
    </row>
    <row r="133" spans="1:13">
      <c r="A133" s="2"/>
      <c r="B133" s="2"/>
      <c r="C133" s="2"/>
      <c r="D133" s="2"/>
      <c r="E133" s="2"/>
      <c r="F133" s="2"/>
      <c r="G133" s="2"/>
      <c r="H133" s="2"/>
      <c r="I133" s="2"/>
      <c r="J133" s="2"/>
      <c r="K133" s="2"/>
      <c r="L133" s="2"/>
      <c r="M133" s="2"/>
    </row>
    <row r="134" spans="1:13">
      <c r="A134" s="2"/>
      <c r="B134" s="2"/>
      <c r="C134" s="2"/>
      <c r="D134" s="2"/>
      <c r="E134" s="2"/>
      <c r="F134" s="2"/>
      <c r="G134" s="2"/>
      <c r="H134" s="2"/>
      <c r="I134" s="2"/>
      <c r="J134" s="2"/>
      <c r="K134" s="2"/>
      <c r="L134" s="2"/>
      <c r="M134" s="2"/>
    </row>
    <row r="135" spans="1:13">
      <c r="A135" s="2"/>
      <c r="B135" s="2"/>
      <c r="C135" s="2"/>
      <c r="D135" s="2"/>
      <c r="E135" s="2"/>
      <c r="F135" s="2"/>
      <c r="G135" s="2"/>
      <c r="H135" s="2"/>
      <c r="I135" s="2"/>
      <c r="J135" s="2"/>
      <c r="K135" s="2"/>
      <c r="L135" s="2"/>
      <c r="M135" s="2"/>
    </row>
    <row r="136" spans="1:13">
      <c r="A136" s="2"/>
      <c r="B136" s="2"/>
      <c r="C136" s="2"/>
      <c r="D136" s="2"/>
      <c r="E136" s="2"/>
      <c r="F136" s="2"/>
      <c r="G136" s="2"/>
      <c r="H136" s="2"/>
      <c r="I136" s="2"/>
      <c r="J136" s="2"/>
      <c r="K136" s="2"/>
      <c r="L136" s="2"/>
      <c r="M136" s="2"/>
    </row>
    <row r="137" spans="1:13">
      <c r="A137" s="2"/>
      <c r="B137" s="2"/>
      <c r="C137" s="2"/>
      <c r="D137" s="2"/>
      <c r="E137" s="2"/>
      <c r="F137" s="2"/>
      <c r="G137" s="2"/>
      <c r="H137" s="2"/>
      <c r="I137" s="2"/>
      <c r="J137" s="2"/>
      <c r="K137" s="2"/>
      <c r="L137" s="2"/>
      <c r="M137" s="2"/>
    </row>
    <row r="138" spans="1:13">
      <c r="A138" s="2"/>
      <c r="B138" s="2"/>
      <c r="C138" s="2"/>
      <c r="D138" s="2"/>
      <c r="E138" s="2"/>
      <c r="F138" s="2"/>
      <c r="G138" s="2"/>
      <c r="H138" s="2"/>
      <c r="I138" s="2"/>
      <c r="J138" s="2"/>
      <c r="K138" s="2"/>
      <c r="L138" s="2"/>
      <c r="M138" s="2"/>
    </row>
    <row r="139" spans="1:13">
      <c r="A139" s="2"/>
      <c r="B139" s="2"/>
      <c r="C139" s="2"/>
      <c r="D139" s="2"/>
      <c r="E139" s="2"/>
      <c r="F139" s="2"/>
      <c r="G139" s="2"/>
      <c r="H139" s="2"/>
      <c r="I139" s="2"/>
      <c r="J139" s="2"/>
      <c r="K139" s="2"/>
      <c r="L139" s="2"/>
      <c r="M139" s="2"/>
    </row>
    <row r="140" spans="1:13">
      <c r="A140" s="2"/>
      <c r="B140" s="2"/>
      <c r="C140" s="2"/>
      <c r="D140" s="2"/>
      <c r="E140" s="2"/>
      <c r="F140" s="2"/>
      <c r="G140" s="2"/>
      <c r="H140" s="2"/>
      <c r="I140" s="2"/>
      <c r="J140" s="2"/>
      <c r="K140" s="2"/>
      <c r="L140" s="2"/>
      <c r="M140" s="2"/>
    </row>
    <row r="141" spans="1:13">
      <c r="A141" s="2"/>
      <c r="B141" s="2"/>
      <c r="C141" s="2"/>
      <c r="D141" s="2"/>
      <c r="E141" s="2"/>
      <c r="F141" s="2"/>
      <c r="G141" s="2"/>
      <c r="H141" s="2"/>
      <c r="I141" s="2"/>
      <c r="J141" s="2"/>
      <c r="K141" s="2"/>
      <c r="L141" s="2"/>
      <c r="M141" s="2"/>
    </row>
    <row r="142" spans="1:13">
      <c r="A142" s="2"/>
      <c r="B142" s="2"/>
      <c r="C142" s="2"/>
      <c r="D142" s="2"/>
      <c r="E142" s="2"/>
      <c r="F142" s="2"/>
      <c r="G142" s="2"/>
      <c r="H142" s="2"/>
      <c r="I142" s="2"/>
      <c r="J142" s="2"/>
      <c r="K142" s="2"/>
      <c r="L142" s="2"/>
      <c r="M142" s="2"/>
    </row>
    <row r="143" spans="1:13">
      <c r="A143" s="2"/>
      <c r="B143" s="2"/>
      <c r="C143" s="2"/>
      <c r="D143" s="2"/>
      <c r="E143" s="2"/>
      <c r="F143" s="2"/>
      <c r="G143" s="2"/>
      <c r="H143" s="2"/>
      <c r="I143" s="2"/>
      <c r="J143" s="2"/>
      <c r="K143" s="2"/>
      <c r="L143" s="2"/>
      <c r="M143" s="2"/>
    </row>
    <row r="144" spans="1:13">
      <c r="A144" s="2"/>
      <c r="B144" s="2"/>
      <c r="C144" s="2"/>
      <c r="D144" s="2"/>
      <c r="E144" s="2"/>
      <c r="F144" s="2"/>
      <c r="G144" s="2"/>
      <c r="H144" s="2"/>
      <c r="I144" s="2"/>
      <c r="J144" s="2"/>
      <c r="K144" s="2"/>
      <c r="L144" s="2"/>
      <c r="M144" s="2"/>
    </row>
    <row r="145" spans="1:13">
      <c r="A145" s="2"/>
      <c r="B145" s="2"/>
      <c r="C145" s="2"/>
      <c r="D145" s="2"/>
      <c r="E145" s="2"/>
      <c r="F145" s="2"/>
      <c r="G145" s="2"/>
      <c r="H145" s="2"/>
      <c r="I145" s="2"/>
      <c r="J145" s="2"/>
      <c r="K145" s="2"/>
      <c r="L145" s="2"/>
      <c r="M145" s="2"/>
    </row>
    <row r="146" spans="1:13">
      <c r="A146" s="2"/>
      <c r="B146" s="2"/>
      <c r="C146" s="2"/>
      <c r="D146" s="2"/>
      <c r="E146" s="2"/>
      <c r="F146" s="2"/>
      <c r="G146" s="2"/>
      <c r="H146" s="2"/>
      <c r="I146" s="2"/>
      <c r="J146" s="2"/>
      <c r="K146" s="2"/>
      <c r="L146" s="2"/>
      <c r="M146" s="2"/>
    </row>
    <row r="147" spans="1:13">
      <c r="A147" s="2"/>
      <c r="B147" s="2"/>
      <c r="C147" s="2"/>
      <c r="D147" s="2"/>
      <c r="E147" s="2"/>
      <c r="F147" s="2"/>
      <c r="G147" s="2"/>
      <c r="H147" s="2"/>
      <c r="I147" s="2"/>
      <c r="J147" s="2"/>
      <c r="K147" s="2"/>
      <c r="L147" s="2"/>
      <c r="M147" s="2"/>
    </row>
    <row r="148" spans="1:13">
      <c r="A148" s="2"/>
      <c r="B148" s="2"/>
      <c r="C148" s="2"/>
      <c r="D148" s="2"/>
      <c r="E148" s="2"/>
      <c r="F148" s="2"/>
      <c r="G148" s="2"/>
      <c r="H148" s="2"/>
      <c r="I148" s="2"/>
      <c r="J148" s="2"/>
      <c r="K148" s="2"/>
      <c r="L148" s="2"/>
      <c r="M148" s="2"/>
    </row>
    <row r="149" spans="1:13">
      <c r="A149" s="2"/>
      <c r="B149" s="2"/>
      <c r="C149" s="2"/>
      <c r="D149" s="2"/>
      <c r="E149" s="2"/>
      <c r="F149" s="2"/>
      <c r="G149" s="2"/>
      <c r="H149" s="2"/>
      <c r="I149" s="2"/>
      <c r="J149" s="2"/>
      <c r="K149" s="2"/>
      <c r="L149" s="2"/>
      <c r="M149" s="2"/>
    </row>
    <row r="150" spans="1:13">
      <c r="A150" s="2"/>
      <c r="B150" s="2"/>
      <c r="C150" s="2"/>
      <c r="D150" s="2"/>
      <c r="E150" s="2"/>
      <c r="F150" s="2"/>
      <c r="G150" s="2"/>
      <c r="H150" s="2"/>
      <c r="I150" s="2"/>
      <c r="J150" s="2"/>
      <c r="K150" s="2"/>
      <c r="L150" s="2"/>
      <c r="M150" s="2"/>
    </row>
    <row r="151" spans="1:13">
      <c r="A151" s="2"/>
      <c r="B151" s="2"/>
      <c r="C151" s="2"/>
      <c r="D151" s="2"/>
      <c r="E151" s="2"/>
      <c r="F151" s="2"/>
      <c r="G151" s="2"/>
      <c r="H151" s="2"/>
      <c r="I151" s="2"/>
      <c r="J151" s="2"/>
      <c r="K151" s="2"/>
      <c r="L151" s="2"/>
      <c r="M151" s="2"/>
    </row>
    <row r="152" spans="1:13">
      <c r="A152" s="2"/>
      <c r="B152" s="2"/>
      <c r="C152" s="2"/>
      <c r="D152" s="2"/>
      <c r="E152" s="2"/>
      <c r="F152" s="2"/>
      <c r="G152" s="2"/>
      <c r="H152" s="2"/>
      <c r="I152" s="2"/>
      <c r="J152" s="2"/>
      <c r="K152" s="2"/>
      <c r="L152" s="2"/>
      <c r="M152" s="2"/>
    </row>
    <row r="153" spans="1:13">
      <c r="A153" s="2"/>
      <c r="B153" s="2"/>
      <c r="C153" s="2"/>
      <c r="D153" s="2"/>
      <c r="E153" s="2"/>
      <c r="F153" s="2"/>
      <c r="G153" s="2"/>
      <c r="H153" s="2"/>
      <c r="I153" s="2"/>
      <c r="J153" s="2"/>
      <c r="K153" s="2"/>
      <c r="L153" s="2"/>
      <c r="M153" s="2"/>
    </row>
    <row r="154" spans="1:13">
      <c r="A154" s="2"/>
      <c r="B154" s="2"/>
      <c r="C154" s="2"/>
      <c r="D154" s="2"/>
      <c r="E154" s="2"/>
      <c r="F154" s="2"/>
      <c r="G154" s="2"/>
      <c r="H154" s="2"/>
      <c r="I154" s="2"/>
      <c r="J154" s="2"/>
      <c r="K154" s="2"/>
      <c r="L154" s="2"/>
      <c r="M154" s="2"/>
    </row>
    <row r="155" spans="1:13">
      <c r="A155" s="2"/>
      <c r="B155" s="2"/>
      <c r="C155" s="2"/>
      <c r="D155" s="2"/>
      <c r="E155" s="2"/>
      <c r="F155" s="2"/>
      <c r="G155" s="2"/>
      <c r="H155" s="2"/>
      <c r="I155" s="2"/>
      <c r="J155" s="2"/>
      <c r="K155" s="2"/>
      <c r="L155" s="2"/>
      <c r="M155" s="2"/>
    </row>
    <row r="156" spans="1:13">
      <c r="A156" s="2"/>
      <c r="B156" s="2"/>
      <c r="C156" s="2"/>
      <c r="D156" s="2"/>
      <c r="E156" s="2"/>
      <c r="F156" s="2"/>
      <c r="G156" s="2"/>
      <c r="H156" s="2"/>
      <c r="I156" s="2"/>
      <c r="J156" s="2"/>
      <c r="K156" s="2"/>
      <c r="L156" s="2"/>
      <c r="M156" s="2"/>
    </row>
    <row r="157" spans="1:13">
      <c r="A157" s="2"/>
      <c r="B157" s="2"/>
      <c r="C157" s="2"/>
      <c r="D157" s="2"/>
      <c r="E157" s="2"/>
      <c r="F157" s="2"/>
      <c r="G157" s="2"/>
      <c r="H157" s="2"/>
      <c r="I157" s="2"/>
      <c r="J157" s="2"/>
      <c r="K157" s="2"/>
      <c r="L157" s="2"/>
      <c r="M157" s="2"/>
    </row>
    <row r="158" spans="1:13">
      <c r="A158" s="2"/>
      <c r="B158" s="2"/>
      <c r="C158" s="2"/>
      <c r="D158" s="2"/>
      <c r="E158" s="2"/>
      <c r="F158" s="2"/>
      <c r="G158" s="2"/>
      <c r="H158" s="2"/>
      <c r="I158" s="2"/>
      <c r="J158" s="2"/>
      <c r="K158" s="2"/>
      <c r="L158" s="2"/>
      <c r="M158" s="2"/>
    </row>
    <row r="159" spans="1:13">
      <c r="A159" s="2"/>
      <c r="B159" s="2"/>
      <c r="C159" s="2"/>
      <c r="D159" s="2"/>
      <c r="E159" s="2"/>
      <c r="F159" s="2"/>
      <c r="G159" s="2"/>
      <c r="H159" s="2"/>
      <c r="I159" s="2"/>
      <c r="J159" s="2"/>
      <c r="K159" s="2"/>
      <c r="L159" s="2"/>
      <c r="M159" s="2"/>
    </row>
    <row r="160" spans="1:13">
      <c r="A160" s="2"/>
      <c r="B160" s="2"/>
      <c r="C160" s="2"/>
      <c r="D160" s="2"/>
      <c r="E160" s="2"/>
      <c r="F160" s="2"/>
      <c r="G160" s="2"/>
      <c r="H160" s="2"/>
      <c r="I160" s="2"/>
      <c r="J160" s="2"/>
      <c r="K160" s="2"/>
      <c r="L160" s="2"/>
      <c r="M160" s="2"/>
    </row>
    <row r="161" spans="1:13">
      <c r="A161" s="2"/>
      <c r="B161" s="2"/>
      <c r="C161" s="2"/>
      <c r="D161" s="2"/>
      <c r="E161" s="2"/>
      <c r="F161" s="2"/>
      <c r="G161" s="2"/>
      <c r="H161" s="2"/>
      <c r="I161" s="2"/>
      <c r="J161" s="2"/>
      <c r="K161" s="2"/>
      <c r="L161" s="2"/>
      <c r="M161" s="2"/>
    </row>
    <row r="162" spans="1:13">
      <c r="A162" s="2"/>
      <c r="B162" s="2"/>
      <c r="C162" s="2"/>
      <c r="D162" s="2"/>
      <c r="E162" s="2"/>
      <c r="F162" s="2"/>
      <c r="G162" s="2"/>
      <c r="H162" s="2"/>
      <c r="I162" s="2"/>
      <c r="J162" s="2"/>
      <c r="K162" s="2"/>
      <c r="L162" s="2"/>
      <c r="M162" s="2"/>
    </row>
    <row r="163" spans="1:13">
      <c r="A163" s="2"/>
      <c r="B163" s="2"/>
      <c r="C163" s="2"/>
      <c r="D163" s="2"/>
      <c r="E163" s="2"/>
      <c r="F163" s="2"/>
      <c r="G163" s="2"/>
      <c r="H163" s="2"/>
      <c r="I163" s="2"/>
      <c r="J163" s="2"/>
      <c r="K163" s="2"/>
      <c r="L163" s="2"/>
      <c r="M163" s="2"/>
    </row>
    <row r="164" spans="1:13">
      <c r="A164" s="2"/>
      <c r="B164" s="2"/>
      <c r="C164" s="2"/>
      <c r="D164" s="2"/>
      <c r="E164" s="2"/>
      <c r="F164" s="2"/>
      <c r="G164" s="2"/>
      <c r="H164" s="2"/>
      <c r="I164" s="2"/>
      <c r="J164" s="2"/>
      <c r="K164" s="2"/>
      <c r="L164" s="2"/>
      <c r="M164" s="2"/>
    </row>
    <row r="165" spans="1:13">
      <c r="A165" s="2"/>
      <c r="B165" s="2"/>
      <c r="C165" s="2"/>
      <c r="D165" s="2"/>
      <c r="E165" s="2"/>
      <c r="F165" s="2"/>
      <c r="G165" s="2"/>
      <c r="H165" s="2"/>
      <c r="I165" s="2"/>
      <c r="J165" s="2"/>
      <c r="K165" s="2"/>
      <c r="L165" s="2"/>
      <c r="M165" s="2"/>
    </row>
    <row r="166" spans="1:13">
      <c r="A166" s="2"/>
      <c r="B166" s="2"/>
      <c r="C166" s="2"/>
      <c r="D166" s="2"/>
      <c r="E166" s="2"/>
      <c r="F166" s="2"/>
      <c r="G166" s="2"/>
      <c r="H166" s="2"/>
      <c r="I166" s="2"/>
      <c r="J166" s="2"/>
      <c r="K166" s="2"/>
      <c r="L166" s="2"/>
      <c r="M166" s="2"/>
    </row>
    <row r="167" spans="1:13">
      <c r="A167" s="2"/>
      <c r="B167" s="2"/>
      <c r="C167" s="2"/>
      <c r="D167" s="2"/>
      <c r="E167" s="2"/>
      <c r="F167" s="2"/>
      <c r="G167" s="2"/>
      <c r="H167" s="2"/>
      <c r="I167" s="2"/>
      <c r="J167" s="2"/>
      <c r="K167" s="2"/>
      <c r="L167" s="2"/>
      <c r="M167" s="2"/>
    </row>
    <row r="168" spans="1:13">
      <c r="A168" s="2"/>
      <c r="B168" s="2"/>
      <c r="C168" s="2"/>
      <c r="D168" s="2"/>
      <c r="E168" s="2"/>
      <c r="F168" s="2"/>
      <c r="G168" s="2"/>
      <c r="H168" s="2"/>
      <c r="I168" s="2"/>
      <c r="J168" s="2"/>
      <c r="K168" s="2"/>
      <c r="L168" s="2"/>
      <c r="M168" s="2"/>
    </row>
    <row r="169" spans="1:13">
      <c r="A169" s="2"/>
      <c r="B169" s="2"/>
      <c r="C169" s="2"/>
      <c r="D169" s="2"/>
      <c r="E169" s="2"/>
      <c r="F169" s="2"/>
      <c r="G169" s="2"/>
      <c r="H169" s="2"/>
      <c r="I169" s="2"/>
      <c r="J169" s="2"/>
      <c r="K169" s="2"/>
      <c r="L169" s="2"/>
      <c r="M169" s="2"/>
    </row>
    <row r="170" spans="1:13">
      <c r="A170" s="2"/>
      <c r="B170" s="2"/>
      <c r="C170" s="2"/>
      <c r="D170" s="2"/>
      <c r="E170" s="2"/>
      <c r="F170" s="2"/>
      <c r="G170" s="2"/>
      <c r="H170" s="2"/>
      <c r="I170" s="2"/>
      <c r="J170" s="2"/>
      <c r="K170" s="2"/>
      <c r="L170" s="2"/>
      <c r="M170" s="2"/>
    </row>
    <row r="171" spans="1:13">
      <c r="A171" s="2"/>
      <c r="B171" s="2"/>
      <c r="C171" s="2"/>
      <c r="D171" s="2"/>
      <c r="E171" s="2"/>
      <c r="F171" s="2"/>
      <c r="G171" s="2"/>
      <c r="H171" s="2"/>
      <c r="I171" s="2"/>
      <c r="J171" s="2"/>
      <c r="K171" s="2"/>
      <c r="L171" s="2"/>
      <c r="M171" s="2"/>
    </row>
    <row r="172" spans="1:13">
      <c r="A172" s="2"/>
      <c r="B172" s="2"/>
      <c r="C172" s="2"/>
      <c r="D172" s="2"/>
      <c r="E172" s="2"/>
      <c r="F172" s="2"/>
      <c r="G172" s="2"/>
      <c r="H172" s="2"/>
      <c r="I172" s="2"/>
      <c r="J172" s="2"/>
      <c r="K172" s="2"/>
      <c r="L172" s="2"/>
      <c r="M172" s="2"/>
    </row>
    <row r="173" spans="1:13">
      <c r="A173" s="2"/>
      <c r="B173" s="2"/>
      <c r="C173" s="2"/>
      <c r="D173" s="2"/>
      <c r="E173" s="2"/>
      <c r="F173" s="2"/>
      <c r="G173" s="2"/>
      <c r="H173" s="2"/>
      <c r="I173" s="2"/>
      <c r="J173" s="2"/>
      <c r="K173" s="2"/>
      <c r="L173" s="2"/>
      <c r="M173" s="2"/>
    </row>
    <row r="174" spans="1:13">
      <c r="A174" s="2"/>
      <c r="B174" s="2"/>
      <c r="C174" s="2"/>
      <c r="D174" s="2"/>
      <c r="E174" s="2"/>
      <c r="F174" s="2"/>
      <c r="G174" s="2"/>
      <c r="H174" s="2"/>
      <c r="I174" s="2"/>
      <c r="J174" s="2"/>
      <c r="K174" s="2"/>
      <c r="L174" s="2"/>
      <c r="M174" s="2"/>
    </row>
    <row r="175" spans="1:13">
      <c r="A175" s="2"/>
      <c r="B175" s="2"/>
      <c r="C175" s="2"/>
      <c r="D175" s="2"/>
      <c r="E175" s="2"/>
      <c r="F175" s="2"/>
      <c r="G175" s="2"/>
      <c r="H175" s="2"/>
      <c r="I175" s="2"/>
      <c r="J175" s="2"/>
      <c r="K175" s="2"/>
      <c r="L175" s="2"/>
      <c r="M175" s="2"/>
    </row>
    <row r="176" spans="1:13">
      <c r="A176" s="2"/>
      <c r="B176" s="2"/>
      <c r="C176" s="2"/>
      <c r="D176" s="2"/>
      <c r="E176" s="2"/>
      <c r="F176" s="2"/>
      <c r="G176" s="2"/>
      <c r="H176" s="2"/>
      <c r="I176" s="2"/>
      <c r="J176" s="2"/>
      <c r="K176" s="2"/>
      <c r="L176" s="2"/>
      <c r="M176" s="2"/>
    </row>
    <row r="177" spans="1:13">
      <c r="A177" s="2"/>
      <c r="B177" s="2"/>
      <c r="C177" s="2"/>
      <c r="D177" s="2"/>
      <c r="E177" s="2"/>
      <c r="F177" s="2"/>
      <c r="G177" s="2"/>
      <c r="H177" s="2"/>
      <c r="I177" s="2"/>
      <c r="J177" s="2"/>
      <c r="K177" s="2"/>
      <c r="L177" s="2"/>
      <c r="M177" s="2"/>
    </row>
    <row r="178" spans="1:13">
      <c r="A178" s="2"/>
      <c r="B178" s="2"/>
      <c r="C178" s="2"/>
      <c r="D178" s="2"/>
      <c r="E178" s="2"/>
      <c r="F178" s="2"/>
      <c r="G178" s="2"/>
      <c r="H178" s="2"/>
      <c r="I178" s="2"/>
      <c r="J178" s="2"/>
      <c r="K178" s="2"/>
      <c r="L178" s="2"/>
      <c r="M178" s="2"/>
    </row>
    <row r="179" spans="1:13">
      <c r="A179" s="2"/>
      <c r="B179" s="2"/>
      <c r="C179" s="2"/>
      <c r="D179" s="2"/>
      <c r="E179" s="2"/>
      <c r="F179" s="2"/>
      <c r="G179" s="2"/>
      <c r="H179" s="2"/>
      <c r="I179" s="2"/>
      <c r="J179" s="2"/>
      <c r="K179" s="2"/>
      <c r="L179" s="2"/>
      <c r="M179" s="2"/>
    </row>
    <row r="180" spans="1:13">
      <c r="A180" s="2"/>
      <c r="B180" s="2"/>
      <c r="C180" s="2"/>
      <c r="D180" s="2"/>
      <c r="E180" s="2"/>
      <c r="F180" s="2"/>
      <c r="G180" s="2"/>
      <c r="H180" s="2"/>
      <c r="I180" s="2"/>
      <c r="J180" s="2"/>
      <c r="K180" s="2"/>
      <c r="L180" s="2"/>
      <c r="M180" s="2"/>
    </row>
    <row r="181" spans="1:13">
      <c r="A181" s="2"/>
      <c r="B181" s="2"/>
      <c r="C181" s="2"/>
      <c r="D181" s="2"/>
      <c r="E181" s="2"/>
      <c r="F181" s="2"/>
      <c r="G181" s="2"/>
      <c r="H181" s="2"/>
      <c r="I181" s="2"/>
      <c r="J181" s="2"/>
      <c r="K181" s="2"/>
      <c r="L181" s="2"/>
      <c r="M181" s="2"/>
    </row>
    <row r="182" spans="1:13">
      <c r="A182" s="2"/>
      <c r="B182" s="2"/>
      <c r="C182" s="2"/>
      <c r="D182" s="2"/>
      <c r="E182" s="2"/>
      <c r="F182" s="2"/>
      <c r="G182" s="2"/>
      <c r="H182" s="2"/>
      <c r="I182" s="2"/>
      <c r="J182" s="2"/>
      <c r="K182" s="2"/>
      <c r="L182" s="2"/>
      <c r="M182" s="2"/>
    </row>
    <row r="183" spans="1:13">
      <c r="A183" s="2"/>
      <c r="B183" s="2"/>
      <c r="C183" s="2"/>
      <c r="D183" s="2"/>
      <c r="E183" s="2"/>
      <c r="F183" s="2"/>
      <c r="G183" s="2"/>
      <c r="H183" s="2"/>
      <c r="I183" s="2"/>
      <c r="J183" s="2"/>
      <c r="K183" s="2"/>
      <c r="L183" s="2"/>
      <c r="M183" s="2"/>
    </row>
    <row r="184" spans="1:13">
      <c r="A184" s="2"/>
      <c r="B184" s="2"/>
      <c r="C184" s="2"/>
      <c r="D184" s="2"/>
      <c r="E184" s="2"/>
      <c r="F184" s="2"/>
      <c r="G184" s="2"/>
      <c r="H184" s="2"/>
      <c r="I184" s="2"/>
      <c r="J184" s="2"/>
      <c r="K184" s="2"/>
      <c r="L184" s="2"/>
      <c r="M184" s="2"/>
    </row>
    <row r="185" spans="1:13">
      <c r="A185" s="2"/>
      <c r="B185" s="2"/>
      <c r="C185" s="2"/>
      <c r="D185" s="2"/>
      <c r="E185" s="2"/>
      <c r="F185" s="2"/>
      <c r="G185" s="2"/>
      <c r="H185" s="2"/>
      <c r="I185" s="2"/>
      <c r="J185" s="2"/>
      <c r="K185" s="2"/>
      <c r="L185" s="2"/>
      <c r="M185" s="2"/>
    </row>
    <row r="186" spans="1:13">
      <c r="A186" s="2"/>
      <c r="B186" s="2"/>
      <c r="C186" s="2"/>
      <c r="D186" s="2"/>
      <c r="E186" s="2"/>
      <c r="F186" s="2"/>
      <c r="G186" s="2"/>
      <c r="H186" s="2"/>
      <c r="I186" s="2"/>
      <c r="J186" s="2"/>
      <c r="K186" s="2"/>
      <c r="L186" s="2"/>
      <c r="M186" s="2"/>
    </row>
    <row r="187" spans="1:13">
      <c r="A187" s="2"/>
      <c r="B187" s="2"/>
      <c r="C187" s="2"/>
      <c r="D187" s="2"/>
      <c r="E187" s="2"/>
      <c r="F187" s="2"/>
      <c r="G187" s="2"/>
      <c r="H187" s="2"/>
      <c r="I187" s="2"/>
      <c r="J187" s="2"/>
      <c r="K187" s="2"/>
      <c r="L187" s="2"/>
      <c r="M187" s="2"/>
    </row>
    <row r="188" spans="1:13">
      <c r="A188" s="2"/>
      <c r="B188" s="2"/>
      <c r="C188" s="2"/>
      <c r="D188" s="2"/>
      <c r="E188" s="2"/>
      <c r="F188" s="2"/>
      <c r="G188" s="2"/>
      <c r="H188" s="2"/>
      <c r="I188" s="2"/>
      <c r="J188" s="2"/>
      <c r="K188" s="2"/>
      <c r="L188" s="2"/>
      <c r="M188" s="2"/>
    </row>
    <row r="189" spans="1:13">
      <c r="A189" s="2"/>
      <c r="B189" s="2"/>
      <c r="C189" s="2"/>
      <c r="D189" s="2"/>
      <c r="E189" s="2"/>
      <c r="F189" s="2"/>
      <c r="G189" s="2"/>
      <c r="H189" s="2"/>
      <c r="I189" s="2"/>
      <c r="J189" s="2"/>
      <c r="K189" s="2"/>
      <c r="L189" s="2"/>
      <c r="M189" s="2"/>
    </row>
    <row r="190" spans="1:13">
      <c r="A190" s="2"/>
      <c r="B190" s="2"/>
      <c r="C190" s="2"/>
      <c r="D190" s="2"/>
      <c r="E190" s="2"/>
      <c r="F190" s="2"/>
      <c r="G190" s="2"/>
      <c r="H190" s="2"/>
      <c r="I190" s="2"/>
      <c r="J190" s="2"/>
      <c r="K190" s="2"/>
      <c r="L190" s="2"/>
      <c r="M190" s="2"/>
    </row>
    <row r="191" spans="1:13">
      <c r="A191" s="2"/>
      <c r="B191" s="2"/>
      <c r="C191" s="2"/>
      <c r="D191" s="2"/>
      <c r="E191" s="2"/>
      <c r="F191" s="2"/>
      <c r="G191" s="2"/>
      <c r="H191" s="2"/>
      <c r="I191" s="2"/>
      <c r="J191" s="2"/>
      <c r="K191" s="2"/>
      <c r="L191" s="2"/>
      <c r="M191" s="2"/>
    </row>
    <row r="192" spans="1:13">
      <c r="A192" s="2"/>
      <c r="B192" s="2"/>
      <c r="C192" s="2"/>
      <c r="D192" s="2"/>
      <c r="E192" s="2"/>
      <c r="F192" s="2"/>
      <c r="G192" s="2"/>
      <c r="H192" s="2"/>
      <c r="I192" s="2"/>
      <c r="J192" s="2"/>
      <c r="K192" s="2"/>
      <c r="L192" s="2"/>
      <c r="M192" s="2"/>
    </row>
    <row r="193" spans="1:13">
      <c r="A193" s="2"/>
      <c r="B193" s="2"/>
      <c r="C193" s="2"/>
      <c r="D193" s="2"/>
      <c r="E193" s="2"/>
      <c r="F193" s="2"/>
      <c r="G193" s="2"/>
      <c r="H193" s="2"/>
      <c r="I193" s="2"/>
      <c r="J193" s="2"/>
      <c r="K193" s="2"/>
      <c r="L193" s="2"/>
      <c r="M193" s="2"/>
    </row>
    <row r="194" spans="1:13">
      <c r="A194" s="2"/>
      <c r="B194" s="2"/>
      <c r="C194" s="2"/>
      <c r="D194" s="2"/>
      <c r="E194" s="2"/>
      <c r="F194" s="2"/>
      <c r="G194" s="2"/>
      <c r="H194" s="2"/>
      <c r="I194" s="2"/>
      <c r="J194" s="2"/>
      <c r="K194" s="2"/>
      <c r="L194" s="2"/>
      <c r="M194" s="2"/>
    </row>
    <row r="195" spans="1:13">
      <c r="A195" s="2"/>
      <c r="B195" s="2"/>
      <c r="C195" s="2"/>
      <c r="D195" s="2"/>
      <c r="E195" s="2"/>
      <c r="F195" s="2"/>
      <c r="G195" s="2"/>
      <c r="H195" s="2"/>
      <c r="I195" s="2"/>
      <c r="J195" s="2"/>
      <c r="K195" s="2"/>
      <c r="L195" s="2"/>
      <c r="M195" s="2"/>
    </row>
    <row r="196" spans="1:13">
      <c r="A196" s="2"/>
      <c r="B196" s="2"/>
      <c r="C196" s="2"/>
      <c r="D196" s="2"/>
      <c r="E196" s="2"/>
      <c r="F196" s="2"/>
      <c r="G196" s="2"/>
      <c r="H196" s="2"/>
      <c r="I196" s="2"/>
      <c r="J196" s="2"/>
      <c r="K196" s="2"/>
      <c r="L196" s="2"/>
      <c r="M196" s="2"/>
    </row>
    <row r="197" spans="1:13">
      <c r="A197" s="2"/>
      <c r="B197" s="2"/>
      <c r="C197" s="2"/>
      <c r="D197" s="2"/>
      <c r="E197" s="2"/>
      <c r="F197" s="2"/>
      <c r="G197" s="2"/>
      <c r="H197" s="2"/>
      <c r="I197" s="2"/>
      <c r="J197" s="2"/>
      <c r="K197" s="2"/>
      <c r="L197" s="2"/>
      <c r="M197" s="2"/>
    </row>
    <row r="198" spans="1:13">
      <c r="A198" s="2"/>
      <c r="B198" s="2"/>
      <c r="C198" s="2"/>
      <c r="D198" s="2"/>
      <c r="E198" s="2"/>
      <c r="F198" s="2"/>
      <c r="G198" s="2"/>
      <c r="H198" s="2"/>
      <c r="I198" s="2"/>
      <c r="J198" s="2"/>
      <c r="K198" s="2"/>
      <c r="L198" s="2"/>
      <c r="M198" s="2"/>
    </row>
    <row r="199" spans="1:13">
      <c r="A199" s="2"/>
      <c r="B199" s="2"/>
      <c r="C199" s="2"/>
      <c r="D199" s="2"/>
      <c r="E199" s="2"/>
      <c r="F199" s="2"/>
      <c r="G199" s="2"/>
      <c r="H199" s="2"/>
      <c r="I199" s="2"/>
      <c r="J199" s="2"/>
      <c r="K199" s="2"/>
      <c r="L199" s="2"/>
      <c r="M199" s="2"/>
    </row>
    <row r="200" spans="1:13">
      <c r="A200" s="2"/>
      <c r="B200" s="2"/>
      <c r="C200" s="2"/>
      <c r="D200" s="2"/>
      <c r="E200" s="2"/>
      <c r="F200" s="2"/>
      <c r="G200" s="2"/>
      <c r="H200" s="2"/>
      <c r="I200" s="2"/>
      <c r="J200" s="2"/>
      <c r="K200" s="2"/>
      <c r="L200" s="2"/>
      <c r="M200" s="2"/>
    </row>
    <row r="201" spans="1:13">
      <c r="A201" s="2"/>
      <c r="B201" s="2"/>
      <c r="C201" s="2"/>
      <c r="D201" s="2"/>
      <c r="E201" s="2"/>
      <c r="F201" s="2"/>
      <c r="G201" s="2"/>
      <c r="H201" s="2"/>
      <c r="I201" s="2"/>
      <c r="J201" s="2"/>
      <c r="K201" s="2"/>
      <c r="L201" s="2"/>
      <c r="M201" s="2"/>
    </row>
    <row r="202" spans="1:13">
      <c r="A202" s="2"/>
      <c r="B202" s="2"/>
      <c r="C202" s="2"/>
      <c r="D202" s="2"/>
      <c r="E202" s="2"/>
      <c r="F202" s="2"/>
      <c r="G202" s="2"/>
      <c r="H202" s="2"/>
      <c r="I202" s="2"/>
      <c r="J202" s="2"/>
      <c r="K202" s="2"/>
      <c r="L202" s="2"/>
      <c r="M202" s="2"/>
    </row>
    <row r="203" spans="1:13">
      <c r="A203" s="2"/>
      <c r="B203" s="2"/>
      <c r="C203" s="2"/>
      <c r="D203" s="2"/>
      <c r="E203" s="2"/>
      <c r="F203" s="2"/>
      <c r="G203" s="2"/>
      <c r="H203" s="2"/>
      <c r="I203" s="2"/>
      <c r="J203" s="2"/>
      <c r="K203" s="2"/>
      <c r="L203" s="2"/>
      <c r="M203" s="2"/>
    </row>
    <row r="204" spans="1:13">
      <c r="A204" s="2"/>
      <c r="B204" s="2"/>
      <c r="C204" s="2"/>
      <c r="D204" s="2"/>
      <c r="E204" s="2"/>
      <c r="F204" s="2"/>
      <c r="G204" s="2"/>
      <c r="H204" s="2"/>
      <c r="I204" s="2"/>
      <c r="J204" s="2"/>
      <c r="K204" s="2"/>
      <c r="L204" s="2"/>
      <c r="M204" s="2"/>
    </row>
    <row r="205" spans="1:13">
      <c r="A205" s="2"/>
      <c r="B205" s="2"/>
      <c r="C205" s="2"/>
      <c r="D205" s="2"/>
      <c r="E205" s="2"/>
      <c r="F205" s="2"/>
      <c r="G205" s="2"/>
      <c r="H205" s="2"/>
      <c r="I205" s="2"/>
      <c r="J205" s="2"/>
      <c r="K205" s="2"/>
      <c r="L205" s="2"/>
      <c r="M205" s="2"/>
    </row>
    <row r="206" spans="1:13">
      <c r="A206" s="2"/>
      <c r="B206" s="2"/>
      <c r="C206" s="2"/>
      <c r="D206" s="2"/>
      <c r="E206" s="2"/>
      <c r="F206" s="2"/>
      <c r="G206" s="2"/>
      <c r="H206" s="2"/>
      <c r="I206" s="2"/>
      <c r="J206" s="2"/>
      <c r="K206" s="2"/>
      <c r="L206" s="2"/>
      <c r="M206" s="2"/>
    </row>
    <row r="207" spans="1:13">
      <c r="A207" s="2"/>
      <c r="B207" s="2"/>
      <c r="C207" s="2"/>
      <c r="D207" s="2"/>
      <c r="E207" s="2"/>
      <c r="F207" s="2"/>
      <c r="G207" s="2"/>
      <c r="H207" s="2"/>
      <c r="I207" s="2"/>
      <c r="J207" s="2"/>
      <c r="K207" s="2"/>
      <c r="L207" s="2"/>
      <c r="M207" s="2"/>
    </row>
    <row r="208" spans="1:13">
      <c r="A208" s="2"/>
      <c r="B208" s="2"/>
      <c r="C208" s="2"/>
      <c r="D208" s="2"/>
      <c r="E208" s="2"/>
      <c r="F208" s="2"/>
      <c r="G208" s="2"/>
      <c r="H208" s="2"/>
      <c r="I208" s="2"/>
      <c r="J208" s="2"/>
      <c r="K208" s="2"/>
      <c r="L208" s="2"/>
      <c r="M208" s="2"/>
    </row>
    <row r="209" spans="1:13">
      <c r="A209" s="2"/>
      <c r="B209" s="2"/>
      <c r="C209" s="2"/>
      <c r="D209" s="2"/>
      <c r="E209" s="2"/>
      <c r="F209" s="2"/>
      <c r="G209" s="2"/>
      <c r="H209" s="2"/>
      <c r="I209" s="2"/>
      <c r="J209" s="2"/>
      <c r="K209" s="2"/>
      <c r="L209" s="2"/>
      <c r="M209" s="2"/>
    </row>
    <row r="210" spans="1:13">
      <c r="A210" s="2"/>
      <c r="B210" s="2"/>
      <c r="C210" s="2"/>
      <c r="D210" s="2"/>
      <c r="E210" s="2"/>
      <c r="F210" s="2"/>
      <c r="G210" s="2"/>
      <c r="H210" s="2"/>
      <c r="I210" s="2"/>
      <c r="J210" s="2"/>
      <c r="K210" s="2"/>
      <c r="L210" s="2"/>
      <c r="M210" s="2"/>
    </row>
    <row r="211" spans="1:13">
      <c r="A211" s="2"/>
      <c r="B211" s="2"/>
      <c r="C211" s="2"/>
      <c r="D211" s="2"/>
      <c r="E211" s="2"/>
      <c r="F211" s="2"/>
      <c r="G211" s="2"/>
      <c r="H211" s="2"/>
      <c r="I211" s="2"/>
      <c r="J211" s="2"/>
      <c r="K211" s="2"/>
      <c r="L211" s="2"/>
      <c r="M211" s="2"/>
    </row>
    <row r="212" spans="1:13">
      <c r="A212" s="2"/>
      <c r="B212" s="2"/>
      <c r="C212" s="2"/>
      <c r="D212" s="2"/>
      <c r="E212" s="2"/>
      <c r="F212" s="2"/>
      <c r="G212" s="2"/>
      <c r="H212" s="2"/>
      <c r="I212" s="2"/>
      <c r="J212" s="2"/>
      <c r="K212" s="2"/>
      <c r="L212" s="2"/>
      <c r="M212" s="2"/>
    </row>
    <row r="213" spans="1:13">
      <c r="A213" s="2"/>
      <c r="B213" s="2"/>
      <c r="C213" s="2"/>
      <c r="D213" s="2"/>
      <c r="E213" s="2"/>
      <c r="F213" s="2"/>
      <c r="G213" s="2"/>
      <c r="H213" s="2"/>
      <c r="I213" s="2"/>
      <c r="J213" s="2"/>
      <c r="K213" s="2"/>
      <c r="L213" s="2"/>
      <c r="M213" s="2"/>
    </row>
    <row r="214" spans="1:13">
      <c r="A214" s="2"/>
      <c r="B214" s="2"/>
      <c r="C214" s="2"/>
      <c r="D214" s="2"/>
      <c r="E214" s="2"/>
      <c r="F214" s="2"/>
      <c r="G214" s="2"/>
      <c r="H214" s="2"/>
      <c r="I214" s="2"/>
      <c r="J214" s="2"/>
      <c r="K214" s="2"/>
      <c r="L214" s="2"/>
      <c r="M214" s="2"/>
    </row>
    <row r="215" spans="1:13">
      <c r="A215" s="2"/>
      <c r="B215" s="2"/>
      <c r="C215" s="2"/>
      <c r="D215" s="2"/>
      <c r="E215" s="2"/>
      <c r="F215" s="2"/>
      <c r="G215" s="2"/>
      <c r="H215" s="2"/>
      <c r="I215" s="2"/>
      <c r="J215" s="2"/>
      <c r="K215" s="2"/>
      <c r="L215" s="2"/>
      <c r="M215" s="2"/>
    </row>
    <row r="216" spans="1:13">
      <c r="A216" s="2"/>
      <c r="B216" s="2"/>
      <c r="C216" s="2"/>
      <c r="D216" s="2"/>
      <c r="E216" s="2"/>
      <c r="F216" s="2"/>
      <c r="G216" s="2"/>
      <c r="H216" s="2"/>
      <c r="I216" s="2"/>
      <c r="J216" s="2"/>
      <c r="K216" s="2"/>
      <c r="L216" s="2"/>
      <c r="M216" s="2"/>
    </row>
    <row r="217" spans="1:13">
      <c r="A217" s="2"/>
      <c r="B217" s="2"/>
      <c r="C217" s="2"/>
      <c r="D217" s="2"/>
      <c r="E217" s="2"/>
      <c r="F217" s="2"/>
      <c r="G217" s="2"/>
      <c r="H217" s="2"/>
      <c r="I217" s="2"/>
      <c r="J217" s="2"/>
      <c r="K217" s="2"/>
      <c r="L217" s="2"/>
      <c r="M217" s="2"/>
    </row>
    <row r="218" spans="1:13">
      <c r="A218" s="2"/>
      <c r="B218" s="2"/>
      <c r="C218" s="2"/>
      <c r="D218" s="2"/>
      <c r="E218" s="2"/>
      <c r="F218" s="2"/>
      <c r="G218" s="2"/>
      <c r="H218" s="2"/>
      <c r="I218" s="2"/>
      <c r="J218" s="2"/>
      <c r="K218" s="2"/>
      <c r="L218" s="2"/>
      <c r="M218" s="2"/>
    </row>
    <row r="219" spans="1:13">
      <c r="A219" s="2"/>
      <c r="B219" s="2"/>
      <c r="C219" s="2"/>
      <c r="D219" s="2"/>
      <c r="E219" s="2"/>
      <c r="F219" s="2"/>
      <c r="G219" s="2"/>
      <c r="H219" s="2"/>
      <c r="I219" s="2"/>
      <c r="J219" s="2"/>
      <c r="K219" s="2"/>
      <c r="L219" s="2"/>
      <c r="M219" s="2"/>
    </row>
    <row r="220" spans="1:13">
      <c r="A220" s="2"/>
      <c r="B220" s="2"/>
      <c r="C220" s="2"/>
      <c r="D220" s="2"/>
      <c r="E220" s="2"/>
      <c r="F220" s="2"/>
      <c r="G220" s="2"/>
      <c r="H220" s="2"/>
      <c r="I220" s="2"/>
      <c r="J220" s="2"/>
      <c r="K220" s="2"/>
      <c r="L220" s="2"/>
      <c r="M220" s="2"/>
    </row>
    <row r="221" spans="1:13">
      <c r="A221" s="2"/>
      <c r="B221" s="2"/>
      <c r="C221" s="2"/>
      <c r="D221" s="2"/>
      <c r="E221" s="2"/>
      <c r="F221" s="2"/>
      <c r="G221" s="2"/>
      <c r="H221" s="2"/>
      <c r="I221" s="2"/>
      <c r="J221" s="2"/>
      <c r="K221" s="2"/>
      <c r="L221" s="2"/>
      <c r="M221" s="2"/>
    </row>
    <row r="222" spans="1:13">
      <c r="A222" s="2"/>
      <c r="B222" s="2"/>
      <c r="C222" s="2"/>
      <c r="D222" s="2"/>
      <c r="E222" s="2"/>
      <c r="F222" s="2"/>
      <c r="G222" s="2"/>
      <c r="H222" s="2"/>
      <c r="I222" s="2"/>
      <c r="J222" s="2"/>
      <c r="K222" s="2"/>
      <c r="L222" s="2"/>
      <c r="M222" s="2"/>
    </row>
    <row r="223" spans="1:13">
      <c r="A223" s="2"/>
      <c r="B223" s="2"/>
      <c r="C223" s="2"/>
      <c r="D223" s="2"/>
      <c r="E223" s="2"/>
      <c r="F223" s="2"/>
      <c r="G223" s="2"/>
      <c r="H223" s="2"/>
      <c r="I223" s="2"/>
      <c r="J223" s="2"/>
      <c r="K223" s="2"/>
      <c r="L223" s="2"/>
      <c r="M223" s="2"/>
    </row>
    <row r="224" spans="1:13">
      <c r="A224" s="2"/>
      <c r="B224" s="2"/>
      <c r="C224" s="2"/>
      <c r="D224" s="2"/>
      <c r="E224" s="2"/>
      <c r="F224" s="2"/>
      <c r="G224" s="2"/>
      <c r="H224" s="2"/>
      <c r="I224" s="2"/>
      <c r="J224" s="2"/>
      <c r="K224" s="2"/>
      <c r="L224" s="2"/>
      <c r="M224" s="2"/>
    </row>
    <row r="225" spans="1:13">
      <c r="A225" s="2"/>
      <c r="B225" s="2"/>
      <c r="C225" s="2"/>
      <c r="D225" s="2"/>
      <c r="E225" s="2"/>
      <c r="F225" s="2"/>
      <c r="G225" s="2"/>
      <c r="H225" s="2"/>
      <c r="I225" s="2"/>
      <c r="J225" s="2"/>
      <c r="K225" s="2"/>
      <c r="L225" s="2"/>
      <c r="M225" s="2"/>
    </row>
    <row r="226" spans="1:13">
      <c r="A226" s="2"/>
      <c r="B226" s="2"/>
      <c r="C226" s="2"/>
      <c r="D226" s="2"/>
      <c r="E226" s="2"/>
      <c r="F226" s="2"/>
      <c r="G226" s="2"/>
      <c r="H226" s="2"/>
      <c r="I226" s="2"/>
      <c r="J226" s="2"/>
      <c r="K226" s="2"/>
      <c r="L226" s="2"/>
      <c r="M226" s="2"/>
    </row>
    <row r="227" spans="1:13">
      <c r="A227" s="2"/>
      <c r="B227" s="2"/>
      <c r="C227" s="2"/>
      <c r="D227" s="2"/>
      <c r="E227" s="2"/>
      <c r="F227" s="2"/>
      <c r="G227" s="2"/>
      <c r="H227" s="2"/>
      <c r="I227" s="2"/>
      <c r="J227" s="2"/>
      <c r="K227" s="2"/>
      <c r="L227" s="2"/>
      <c r="M227" s="2"/>
    </row>
    <row r="228" spans="1:13">
      <c r="A228" s="2"/>
      <c r="B228" s="2"/>
      <c r="C228" s="2"/>
      <c r="D228" s="2"/>
      <c r="E228" s="2"/>
      <c r="F228" s="2"/>
      <c r="G228" s="2"/>
      <c r="H228" s="2"/>
      <c r="I228" s="2"/>
      <c r="J228" s="2"/>
      <c r="K228" s="2"/>
      <c r="L228" s="2"/>
      <c r="M228" s="2"/>
    </row>
    <row r="229" spans="1:13">
      <c r="A229" s="2"/>
      <c r="B229" s="2"/>
      <c r="C229" s="2"/>
      <c r="D229" s="2"/>
      <c r="E229" s="2"/>
      <c r="F229" s="2"/>
      <c r="G229" s="2"/>
      <c r="H229" s="2"/>
      <c r="I229" s="2"/>
      <c r="J229" s="2"/>
      <c r="K229" s="2"/>
      <c r="L229" s="2"/>
      <c r="M229" s="2"/>
    </row>
    <row r="230" spans="1:13">
      <c r="A230" s="2"/>
      <c r="B230" s="2"/>
      <c r="C230" s="2"/>
      <c r="D230" s="2"/>
      <c r="E230" s="2"/>
      <c r="F230" s="2"/>
      <c r="G230" s="2"/>
      <c r="H230" s="2"/>
      <c r="I230" s="2"/>
      <c r="J230" s="2"/>
      <c r="K230" s="2"/>
      <c r="L230" s="2"/>
      <c r="M230" s="2"/>
    </row>
    <row r="231" spans="1:13">
      <c r="A231" s="2"/>
      <c r="B231" s="2"/>
      <c r="C231" s="2"/>
      <c r="D231" s="2"/>
      <c r="E231" s="2"/>
      <c r="F231" s="2"/>
      <c r="G231" s="2"/>
      <c r="H231" s="2"/>
      <c r="I231" s="2"/>
      <c r="J231" s="2"/>
      <c r="K231" s="2"/>
      <c r="L231" s="2"/>
      <c r="M231" s="2"/>
    </row>
    <row r="232" spans="1:13">
      <c r="A232" s="2"/>
      <c r="B232" s="2"/>
      <c r="C232" s="2"/>
      <c r="D232" s="2"/>
      <c r="E232" s="2"/>
      <c r="F232" s="2"/>
      <c r="G232" s="2"/>
      <c r="H232" s="2"/>
      <c r="I232" s="2"/>
      <c r="J232" s="2"/>
      <c r="K232" s="2"/>
      <c r="L232" s="2"/>
      <c r="M232" s="2"/>
    </row>
    <row r="233" spans="1:13">
      <c r="A233" s="2"/>
      <c r="B233" s="2"/>
      <c r="C233" s="2"/>
      <c r="D233" s="2"/>
      <c r="E233" s="2"/>
      <c r="F233" s="2"/>
      <c r="G233" s="2"/>
      <c r="H233" s="2"/>
      <c r="I233" s="2"/>
      <c r="J233" s="2"/>
      <c r="K233" s="2"/>
      <c r="L233" s="2"/>
      <c r="M233" s="2"/>
    </row>
    <row r="234" spans="1:13">
      <c r="A234" s="2"/>
      <c r="B234" s="2"/>
      <c r="C234" s="2"/>
      <c r="D234" s="2"/>
      <c r="E234" s="2"/>
      <c r="F234" s="2"/>
      <c r="G234" s="2"/>
      <c r="H234" s="2"/>
      <c r="I234" s="2"/>
      <c r="J234" s="2"/>
      <c r="K234" s="2"/>
      <c r="L234" s="2"/>
      <c r="M234" s="2"/>
    </row>
    <row r="235" spans="1:13">
      <c r="A235" s="2"/>
      <c r="B235" s="2"/>
      <c r="C235" s="2"/>
      <c r="D235" s="2"/>
      <c r="E235" s="2"/>
      <c r="F235" s="2"/>
      <c r="G235" s="2"/>
      <c r="H235" s="2"/>
      <c r="I235" s="2"/>
      <c r="J235" s="2"/>
      <c r="K235" s="2"/>
      <c r="L235" s="2"/>
      <c r="M235" s="2"/>
    </row>
    <row r="236" spans="1:13">
      <c r="A236" s="2"/>
      <c r="B236" s="2"/>
      <c r="C236" s="2"/>
      <c r="D236" s="2"/>
      <c r="E236" s="2"/>
      <c r="F236" s="2"/>
      <c r="G236" s="2"/>
      <c r="H236" s="2"/>
      <c r="I236" s="2"/>
      <c r="J236" s="2"/>
      <c r="K236" s="2"/>
      <c r="L236" s="2"/>
      <c r="M236" s="2"/>
    </row>
    <row r="237" spans="1:13">
      <c r="A237" s="2"/>
      <c r="B237" s="2"/>
      <c r="C237" s="2"/>
      <c r="D237" s="2"/>
      <c r="E237" s="2"/>
      <c r="F237" s="2"/>
      <c r="G237" s="2"/>
      <c r="H237" s="2"/>
      <c r="I237" s="2"/>
      <c r="J237" s="2"/>
      <c r="K237" s="2"/>
      <c r="L237" s="2"/>
      <c r="M237" s="2"/>
    </row>
    <row r="238" spans="1:13">
      <c r="A238" s="2"/>
      <c r="B238" s="2"/>
      <c r="C238" s="2"/>
      <c r="D238" s="2"/>
      <c r="E238" s="2"/>
      <c r="F238" s="2"/>
      <c r="G238" s="2"/>
      <c r="H238" s="2"/>
      <c r="I238" s="2"/>
      <c r="J238" s="2"/>
      <c r="K238" s="2"/>
      <c r="L238" s="2"/>
      <c r="M238" s="2"/>
    </row>
    <row r="239" spans="1:13">
      <c r="A239" s="2"/>
      <c r="B239" s="2"/>
      <c r="C239" s="2"/>
      <c r="D239" s="2"/>
      <c r="E239" s="2"/>
      <c r="F239" s="2"/>
      <c r="G239" s="2"/>
      <c r="H239" s="2"/>
      <c r="I239" s="2"/>
      <c r="J239" s="2"/>
      <c r="K239" s="2"/>
      <c r="L239" s="2"/>
      <c r="M239" s="2"/>
    </row>
    <row r="240" spans="1:13">
      <c r="A240" s="2"/>
      <c r="B240" s="2"/>
      <c r="C240" s="2"/>
      <c r="D240" s="2"/>
      <c r="E240" s="2"/>
      <c r="F240" s="2"/>
      <c r="G240" s="2"/>
      <c r="H240" s="2"/>
      <c r="I240" s="2"/>
      <c r="J240" s="2"/>
      <c r="K240" s="2"/>
      <c r="L240" s="2"/>
      <c r="M240" s="2"/>
    </row>
    <row r="241" spans="1:13">
      <c r="A241" s="2"/>
      <c r="B241" s="2"/>
      <c r="C241" s="2"/>
      <c r="D241" s="2"/>
      <c r="E241" s="2"/>
      <c r="F241" s="2"/>
      <c r="G241" s="2"/>
      <c r="H241" s="2"/>
      <c r="I241" s="2"/>
      <c r="J241" s="2"/>
      <c r="K241" s="2"/>
      <c r="L241" s="2"/>
      <c r="M241" s="2"/>
    </row>
    <row r="242" spans="1:13">
      <c r="A242" s="2"/>
      <c r="B242" s="2"/>
      <c r="C242" s="2"/>
      <c r="D242" s="2"/>
      <c r="E242" s="2"/>
      <c r="F242" s="2"/>
      <c r="G242" s="2"/>
      <c r="H242" s="2"/>
      <c r="I242" s="2"/>
      <c r="J242" s="2"/>
      <c r="K242" s="2"/>
      <c r="L242" s="2"/>
      <c r="M242" s="2"/>
    </row>
    <row r="243" spans="1:13">
      <c r="A243" s="2"/>
      <c r="B243" s="2"/>
      <c r="C243" s="2"/>
      <c r="D243" s="2"/>
      <c r="E243" s="2"/>
      <c r="F243" s="2"/>
      <c r="G243" s="2"/>
      <c r="H243" s="2"/>
      <c r="I243" s="2"/>
      <c r="J243" s="2"/>
      <c r="K243" s="2"/>
      <c r="L243" s="2"/>
      <c r="M243" s="2"/>
    </row>
    <row r="244" spans="1:13">
      <c r="A244" s="2"/>
      <c r="B244" s="2"/>
      <c r="C244" s="2"/>
      <c r="D244" s="2"/>
      <c r="E244" s="2"/>
      <c r="F244" s="2"/>
      <c r="G244" s="2"/>
      <c r="H244" s="2"/>
      <c r="I244" s="2"/>
      <c r="J244" s="2"/>
      <c r="K244" s="2"/>
      <c r="L244" s="2"/>
      <c r="M244" s="2"/>
    </row>
    <row r="245" spans="1:13">
      <c r="A245" s="2"/>
      <c r="B245" s="2"/>
      <c r="C245" s="2"/>
      <c r="D245" s="2"/>
      <c r="E245" s="2"/>
      <c r="F245" s="2"/>
      <c r="G245" s="2"/>
      <c r="H245" s="2"/>
      <c r="I245" s="2"/>
      <c r="J245" s="2"/>
      <c r="K245" s="2"/>
      <c r="L245" s="2"/>
      <c r="M245" s="2"/>
    </row>
    <row r="246" spans="1:13">
      <c r="A246" s="2"/>
      <c r="B246" s="2"/>
      <c r="C246" s="2"/>
      <c r="D246" s="2"/>
      <c r="E246" s="2"/>
      <c r="F246" s="2"/>
      <c r="G246" s="2"/>
      <c r="H246" s="2"/>
      <c r="I246" s="2"/>
      <c r="J246" s="2"/>
      <c r="K246" s="2"/>
      <c r="L246" s="2"/>
      <c r="M246" s="2"/>
    </row>
    <row r="247" spans="1:13">
      <c r="A247" s="2"/>
      <c r="B247" s="2"/>
      <c r="C247" s="2"/>
      <c r="D247" s="2"/>
      <c r="E247" s="2"/>
      <c r="F247" s="2"/>
      <c r="G247" s="2"/>
      <c r="H247" s="2"/>
      <c r="I247" s="2"/>
      <c r="J247" s="2"/>
      <c r="K247" s="2"/>
      <c r="L247" s="2"/>
      <c r="M247" s="2"/>
    </row>
    <row r="248" spans="1:13">
      <c r="A248" s="2"/>
      <c r="B248" s="2"/>
      <c r="C248" s="2"/>
      <c r="D248" s="2"/>
      <c r="E248" s="2"/>
      <c r="F248" s="2"/>
      <c r="G248" s="2"/>
      <c r="H248" s="2"/>
      <c r="I248" s="2"/>
      <c r="J248" s="2"/>
      <c r="K248" s="2"/>
      <c r="L248" s="2"/>
      <c r="M248" s="2"/>
    </row>
    <row r="249" spans="1:13">
      <c r="A249" s="2"/>
      <c r="B249" s="2"/>
      <c r="C249" s="2"/>
      <c r="D249" s="2"/>
      <c r="E249" s="2"/>
      <c r="F249" s="2"/>
      <c r="G249" s="2"/>
      <c r="H249" s="2"/>
      <c r="I249" s="2"/>
      <c r="J249" s="2"/>
      <c r="K249" s="2"/>
      <c r="L249" s="2"/>
      <c r="M249" s="2"/>
    </row>
    <row r="250" spans="1:13">
      <c r="A250" s="2"/>
      <c r="B250" s="2"/>
      <c r="C250" s="2"/>
      <c r="D250" s="2"/>
      <c r="E250" s="2"/>
      <c r="F250" s="2"/>
      <c r="G250" s="2"/>
      <c r="H250" s="2"/>
      <c r="I250" s="2"/>
      <c r="J250" s="2"/>
      <c r="K250" s="2"/>
      <c r="L250" s="2"/>
      <c r="M250" s="2"/>
    </row>
    <row r="251" spans="1:13">
      <c r="A251" s="2"/>
      <c r="B251" s="2"/>
      <c r="C251" s="2"/>
      <c r="D251" s="2"/>
      <c r="E251" s="2"/>
      <c r="F251" s="2"/>
      <c r="G251" s="2"/>
      <c r="H251" s="2"/>
      <c r="I251" s="2"/>
      <c r="J251" s="2"/>
      <c r="K251" s="2"/>
      <c r="L251" s="2"/>
      <c r="M251" s="2"/>
    </row>
    <row r="252" spans="1:13">
      <c r="A252" s="2"/>
      <c r="B252" s="2"/>
      <c r="C252" s="2"/>
      <c r="D252" s="2"/>
      <c r="E252" s="2"/>
      <c r="F252" s="2"/>
      <c r="G252" s="2"/>
      <c r="H252" s="2"/>
      <c r="I252" s="2"/>
      <c r="J252" s="2"/>
      <c r="K252" s="2"/>
      <c r="L252" s="2"/>
      <c r="M252" s="2"/>
    </row>
    <row r="253" spans="1:13">
      <c r="A253" s="2"/>
      <c r="B253" s="2"/>
      <c r="C253" s="2"/>
      <c r="D253" s="2"/>
      <c r="E253" s="2"/>
      <c r="F253" s="2"/>
      <c r="G253" s="2"/>
      <c r="H253" s="2"/>
      <c r="I253" s="2"/>
      <c r="J253" s="2"/>
      <c r="K253" s="2"/>
      <c r="L253" s="2"/>
      <c r="M253" s="2"/>
    </row>
    <row r="254" spans="1:13">
      <c r="A254" s="2"/>
      <c r="B254" s="2"/>
      <c r="C254" s="2"/>
      <c r="D254" s="2"/>
      <c r="E254" s="2"/>
      <c r="F254" s="2"/>
      <c r="G254" s="2"/>
      <c r="H254" s="2"/>
      <c r="I254" s="2"/>
      <c r="J254" s="2"/>
      <c r="K254" s="2"/>
      <c r="L254" s="2"/>
      <c r="M254" s="2"/>
    </row>
    <row r="255" spans="1:13">
      <c r="A255" s="2"/>
      <c r="B255" s="2"/>
      <c r="C255" s="2"/>
      <c r="D255" s="2"/>
      <c r="E255" s="2"/>
      <c r="F255" s="2"/>
      <c r="G255" s="2"/>
      <c r="H255" s="2"/>
      <c r="I255" s="2"/>
      <c r="J255" s="2"/>
      <c r="K255" s="2"/>
      <c r="L255" s="2"/>
      <c r="M255" s="2"/>
    </row>
    <row r="256" spans="1:13">
      <c r="A256" s="2"/>
      <c r="B256" s="2"/>
      <c r="C256" s="2"/>
      <c r="D256" s="2"/>
      <c r="E256" s="2"/>
      <c r="F256" s="2"/>
      <c r="G256" s="2"/>
      <c r="H256" s="2"/>
      <c r="I256" s="2"/>
      <c r="J256" s="2"/>
      <c r="K256" s="2"/>
      <c r="L256" s="2"/>
      <c r="M256" s="2"/>
    </row>
    <row r="257" spans="1:13">
      <c r="A257" s="2"/>
      <c r="B257" s="2"/>
      <c r="C257" s="2"/>
      <c r="D257" s="2"/>
      <c r="E257" s="2"/>
      <c r="F257" s="2"/>
      <c r="G257" s="2"/>
      <c r="H257" s="2"/>
      <c r="I257" s="2"/>
      <c r="J257" s="2"/>
      <c r="K257" s="2"/>
      <c r="L257" s="2"/>
      <c r="M257" s="2"/>
    </row>
    <row r="258" spans="1:13">
      <c r="A258" s="2"/>
      <c r="B258" s="2"/>
      <c r="C258" s="2"/>
      <c r="D258" s="2"/>
      <c r="E258" s="2"/>
      <c r="F258" s="2"/>
      <c r="G258" s="2"/>
      <c r="H258" s="2"/>
      <c r="I258" s="2"/>
      <c r="J258" s="2"/>
      <c r="K258" s="2"/>
      <c r="L258" s="2"/>
      <c r="M258" s="2"/>
    </row>
    <row r="259" spans="1:13">
      <c r="A259" s="2"/>
      <c r="B259" s="2"/>
      <c r="C259" s="2"/>
      <c r="D259" s="2"/>
      <c r="E259" s="2"/>
      <c r="F259" s="2"/>
      <c r="G259" s="2"/>
      <c r="H259" s="2"/>
      <c r="I259" s="2"/>
      <c r="J259" s="2"/>
      <c r="K259" s="2"/>
      <c r="L259" s="2"/>
      <c r="M259" s="2"/>
    </row>
    <row r="260" spans="1:13">
      <c r="A260" s="2"/>
      <c r="B260" s="2"/>
      <c r="C260" s="2"/>
      <c r="D260" s="2"/>
      <c r="E260" s="2"/>
      <c r="F260" s="2"/>
      <c r="G260" s="2"/>
      <c r="H260" s="2"/>
      <c r="I260" s="2"/>
      <c r="J260" s="2"/>
      <c r="K260" s="2"/>
      <c r="L260" s="2"/>
      <c r="M260" s="2"/>
    </row>
    <row r="261" spans="1:13">
      <c r="A261" s="2"/>
      <c r="B261" s="2"/>
      <c r="C261" s="2"/>
      <c r="D261" s="2"/>
      <c r="E261" s="2"/>
      <c r="F261" s="2"/>
      <c r="G261" s="2"/>
      <c r="H261" s="2"/>
      <c r="I261" s="2"/>
      <c r="J261" s="2"/>
      <c r="K261" s="2"/>
      <c r="L261" s="2"/>
      <c r="M261" s="2"/>
    </row>
    <row r="262" spans="1:13">
      <c r="A262" s="2"/>
      <c r="B262" s="2"/>
      <c r="C262" s="2"/>
      <c r="D262" s="2"/>
      <c r="E262" s="2"/>
      <c r="F262" s="2"/>
      <c r="G262" s="2"/>
      <c r="H262" s="2"/>
      <c r="I262" s="2"/>
      <c r="J262" s="2"/>
      <c r="K262" s="2"/>
      <c r="L262" s="2"/>
      <c r="M262" s="2"/>
    </row>
    <row r="263" spans="1:13">
      <c r="A263" s="2"/>
      <c r="B263" s="2"/>
      <c r="C263" s="2"/>
      <c r="D263" s="2"/>
      <c r="E263" s="2"/>
      <c r="F263" s="2"/>
      <c r="G263" s="2"/>
      <c r="H263" s="2"/>
      <c r="I263" s="2"/>
      <c r="J263" s="2"/>
      <c r="K263" s="2"/>
      <c r="L263" s="2"/>
      <c r="M263" s="2"/>
    </row>
    <row r="264" spans="1:13">
      <c r="A264" s="2"/>
      <c r="B264" s="2"/>
      <c r="C264" s="2"/>
      <c r="D264" s="2"/>
      <c r="E264" s="2"/>
      <c r="F264" s="2"/>
      <c r="G264" s="2"/>
      <c r="H264" s="2"/>
      <c r="I264" s="2"/>
      <c r="J264" s="2"/>
      <c r="K264" s="2"/>
      <c r="L264" s="2"/>
      <c r="M264" s="2"/>
    </row>
    <row r="265" spans="1:13">
      <c r="A265" s="2"/>
      <c r="B265" s="2"/>
      <c r="C265" s="2"/>
      <c r="D265" s="2"/>
      <c r="E265" s="2"/>
      <c r="F265" s="2"/>
      <c r="G265" s="2"/>
      <c r="H265" s="2"/>
      <c r="I265" s="2"/>
      <c r="J265" s="2"/>
      <c r="K265" s="2"/>
      <c r="L265" s="2"/>
      <c r="M265" s="2"/>
    </row>
    <row r="266" spans="1:13">
      <c r="A266" s="2"/>
      <c r="B266" s="2"/>
      <c r="C266" s="2"/>
      <c r="D266" s="2"/>
      <c r="E266" s="2"/>
      <c r="F266" s="2"/>
      <c r="G266" s="2"/>
      <c r="H266" s="2"/>
      <c r="I266" s="2"/>
      <c r="J266" s="2"/>
      <c r="K266" s="2"/>
      <c r="L266" s="2"/>
      <c r="M266" s="2"/>
    </row>
    <row r="267" spans="1:13">
      <c r="A267" s="2"/>
      <c r="B267" s="2"/>
      <c r="C267" s="2"/>
      <c r="D267" s="2"/>
      <c r="E267" s="2"/>
      <c r="F267" s="2"/>
      <c r="G267" s="2"/>
      <c r="H267" s="2"/>
      <c r="I267" s="2"/>
      <c r="J267" s="2"/>
      <c r="K267" s="2"/>
      <c r="L267" s="2"/>
      <c r="M267" s="2"/>
    </row>
    <row r="268" spans="1:13">
      <c r="A268" s="2"/>
      <c r="B268" s="2"/>
      <c r="C268" s="2"/>
      <c r="D268" s="2"/>
      <c r="E268" s="2"/>
      <c r="F268" s="2"/>
      <c r="G268" s="2"/>
      <c r="H268" s="2"/>
      <c r="I268" s="2"/>
      <c r="J268" s="2"/>
      <c r="K268" s="2"/>
      <c r="L268" s="2"/>
      <c r="M268" s="2"/>
    </row>
    <row r="269" spans="1:13">
      <c r="A269" s="2"/>
      <c r="B269" s="2"/>
      <c r="C269" s="2"/>
      <c r="D269" s="2"/>
      <c r="E269" s="2"/>
      <c r="F269" s="2"/>
      <c r="G269" s="2"/>
      <c r="H269" s="2"/>
      <c r="I269" s="2"/>
      <c r="J269" s="2"/>
      <c r="K269" s="2"/>
      <c r="L269" s="2"/>
      <c r="M269" s="2"/>
    </row>
    <row r="270" spans="1:13">
      <c r="A270" s="2"/>
      <c r="B270" s="2"/>
      <c r="C270" s="2"/>
      <c r="D270" s="2"/>
      <c r="E270" s="2"/>
      <c r="F270" s="2"/>
      <c r="G270" s="2"/>
      <c r="H270" s="2"/>
      <c r="I270" s="2"/>
      <c r="J270" s="2"/>
      <c r="K270" s="2"/>
      <c r="L270" s="2"/>
      <c r="M270" s="2"/>
    </row>
    <row r="271" spans="1:13">
      <c r="A271" s="2"/>
      <c r="B271" s="2"/>
      <c r="C271" s="2"/>
      <c r="D271" s="2"/>
      <c r="E271" s="2"/>
      <c r="F271" s="2"/>
      <c r="G271" s="2"/>
      <c r="H271" s="2"/>
      <c r="I271" s="2"/>
      <c r="J271" s="2"/>
      <c r="K271" s="2"/>
      <c r="L271" s="2"/>
      <c r="M271" s="2"/>
    </row>
    <row r="272" spans="1:13">
      <c r="A272" s="2"/>
      <c r="B272" s="2"/>
      <c r="C272" s="2"/>
      <c r="D272" s="2"/>
      <c r="E272" s="2"/>
      <c r="F272" s="2"/>
      <c r="G272" s="2"/>
      <c r="H272" s="2"/>
      <c r="I272" s="2"/>
      <c r="J272" s="2"/>
      <c r="K272" s="2"/>
      <c r="L272" s="2"/>
      <c r="M272" s="2"/>
    </row>
    <row r="273" spans="1:13">
      <c r="A273" s="2"/>
      <c r="B273" s="2"/>
      <c r="C273" s="2"/>
      <c r="D273" s="2"/>
      <c r="E273" s="2"/>
      <c r="F273" s="2"/>
      <c r="G273" s="2"/>
      <c r="H273" s="2"/>
      <c r="I273" s="2"/>
      <c r="J273" s="2"/>
      <c r="K273" s="2"/>
      <c r="L273" s="2"/>
      <c r="M273" s="2"/>
    </row>
    <row r="274" spans="1:13">
      <c r="A274" s="2"/>
      <c r="B274" s="2"/>
      <c r="C274" s="2"/>
      <c r="D274" s="2"/>
      <c r="E274" s="2"/>
      <c r="F274" s="2"/>
      <c r="G274" s="2"/>
      <c r="H274" s="2"/>
      <c r="I274" s="2"/>
      <c r="J274" s="2"/>
      <c r="K274" s="2"/>
      <c r="L274" s="2"/>
      <c r="M274" s="2"/>
    </row>
    <row r="275" spans="1:13">
      <c r="A275" s="2"/>
      <c r="B275" s="2"/>
      <c r="C275" s="2"/>
      <c r="D275" s="2"/>
      <c r="E275" s="2"/>
      <c r="F275" s="2"/>
      <c r="G275" s="2"/>
      <c r="H275" s="2"/>
      <c r="I275" s="2"/>
      <c r="J275" s="2"/>
      <c r="K275" s="2"/>
      <c r="L275" s="2"/>
      <c r="M275" s="2"/>
    </row>
    <row r="276" spans="1:13">
      <c r="A276" s="2"/>
      <c r="B276" s="2"/>
      <c r="C276" s="2"/>
      <c r="D276" s="2"/>
      <c r="E276" s="2"/>
      <c r="F276" s="2"/>
      <c r="G276" s="2"/>
      <c r="H276" s="2"/>
      <c r="I276" s="2"/>
      <c r="J276" s="2"/>
      <c r="K276" s="2"/>
      <c r="L276" s="2"/>
      <c r="M276" s="2"/>
    </row>
    <row r="277" spans="1:13">
      <c r="A277" s="2"/>
      <c r="B277" s="2"/>
      <c r="C277" s="2"/>
      <c r="D277" s="2"/>
      <c r="E277" s="2"/>
      <c r="F277" s="2"/>
      <c r="G277" s="2"/>
      <c r="H277" s="2"/>
      <c r="I277" s="2"/>
      <c r="J277" s="2"/>
      <c r="K277" s="2"/>
      <c r="L277" s="2"/>
      <c r="M277" s="2"/>
    </row>
    <row r="278" spans="1:13">
      <c r="A278" s="2"/>
      <c r="B278" s="2"/>
      <c r="C278" s="2"/>
      <c r="D278" s="2"/>
      <c r="E278" s="2"/>
      <c r="F278" s="2"/>
      <c r="G278" s="2"/>
      <c r="H278" s="2"/>
      <c r="I278" s="2"/>
      <c r="J278" s="2"/>
      <c r="K278" s="2"/>
      <c r="L278" s="2"/>
      <c r="M278" s="2"/>
    </row>
    <row r="279" spans="1:13">
      <c r="A279" s="2"/>
      <c r="B279" s="2"/>
      <c r="C279" s="2"/>
      <c r="D279" s="2"/>
      <c r="E279" s="2"/>
      <c r="F279" s="2"/>
      <c r="G279" s="2"/>
      <c r="H279" s="2"/>
      <c r="I279" s="2"/>
      <c r="J279" s="2"/>
      <c r="K279" s="2"/>
      <c r="L279" s="2"/>
      <c r="M279" s="2"/>
    </row>
    <row r="280" spans="1:13">
      <c r="A280" s="2"/>
      <c r="B280" s="2"/>
      <c r="C280" s="2"/>
      <c r="D280" s="2"/>
      <c r="E280" s="2"/>
      <c r="F280" s="2"/>
      <c r="G280" s="2"/>
      <c r="H280" s="2"/>
      <c r="I280" s="2"/>
      <c r="J280" s="2"/>
      <c r="K280" s="2"/>
      <c r="L280" s="2"/>
      <c r="M280" s="2"/>
    </row>
    <row r="281" spans="1:13">
      <c r="A281" s="2"/>
      <c r="B281" s="2"/>
      <c r="C281" s="2"/>
      <c r="D281" s="2"/>
      <c r="E281" s="2"/>
      <c r="F281" s="2"/>
      <c r="G281" s="2"/>
      <c r="H281" s="2"/>
      <c r="I281" s="2"/>
      <c r="J281" s="2"/>
      <c r="K281" s="2"/>
      <c r="L281" s="2"/>
      <c r="M281" s="2"/>
    </row>
    <row r="282" spans="1:13">
      <c r="A282" s="2"/>
      <c r="B282" s="2"/>
      <c r="C282" s="2"/>
      <c r="D282" s="2"/>
      <c r="E282" s="2"/>
      <c r="F282" s="2"/>
      <c r="G282" s="2"/>
      <c r="H282" s="2"/>
      <c r="I282" s="2"/>
      <c r="J282" s="2"/>
      <c r="K282" s="2"/>
      <c r="L282" s="2"/>
      <c r="M282" s="2"/>
    </row>
    <row r="283" spans="1:13">
      <c r="A283" s="2"/>
      <c r="B283" s="2"/>
      <c r="C283" s="2"/>
      <c r="D283" s="2"/>
      <c r="E283" s="2"/>
      <c r="F283" s="2"/>
      <c r="G283" s="2"/>
      <c r="H283" s="2"/>
      <c r="I283" s="2"/>
      <c r="J283" s="2"/>
      <c r="K283" s="2"/>
      <c r="L283" s="2"/>
      <c r="M283" s="2"/>
    </row>
    <row r="284" spans="1:13">
      <c r="A284" s="2"/>
      <c r="B284" s="2"/>
      <c r="C284" s="2"/>
      <c r="D284" s="2"/>
      <c r="E284" s="2"/>
      <c r="F284" s="2"/>
      <c r="G284" s="2"/>
      <c r="H284" s="2"/>
      <c r="I284" s="2"/>
      <c r="J284" s="2"/>
      <c r="K284" s="2"/>
      <c r="L284" s="2"/>
      <c r="M284" s="2"/>
    </row>
    <row r="285" spans="1:13">
      <c r="A285" s="2"/>
      <c r="B285" s="2"/>
      <c r="C285" s="2"/>
      <c r="D285" s="2"/>
      <c r="E285" s="2"/>
      <c r="F285" s="2"/>
      <c r="G285" s="2"/>
      <c r="H285" s="2"/>
      <c r="I285" s="2"/>
      <c r="J285" s="2"/>
      <c r="K285" s="2"/>
      <c r="L285" s="2"/>
      <c r="M285" s="2"/>
    </row>
    <row r="286" spans="1:13">
      <c r="A286" s="2"/>
      <c r="B286" s="2"/>
      <c r="C286" s="2"/>
      <c r="D286" s="2"/>
      <c r="E286" s="2"/>
      <c r="F286" s="2"/>
      <c r="G286" s="2"/>
      <c r="H286" s="2"/>
      <c r="I286" s="2"/>
      <c r="J286" s="2"/>
      <c r="K286" s="2"/>
      <c r="L286" s="2"/>
      <c r="M286" s="2"/>
    </row>
    <row r="287" spans="1:13">
      <c r="A287" s="2"/>
      <c r="B287" s="2"/>
      <c r="C287" s="2"/>
      <c r="D287" s="2"/>
      <c r="E287" s="2"/>
      <c r="F287" s="2"/>
      <c r="G287" s="2"/>
      <c r="H287" s="2"/>
      <c r="I287" s="2"/>
      <c r="J287" s="2"/>
      <c r="K287" s="2"/>
      <c r="L287" s="2"/>
      <c r="M287" s="2"/>
    </row>
    <row r="288" spans="1:13">
      <c r="A288" s="2"/>
      <c r="B288" s="2"/>
      <c r="C288" s="2"/>
      <c r="D288" s="2"/>
      <c r="E288" s="2"/>
      <c r="F288" s="2"/>
      <c r="G288" s="2"/>
      <c r="H288" s="2"/>
      <c r="I288" s="2"/>
      <c r="J288" s="2"/>
      <c r="K288" s="2"/>
      <c r="L288" s="2"/>
      <c r="M288" s="2"/>
    </row>
    <row r="289" spans="1:13">
      <c r="A289" s="2"/>
      <c r="B289" s="2"/>
      <c r="C289" s="2"/>
      <c r="D289" s="2"/>
      <c r="E289" s="2"/>
      <c r="F289" s="2"/>
      <c r="G289" s="2"/>
      <c r="H289" s="2"/>
      <c r="I289" s="2"/>
      <c r="J289" s="2"/>
      <c r="K289" s="2"/>
      <c r="L289" s="2"/>
      <c r="M289" s="2"/>
    </row>
    <row r="290" spans="1:13">
      <c r="A290" s="2"/>
      <c r="B290" s="2"/>
      <c r="C290" s="2"/>
      <c r="D290" s="2"/>
      <c r="E290" s="2"/>
      <c r="F290" s="2"/>
      <c r="G290" s="2"/>
      <c r="H290" s="2"/>
      <c r="I290" s="2"/>
      <c r="J290" s="2"/>
      <c r="K290" s="2"/>
      <c r="L290" s="2"/>
      <c r="M290" s="2"/>
    </row>
    <row r="291" spans="1:13">
      <c r="A291" s="2"/>
      <c r="B291" s="2"/>
      <c r="C291" s="2"/>
      <c r="D291" s="2"/>
      <c r="E291" s="2"/>
      <c r="F291" s="2"/>
      <c r="G291" s="2"/>
      <c r="H291" s="2"/>
      <c r="I291" s="2"/>
      <c r="J291" s="2"/>
      <c r="K291" s="2"/>
      <c r="L291" s="2"/>
      <c r="M291" s="2"/>
    </row>
    <row r="292" spans="1:13">
      <c r="A292" s="2"/>
      <c r="B292" s="2"/>
      <c r="C292" s="2"/>
      <c r="D292" s="2"/>
      <c r="E292" s="2"/>
      <c r="F292" s="2"/>
      <c r="G292" s="2"/>
      <c r="H292" s="2"/>
      <c r="I292" s="2"/>
      <c r="J292" s="2"/>
      <c r="K292" s="2"/>
      <c r="L292" s="2"/>
      <c r="M292" s="2"/>
    </row>
    <row r="293" spans="1:13">
      <c r="A293" s="2"/>
      <c r="B293" s="2"/>
      <c r="C293" s="2"/>
      <c r="D293" s="2"/>
      <c r="E293" s="2"/>
      <c r="F293" s="2"/>
      <c r="G293" s="2"/>
      <c r="H293" s="2"/>
      <c r="I293" s="2"/>
      <c r="J293" s="2"/>
      <c r="K293" s="2"/>
      <c r="L293" s="2"/>
      <c r="M293" s="2"/>
    </row>
    <row r="294" spans="1:13">
      <c r="A294" s="2"/>
      <c r="B294" s="2"/>
      <c r="C294" s="2"/>
      <c r="D294" s="2"/>
      <c r="E294" s="2"/>
      <c r="F294" s="2"/>
      <c r="G294" s="2"/>
      <c r="H294" s="2"/>
      <c r="I294" s="2"/>
      <c r="J294" s="2"/>
      <c r="K294" s="2"/>
      <c r="L294" s="2"/>
      <c r="M294" s="2"/>
    </row>
    <row r="295" spans="1:13">
      <c r="A295" s="2"/>
      <c r="B295" s="2"/>
      <c r="C295" s="2"/>
      <c r="D295" s="2"/>
      <c r="E295" s="2"/>
      <c r="F295" s="2"/>
      <c r="G295" s="2"/>
      <c r="H295" s="2"/>
      <c r="I295" s="2"/>
      <c r="J295" s="2"/>
      <c r="K295" s="2"/>
      <c r="L295" s="2"/>
      <c r="M295" s="2"/>
    </row>
    <row r="296" spans="1:13">
      <c r="A296" s="2"/>
      <c r="B296" s="2"/>
      <c r="C296" s="2"/>
      <c r="D296" s="2"/>
      <c r="E296" s="2"/>
      <c r="F296" s="2"/>
      <c r="G296" s="2"/>
      <c r="H296" s="2"/>
      <c r="I296" s="2"/>
      <c r="J296" s="2"/>
      <c r="K296" s="2"/>
      <c r="L296" s="2"/>
      <c r="M296" s="2"/>
    </row>
    <row r="297" spans="1:13">
      <c r="A297" s="2"/>
      <c r="B297" s="2"/>
      <c r="C297" s="2"/>
      <c r="D297" s="2"/>
      <c r="E297" s="2"/>
      <c r="F297" s="2"/>
      <c r="G297" s="2"/>
      <c r="H297" s="2"/>
      <c r="I297" s="2"/>
      <c r="J297" s="2"/>
      <c r="K297" s="2"/>
      <c r="L297" s="2"/>
      <c r="M297" s="2"/>
    </row>
    <row r="298" spans="1:13">
      <c r="A298" s="2"/>
      <c r="B298" s="2"/>
      <c r="C298" s="2"/>
      <c r="D298" s="2"/>
      <c r="E298" s="2"/>
      <c r="F298" s="2"/>
      <c r="G298" s="2"/>
      <c r="H298" s="2"/>
      <c r="I298" s="2"/>
      <c r="J298" s="2"/>
      <c r="K298" s="2"/>
      <c r="L298" s="2"/>
      <c r="M298" s="2"/>
    </row>
    <row r="299" spans="1:13">
      <c r="A299" s="2"/>
      <c r="B299" s="2"/>
      <c r="C299" s="2"/>
      <c r="D299" s="2"/>
      <c r="E299" s="2"/>
      <c r="F299" s="2"/>
      <c r="G299" s="2"/>
      <c r="H299" s="2"/>
      <c r="I299" s="2"/>
      <c r="J299" s="2"/>
      <c r="K299" s="2"/>
      <c r="L299" s="2"/>
      <c r="M299" s="2"/>
    </row>
    <row r="300" spans="1:13">
      <c r="A300" s="2"/>
      <c r="B300" s="2"/>
      <c r="C300" s="2"/>
      <c r="D300" s="2"/>
      <c r="E300" s="2"/>
      <c r="F300" s="2"/>
      <c r="G300" s="2"/>
      <c r="H300" s="2"/>
      <c r="I300" s="2"/>
      <c r="J300" s="2"/>
      <c r="K300" s="2"/>
      <c r="L300" s="2"/>
      <c r="M300" s="2"/>
    </row>
    <row r="301" spans="1:13">
      <c r="A301" s="2"/>
      <c r="B301" s="2"/>
      <c r="C301" s="2"/>
      <c r="D301" s="2"/>
      <c r="E301" s="2"/>
      <c r="F301" s="2"/>
      <c r="G301" s="2"/>
      <c r="H301" s="2"/>
      <c r="I301" s="2"/>
      <c r="J301" s="2"/>
      <c r="K301" s="2"/>
      <c r="L301" s="2"/>
      <c r="M301" s="2"/>
    </row>
    <row r="302" spans="1:13">
      <c r="A302" s="2"/>
      <c r="B302" s="2"/>
      <c r="C302" s="2"/>
      <c r="D302" s="2"/>
      <c r="E302" s="2"/>
      <c r="F302" s="2"/>
      <c r="G302" s="2"/>
      <c r="H302" s="2"/>
      <c r="I302" s="2"/>
      <c r="J302" s="2"/>
      <c r="K302" s="2"/>
      <c r="L302" s="2"/>
      <c r="M302" s="2"/>
    </row>
    <row r="303" spans="1:13">
      <c r="A303" s="2"/>
      <c r="B303" s="2"/>
      <c r="C303" s="2"/>
      <c r="D303" s="2"/>
      <c r="E303" s="2"/>
      <c r="F303" s="2"/>
      <c r="G303" s="2"/>
      <c r="H303" s="2"/>
      <c r="I303" s="2"/>
      <c r="J303" s="2"/>
      <c r="K303" s="2"/>
      <c r="L303" s="2"/>
      <c r="M303" s="2"/>
    </row>
    <row r="304" spans="1:13">
      <c r="A304" s="2"/>
      <c r="B304" s="2"/>
      <c r="C304" s="2"/>
      <c r="D304" s="2"/>
      <c r="E304" s="2"/>
      <c r="F304" s="2"/>
      <c r="G304" s="2"/>
      <c r="H304" s="2"/>
      <c r="I304" s="2"/>
      <c r="J304" s="2"/>
      <c r="K304" s="2"/>
      <c r="L304" s="2"/>
      <c r="M304" s="2"/>
    </row>
    <row r="305" spans="1:13">
      <c r="A305" s="2"/>
      <c r="B305" s="2"/>
      <c r="C305" s="2"/>
      <c r="D305" s="2"/>
      <c r="E305" s="2"/>
      <c r="F305" s="2"/>
      <c r="G305" s="2"/>
      <c r="H305" s="2"/>
      <c r="I305" s="2"/>
      <c r="J305" s="2"/>
      <c r="K305" s="2"/>
      <c r="L305" s="2"/>
      <c r="M305" s="2"/>
    </row>
    <row r="306" spans="1:13">
      <c r="A306" s="2"/>
      <c r="B306" s="2"/>
      <c r="C306" s="2"/>
      <c r="D306" s="2"/>
      <c r="E306" s="2"/>
      <c r="F306" s="2"/>
      <c r="G306" s="2"/>
      <c r="H306" s="2"/>
      <c r="I306" s="2"/>
      <c r="J306" s="2"/>
      <c r="K306" s="2"/>
      <c r="L306" s="2"/>
      <c r="M306" s="2"/>
    </row>
    <row r="307" spans="1:13">
      <c r="A307" s="2"/>
      <c r="B307" s="2"/>
      <c r="C307" s="2"/>
      <c r="D307" s="2"/>
      <c r="E307" s="2"/>
      <c r="F307" s="2"/>
      <c r="G307" s="2"/>
      <c r="H307" s="2"/>
      <c r="I307" s="2"/>
      <c r="J307" s="2"/>
      <c r="K307" s="2"/>
      <c r="L307" s="2"/>
      <c r="M307" s="2"/>
    </row>
    <row r="308" spans="1:13">
      <c r="A308" s="2"/>
      <c r="B308" s="2"/>
      <c r="C308" s="2"/>
      <c r="D308" s="2"/>
      <c r="E308" s="2"/>
      <c r="F308" s="2"/>
      <c r="G308" s="2"/>
      <c r="H308" s="2"/>
      <c r="I308" s="2"/>
      <c r="J308" s="2"/>
      <c r="K308" s="2"/>
      <c r="L308" s="2"/>
      <c r="M308" s="2"/>
    </row>
    <row r="309" spans="1:13">
      <c r="A309" s="2"/>
      <c r="B309" s="2"/>
      <c r="C309" s="2"/>
      <c r="D309" s="2"/>
      <c r="E309" s="2"/>
      <c r="F309" s="2"/>
      <c r="G309" s="2"/>
      <c r="H309" s="2"/>
      <c r="I309" s="2"/>
      <c r="J309" s="2"/>
      <c r="K309" s="2"/>
      <c r="L309" s="2"/>
      <c r="M309" s="2"/>
    </row>
    <row r="310" spans="1:13">
      <c r="A310" s="2"/>
      <c r="B310" s="2"/>
      <c r="C310" s="2"/>
      <c r="D310" s="2"/>
      <c r="E310" s="2"/>
      <c r="F310" s="2"/>
      <c r="G310" s="2"/>
      <c r="H310" s="2"/>
      <c r="I310" s="2"/>
      <c r="J310" s="2"/>
      <c r="K310" s="2"/>
      <c r="L310" s="2"/>
      <c r="M310" s="2"/>
    </row>
    <row r="311" spans="1:13">
      <c r="A311" s="2"/>
      <c r="B311" s="2"/>
      <c r="C311" s="2"/>
      <c r="D311" s="2"/>
      <c r="E311" s="2"/>
      <c r="F311" s="2"/>
      <c r="G311" s="2"/>
      <c r="H311" s="2"/>
      <c r="I311" s="2"/>
      <c r="J311" s="2"/>
      <c r="K311" s="2"/>
      <c r="L311" s="2"/>
      <c r="M311" s="2"/>
    </row>
    <row r="312" spans="1:13">
      <c r="A312" s="2"/>
      <c r="B312" s="2"/>
      <c r="C312" s="2"/>
      <c r="D312" s="2"/>
      <c r="E312" s="2"/>
      <c r="F312" s="2"/>
      <c r="G312" s="2"/>
      <c r="H312" s="2"/>
      <c r="I312" s="2"/>
      <c r="J312" s="2"/>
      <c r="K312" s="2"/>
      <c r="L312" s="2"/>
      <c r="M312" s="2"/>
    </row>
    <row r="313" spans="1:13">
      <c r="A313" s="2"/>
      <c r="B313" s="2"/>
      <c r="C313" s="2"/>
      <c r="D313" s="2"/>
      <c r="E313" s="2"/>
      <c r="F313" s="2"/>
      <c r="G313" s="2"/>
      <c r="H313" s="2"/>
      <c r="I313" s="2"/>
      <c r="J313" s="2"/>
      <c r="K313" s="2"/>
      <c r="L313" s="2"/>
      <c r="M313" s="2"/>
    </row>
    <row r="314" spans="1:13">
      <c r="A314" s="2"/>
      <c r="B314" s="2"/>
      <c r="C314" s="2"/>
      <c r="D314" s="2"/>
      <c r="E314" s="2"/>
      <c r="F314" s="2"/>
      <c r="G314" s="2"/>
      <c r="H314" s="2"/>
      <c r="I314" s="2"/>
      <c r="J314" s="2"/>
      <c r="K314" s="2"/>
      <c r="L314" s="2"/>
      <c r="M314" s="2"/>
    </row>
    <row r="315" spans="1:13">
      <c r="A315" s="2"/>
      <c r="B315" s="2"/>
      <c r="C315" s="2"/>
      <c r="D315" s="2"/>
      <c r="E315" s="2"/>
      <c r="F315" s="2"/>
      <c r="G315" s="2"/>
      <c r="H315" s="2"/>
      <c r="I315" s="2"/>
      <c r="J315" s="2"/>
      <c r="K315" s="2"/>
      <c r="L315" s="2"/>
      <c r="M315" s="2"/>
    </row>
    <row r="316" spans="1:13">
      <c r="A316" s="2"/>
      <c r="B316" s="2"/>
      <c r="C316" s="2"/>
      <c r="D316" s="2"/>
      <c r="E316" s="2"/>
      <c r="F316" s="2"/>
      <c r="G316" s="2"/>
      <c r="H316" s="2"/>
      <c r="I316" s="2"/>
      <c r="J316" s="2"/>
      <c r="K316" s="2"/>
      <c r="L316" s="2"/>
      <c r="M316" s="2"/>
    </row>
    <row r="317" spans="1:13">
      <c r="A317" s="2"/>
      <c r="B317" s="2"/>
      <c r="C317" s="2"/>
      <c r="D317" s="2"/>
      <c r="E317" s="2"/>
      <c r="F317" s="2"/>
      <c r="G317" s="2"/>
      <c r="H317" s="2"/>
      <c r="I317" s="2"/>
      <c r="J317" s="2"/>
      <c r="K317" s="2"/>
      <c r="L317" s="2"/>
      <c r="M317" s="2"/>
    </row>
    <row r="318" spans="1:13">
      <c r="A318" s="2"/>
      <c r="B318" s="2"/>
      <c r="C318" s="2"/>
      <c r="D318" s="2"/>
      <c r="E318" s="2"/>
      <c r="F318" s="2"/>
      <c r="G318" s="2"/>
      <c r="H318" s="2"/>
      <c r="I318" s="2"/>
      <c r="J318" s="2"/>
      <c r="K318" s="2"/>
      <c r="L318" s="2"/>
      <c r="M318" s="2"/>
    </row>
    <row r="319" spans="1:13">
      <c r="A319" s="2"/>
      <c r="B319" s="2"/>
      <c r="C319" s="2"/>
      <c r="D319" s="2"/>
      <c r="E319" s="2"/>
      <c r="F319" s="2"/>
      <c r="G319" s="2"/>
      <c r="H319" s="2"/>
      <c r="I319" s="2"/>
      <c r="J319" s="2"/>
      <c r="K319" s="2"/>
      <c r="L319" s="2"/>
      <c r="M319" s="2"/>
    </row>
    <row r="320" spans="1:13">
      <c r="A320" s="2"/>
      <c r="B320" s="2"/>
      <c r="C320" s="2"/>
      <c r="D320" s="2"/>
      <c r="E320" s="2"/>
      <c r="F320" s="2"/>
      <c r="G320" s="2"/>
      <c r="H320" s="2"/>
      <c r="I320" s="2"/>
      <c r="J320" s="2"/>
      <c r="K320" s="2"/>
      <c r="L320" s="2"/>
      <c r="M320" s="2"/>
    </row>
    <row r="321" spans="1:13">
      <c r="A321" s="2"/>
      <c r="B321" s="2"/>
      <c r="C321" s="2"/>
      <c r="D321" s="2"/>
      <c r="E321" s="2"/>
      <c r="F321" s="2"/>
      <c r="G321" s="2"/>
      <c r="H321" s="2"/>
      <c r="I321" s="2"/>
      <c r="J321" s="2"/>
      <c r="K321" s="2"/>
      <c r="L321" s="2"/>
      <c r="M321" s="2"/>
    </row>
    <row r="322" spans="1:13">
      <c r="A322" s="2"/>
      <c r="B322" s="2"/>
      <c r="C322" s="2"/>
      <c r="D322" s="2"/>
      <c r="E322" s="2"/>
      <c r="F322" s="2"/>
      <c r="G322" s="2"/>
      <c r="H322" s="2"/>
      <c r="I322" s="2"/>
      <c r="J322" s="2"/>
      <c r="K322" s="2"/>
      <c r="L322" s="2"/>
      <c r="M322" s="2"/>
    </row>
    <row r="323" spans="1:13">
      <c r="A323" s="2"/>
      <c r="B323" s="2"/>
      <c r="C323" s="2"/>
      <c r="D323" s="2"/>
      <c r="E323" s="2"/>
      <c r="F323" s="2"/>
      <c r="G323" s="2"/>
      <c r="H323" s="2"/>
      <c r="I323" s="2"/>
      <c r="J323" s="2"/>
      <c r="K323" s="2"/>
      <c r="L323" s="2"/>
      <c r="M323" s="2"/>
    </row>
    <row r="324" spans="1:13">
      <c r="A324" s="2"/>
      <c r="B324" s="2"/>
      <c r="C324" s="2"/>
      <c r="D324" s="2"/>
      <c r="E324" s="2"/>
      <c r="F324" s="2"/>
      <c r="G324" s="2"/>
      <c r="H324" s="2"/>
      <c r="I324" s="2"/>
      <c r="J324" s="2"/>
      <c r="K324" s="2"/>
      <c r="L324" s="2"/>
      <c r="M324" s="2"/>
    </row>
    <row r="325" spans="1:13">
      <c r="A325" s="2"/>
      <c r="B325" s="2"/>
      <c r="C325" s="2"/>
      <c r="D325" s="2"/>
      <c r="E325" s="2"/>
      <c r="F325" s="2"/>
      <c r="G325" s="2"/>
      <c r="H325" s="2"/>
      <c r="I325" s="2"/>
      <c r="J325" s="2"/>
      <c r="K325" s="2"/>
      <c r="L325" s="2"/>
      <c r="M325" s="2"/>
    </row>
    <row r="326" spans="1:13">
      <c r="A326" s="2"/>
      <c r="B326" s="2"/>
      <c r="C326" s="2"/>
      <c r="D326" s="2"/>
      <c r="E326" s="2"/>
      <c r="F326" s="2"/>
      <c r="G326" s="2"/>
      <c r="H326" s="2"/>
      <c r="I326" s="2"/>
      <c r="J326" s="2"/>
      <c r="K326" s="2"/>
      <c r="L326" s="2"/>
      <c r="M326" s="2"/>
    </row>
    <row r="327" spans="1:13">
      <c r="A327" s="2"/>
      <c r="B327" s="2"/>
      <c r="C327" s="2"/>
      <c r="D327" s="2"/>
      <c r="E327" s="2"/>
      <c r="F327" s="2"/>
      <c r="G327" s="2"/>
      <c r="H327" s="2"/>
      <c r="I327" s="2"/>
      <c r="J327" s="2"/>
      <c r="K327" s="2"/>
      <c r="L327" s="2"/>
      <c r="M327" s="2"/>
    </row>
    <row r="328" spans="1:13">
      <c r="A328" s="2"/>
      <c r="B328" s="2"/>
      <c r="C328" s="2"/>
      <c r="D328" s="2"/>
      <c r="E328" s="2"/>
      <c r="F328" s="2"/>
      <c r="G328" s="2"/>
      <c r="H328" s="2"/>
      <c r="I328" s="2"/>
      <c r="J328" s="2"/>
      <c r="K328" s="2"/>
      <c r="L328" s="2"/>
      <c r="M328" s="2"/>
    </row>
    <row r="329" spans="1:13">
      <c r="A329" s="2"/>
      <c r="B329" s="2"/>
      <c r="C329" s="2"/>
      <c r="D329" s="2"/>
      <c r="E329" s="2"/>
      <c r="F329" s="2"/>
      <c r="G329" s="2"/>
      <c r="H329" s="2"/>
      <c r="I329" s="2"/>
      <c r="J329" s="2"/>
      <c r="K329" s="2"/>
      <c r="L329" s="2"/>
      <c r="M329" s="2"/>
    </row>
    <row r="330" spans="1:13">
      <c r="A330" s="2"/>
      <c r="B330" s="2"/>
      <c r="C330" s="2"/>
      <c r="D330" s="2"/>
      <c r="E330" s="2"/>
      <c r="F330" s="2"/>
      <c r="G330" s="2"/>
      <c r="H330" s="2"/>
      <c r="I330" s="2"/>
      <c r="J330" s="2"/>
      <c r="K330" s="2"/>
      <c r="L330" s="2"/>
      <c r="M330" s="2"/>
    </row>
    <row r="331" spans="1:13">
      <c r="A331" s="2"/>
      <c r="B331" s="2"/>
      <c r="C331" s="2"/>
      <c r="D331" s="2"/>
      <c r="E331" s="2"/>
      <c r="F331" s="2"/>
      <c r="G331" s="2"/>
      <c r="H331" s="2"/>
      <c r="I331" s="2"/>
      <c r="J331" s="2"/>
      <c r="K331" s="2"/>
      <c r="L331" s="2"/>
      <c r="M331" s="2"/>
    </row>
    <row r="332" spans="1:13">
      <c r="A332" s="2"/>
      <c r="B332" s="2"/>
      <c r="C332" s="2"/>
      <c r="D332" s="2"/>
      <c r="E332" s="2"/>
      <c r="F332" s="2"/>
      <c r="G332" s="2"/>
      <c r="H332" s="2"/>
      <c r="I332" s="2"/>
      <c r="J332" s="2"/>
      <c r="K332" s="2"/>
      <c r="L332" s="2"/>
      <c r="M332" s="2"/>
    </row>
    <row r="333" spans="1:13">
      <c r="A333" s="2"/>
      <c r="B333" s="2"/>
      <c r="C333" s="2"/>
      <c r="D333" s="2"/>
      <c r="E333" s="2"/>
      <c r="F333" s="2"/>
      <c r="G333" s="2"/>
      <c r="H333" s="2"/>
      <c r="I333" s="2"/>
      <c r="J333" s="2"/>
      <c r="K333" s="2"/>
      <c r="L333" s="2"/>
      <c r="M333" s="2"/>
    </row>
    <row r="334" spans="1:13">
      <c r="A334" s="2"/>
      <c r="B334" s="2"/>
      <c r="C334" s="2"/>
      <c r="D334" s="2"/>
      <c r="E334" s="2"/>
      <c r="F334" s="2"/>
      <c r="G334" s="2"/>
      <c r="H334" s="2"/>
      <c r="I334" s="2"/>
      <c r="J334" s="2"/>
      <c r="K334" s="2"/>
      <c r="L334" s="2"/>
      <c r="M334" s="2"/>
    </row>
    <row r="335" spans="1:13">
      <c r="A335" s="2"/>
      <c r="B335" s="2"/>
      <c r="C335" s="2"/>
      <c r="D335" s="2"/>
      <c r="E335" s="2"/>
      <c r="F335" s="2"/>
      <c r="G335" s="2"/>
      <c r="H335" s="2"/>
      <c r="I335" s="2"/>
      <c r="J335" s="2"/>
      <c r="K335" s="2"/>
      <c r="L335" s="2"/>
      <c r="M335" s="2"/>
    </row>
    <row r="336" spans="1:13">
      <c r="A336" s="2"/>
      <c r="B336" s="2"/>
      <c r="C336" s="2"/>
      <c r="D336" s="2"/>
      <c r="E336" s="2"/>
      <c r="F336" s="2"/>
      <c r="G336" s="2"/>
      <c r="H336" s="2"/>
      <c r="I336" s="2"/>
      <c r="J336" s="2"/>
      <c r="K336" s="2"/>
      <c r="L336" s="2"/>
      <c r="M336" s="2"/>
    </row>
    <row r="337" spans="1:13">
      <c r="A337" s="2"/>
      <c r="B337" s="2"/>
      <c r="C337" s="2"/>
      <c r="D337" s="2"/>
      <c r="E337" s="2"/>
      <c r="F337" s="2"/>
      <c r="G337" s="2"/>
      <c r="H337" s="2"/>
      <c r="I337" s="2"/>
      <c r="J337" s="2"/>
      <c r="K337" s="2"/>
      <c r="L337" s="2"/>
      <c r="M337" s="2"/>
    </row>
    <row r="338" spans="1:13">
      <c r="A338" s="2"/>
      <c r="B338" s="2"/>
      <c r="C338" s="2"/>
      <c r="D338" s="2"/>
      <c r="E338" s="2"/>
      <c r="F338" s="2"/>
      <c r="G338" s="2"/>
      <c r="H338" s="2"/>
      <c r="I338" s="2"/>
      <c r="J338" s="2"/>
      <c r="K338" s="2"/>
      <c r="L338" s="2"/>
      <c r="M338" s="2"/>
    </row>
    <row r="339" spans="1:13">
      <c r="A339" s="2"/>
      <c r="B339" s="2"/>
      <c r="C339" s="2"/>
      <c r="D339" s="2"/>
      <c r="E339" s="2"/>
      <c r="F339" s="2"/>
      <c r="G339" s="2"/>
      <c r="H339" s="2"/>
      <c r="I339" s="2"/>
      <c r="J339" s="2"/>
      <c r="K339" s="2"/>
      <c r="L339" s="2"/>
      <c r="M339" s="2"/>
    </row>
    <row r="340" spans="1:13">
      <c r="A340" s="2"/>
      <c r="B340" s="2"/>
      <c r="C340" s="2"/>
      <c r="D340" s="2"/>
      <c r="E340" s="2"/>
      <c r="F340" s="2"/>
      <c r="G340" s="2"/>
      <c r="H340" s="2"/>
      <c r="I340" s="2"/>
      <c r="J340" s="2"/>
      <c r="K340" s="2"/>
      <c r="L340" s="2"/>
      <c r="M340" s="2"/>
    </row>
    <row r="341" spans="1:13">
      <c r="A341" s="2"/>
      <c r="B341" s="2"/>
      <c r="C341" s="2"/>
      <c r="D341" s="2"/>
      <c r="E341" s="2"/>
      <c r="F341" s="2"/>
      <c r="G341" s="2"/>
      <c r="H341" s="2"/>
      <c r="I341" s="2"/>
      <c r="J341" s="2"/>
      <c r="K341" s="2"/>
      <c r="L341" s="2"/>
      <c r="M341" s="2"/>
    </row>
    <row r="342" spans="1:13">
      <c r="A342" s="2"/>
      <c r="B342" s="2"/>
      <c r="C342" s="2"/>
      <c r="D342" s="2"/>
      <c r="E342" s="2"/>
      <c r="F342" s="2"/>
      <c r="G342" s="2"/>
      <c r="H342" s="2"/>
      <c r="I342" s="2"/>
      <c r="J342" s="2"/>
      <c r="K342" s="2"/>
      <c r="L342" s="2"/>
      <c r="M342" s="2"/>
    </row>
    <row r="343" spans="1:13">
      <c r="A343" s="2"/>
      <c r="B343" s="2"/>
      <c r="C343" s="2"/>
      <c r="D343" s="2"/>
      <c r="E343" s="2"/>
      <c r="F343" s="2"/>
      <c r="G343" s="2"/>
      <c r="H343" s="2"/>
      <c r="I343" s="2"/>
      <c r="J343" s="2"/>
      <c r="K343" s="2"/>
      <c r="L343" s="2"/>
      <c r="M343" s="2"/>
    </row>
    <row r="344" spans="1:13">
      <c r="A344" s="2"/>
      <c r="B344" s="2"/>
      <c r="C344" s="2"/>
      <c r="D344" s="2"/>
      <c r="E344" s="2"/>
      <c r="F344" s="2"/>
      <c r="G344" s="2"/>
      <c r="H344" s="2"/>
      <c r="I344" s="2"/>
      <c r="J344" s="2"/>
      <c r="K344" s="2"/>
      <c r="L344" s="2"/>
      <c r="M344" s="2"/>
    </row>
    <row r="345" spans="1:13">
      <c r="A345" s="2"/>
      <c r="B345" s="2"/>
      <c r="C345" s="2"/>
      <c r="D345" s="2"/>
      <c r="E345" s="2"/>
      <c r="F345" s="2"/>
      <c r="G345" s="2"/>
      <c r="H345" s="2"/>
      <c r="I345" s="2"/>
      <c r="J345" s="2"/>
      <c r="K345" s="2"/>
      <c r="L345" s="2"/>
      <c r="M345" s="2"/>
    </row>
    <row r="346" spans="1:13">
      <c r="A346" s="2"/>
      <c r="B346" s="2"/>
      <c r="C346" s="2"/>
      <c r="D346" s="2"/>
      <c r="E346" s="2"/>
      <c r="F346" s="2"/>
      <c r="G346" s="2"/>
      <c r="H346" s="2"/>
      <c r="I346" s="2"/>
      <c r="J346" s="2"/>
      <c r="K346" s="2"/>
      <c r="L346" s="2"/>
      <c r="M346" s="2"/>
    </row>
    <row r="347" spans="1:13">
      <c r="A347" s="2"/>
      <c r="B347" s="2"/>
      <c r="C347" s="2"/>
      <c r="D347" s="2"/>
      <c r="E347" s="2"/>
      <c r="F347" s="2"/>
      <c r="G347" s="2"/>
      <c r="H347" s="2"/>
      <c r="I347" s="2"/>
      <c r="J347" s="2"/>
      <c r="K347" s="2"/>
      <c r="L347" s="2"/>
      <c r="M347" s="2"/>
    </row>
    <row r="348" spans="1:13">
      <c r="A348" s="2"/>
      <c r="B348" s="2"/>
      <c r="C348" s="2"/>
      <c r="D348" s="2"/>
      <c r="E348" s="2"/>
      <c r="F348" s="2"/>
      <c r="G348" s="2"/>
      <c r="H348" s="2"/>
      <c r="I348" s="2"/>
      <c r="J348" s="2"/>
      <c r="K348" s="2"/>
      <c r="L348" s="2"/>
      <c r="M348" s="2"/>
    </row>
    <row r="349" spans="1:13">
      <c r="A349" s="2"/>
      <c r="B349" s="2"/>
      <c r="C349" s="2"/>
      <c r="D349" s="2"/>
      <c r="E349" s="2"/>
      <c r="F349" s="2"/>
      <c r="G349" s="2"/>
      <c r="H349" s="2"/>
      <c r="I349" s="2"/>
      <c r="J349" s="2"/>
      <c r="K349" s="2"/>
      <c r="L349" s="2"/>
      <c r="M349" s="2"/>
    </row>
    <row r="350" spans="1:13">
      <c r="A350" s="2"/>
      <c r="B350" s="2"/>
      <c r="C350" s="2"/>
      <c r="D350" s="2"/>
      <c r="E350" s="2"/>
      <c r="F350" s="2"/>
      <c r="G350" s="2"/>
      <c r="H350" s="2"/>
      <c r="I350" s="2"/>
      <c r="J350" s="2"/>
      <c r="K350" s="2"/>
      <c r="L350" s="2"/>
      <c r="M350" s="2"/>
    </row>
    <row r="351" spans="1:13">
      <c r="A351" s="2"/>
      <c r="B351" s="2"/>
      <c r="C351" s="2"/>
      <c r="D351" s="2"/>
      <c r="E351" s="2"/>
      <c r="F351" s="2"/>
      <c r="G351" s="2"/>
      <c r="H351" s="2"/>
      <c r="I351" s="2"/>
      <c r="J351" s="2"/>
      <c r="K351" s="2"/>
      <c r="L351" s="2"/>
      <c r="M351" s="2"/>
    </row>
    <row r="352" spans="1:13">
      <c r="A352" s="2"/>
      <c r="B352" s="2"/>
      <c r="C352" s="2"/>
      <c r="D352" s="2"/>
      <c r="E352" s="2"/>
      <c r="F352" s="2"/>
      <c r="G352" s="2"/>
      <c r="H352" s="2"/>
      <c r="I352" s="2"/>
      <c r="J352" s="2"/>
      <c r="K352" s="2"/>
      <c r="L352" s="2"/>
      <c r="M352" s="2"/>
    </row>
    <row r="353" spans="1:13">
      <c r="A353" s="2"/>
      <c r="B353" s="2"/>
      <c r="C353" s="2"/>
      <c r="D353" s="2"/>
      <c r="E353" s="2"/>
      <c r="F353" s="2"/>
      <c r="G353" s="2"/>
      <c r="H353" s="2"/>
      <c r="I353" s="2"/>
      <c r="J353" s="2"/>
      <c r="K353" s="2"/>
      <c r="L353" s="2"/>
      <c r="M353" s="2"/>
    </row>
    <row r="354" spans="1:13">
      <c r="A354" s="2"/>
      <c r="B354" s="2"/>
      <c r="C354" s="2"/>
      <c r="D354" s="2"/>
      <c r="E354" s="2"/>
      <c r="F354" s="2"/>
      <c r="G354" s="2"/>
      <c r="H354" s="2"/>
      <c r="I354" s="2"/>
      <c r="J354" s="2"/>
      <c r="K354" s="2"/>
      <c r="L354" s="2"/>
      <c r="M354" s="2"/>
    </row>
    <row r="355" spans="1:13">
      <c r="A355" s="2"/>
      <c r="B355" s="2"/>
      <c r="C355" s="2"/>
      <c r="D355" s="2"/>
      <c r="E355" s="2"/>
      <c r="F355" s="2"/>
      <c r="G355" s="2"/>
      <c r="H355" s="2"/>
      <c r="I355" s="2"/>
      <c r="J355" s="2"/>
      <c r="K355" s="2"/>
      <c r="L355" s="2"/>
      <c r="M355" s="2"/>
    </row>
    <row r="356" spans="1:13">
      <c r="A356" s="2"/>
      <c r="B356" s="2"/>
      <c r="C356" s="2"/>
      <c r="D356" s="2"/>
      <c r="E356" s="2"/>
      <c r="F356" s="2"/>
      <c r="G356" s="2"/>
      <c r="H356" s="2"/>
      <c r="I356" s="2"/>
      <c r="J356" s="2"/>
      <c r="K356" s="2"/>
      <c r="L356" s="2"/>
      <c r="M356" s="2"/>
    </row>
    <row r="357" spans="1:13">
      <c r="A357" s="2"/>
      <c r="B357" s="2"/>
      <c r="C357" s="2"/>
      <c r="D357" s="2"/>
      <c r="E357" s="2"/>
      <c r="F357" s="2"/>
      <c r="G357" s="2"/>
      <c r="H357" s="2"/>
      <c r="I357" s="2"/>
      <c r="J357" s="2"/>
      <c r="K357" s="2"/>
      <c r="L357" s="2"/>
      <c r="M357" s="2"/>
    </row>
    <row r="358" spans="1:13">
      <c r="A358" s="2"/>
      <c r="B358" s="2"/>
      <c r="C358" s="2"/>
      <c r="D358" s="2"/>
      <c r="E358" s="2"/>
      <c r="F358" s="2"/>
      <c r="G358" s="2"/>
      <c r="H358" s="2"/>
      <c r="I358" s="2"/>
      <c r="J358" s="2"/>
      <c r="K358" s="2"/>
      <c r="L358" s="2"/>
      <c r="M358" s="2"/>
    </row>
    <row r="359" spans="1:13">
      <c r="A359" s="2"/>
      <c r="B359" s="2"/>
      <c r="C359" s="2"/>
      <c r="D359" s="2"/>
      <c r="E359" s="2"/>
      <c r="F359" s="2"/>
      <c r="G359" s="2"/>
      <c r="H359" s="2"/>
      <c r="I359" s="2"/>
      <c r="J359" s="2"/>
      <c r="K359" s="2"/>
      <c r="L359" s="2"/>
      <c r="M359" s="2"/>
    </row>
    <row r="360" spans="1:13">
      <c r="A360" s="2"/>
      <c r="B360" s="2"/>
      <c r="C360" s="2"/>
      <c r="D360" s="2"/>
      <c r="E360" s="2"/>
      <c r="F360" s="2"/>
      <c r="G360" s="2"/>
      <c r="H360" s="2"/>
      <c r="I360" s="2"/>
      <c r="J360" s="2"/>
      <c r="K360" s="2"/>
      <c r="L360" s="2"/>
      <c r="M360" s="2"/>
    </row>
    <row r="361" spans="1:13">
      <c r="A361" s="2"/>
      <c r="B361" s="2"/>
      <c r="C361" s="2"/>
      <c r="D361" s="2"/>
      <c r="E361" s="2"/>
      <c r="F361" s="2"/>
      <c r="G361" s="2"/>
      <c r="H361" s="2"/>
      <c r="I361" s="2"/>
      <c r="J361" s="2"/>
      <c r="K361" s="2"/>
      <c r="L361" s="2"/>
      <c r="M361" s="2"/>
    </row>
    <row r="362" spans="1:13">
      <c r="A362" s="2"/>
      <c r="B362" s="2"/>
      <c r="C362" s="2"/>
      <c r="D362" s="2"/>
      <c r="E362" s="2"/>
      <c r="F362" s="2"/>
      <c r="G362" s="2"/>
      <c r="H362" s="2"/>
      <c r="I362" s="2"/>
      <c r="J362" s="2"/>
      <c r="K362" s="2"/>
      <c r="L362" s="2"/>
      <c r="M362" s="2"/>
    </row>
    <row r="363" spans="1:13">
      <c r="A363" s="2"/>
      <c r="B363" s="2"/>
      <c r="C363" s="2"/>
      <c r="D363" s="2"/>
      <c r="E363" s="2"/>
      <c r="F363" s="2"/>
      <c r="G363" s="2"/>
      <c r="H363" s="2"/>
      <c r="I363" s="2"/>
      <c r="J363" s="2"/>
      <c r="K363" s="2"/>
      <c r="L363" s="2"/>
      <c r="M363" s="2"/>
    </row>
    <row r="364" spans="1:13">
      <c r="A364" s="2"/>
      <c r="B364" s="2"/>
      <c r="C364" s="2"/>
      <c r="D364" s="2"/>
      <c r="E364" s="2"/>
      <c r="F364" s="2"/>
      <c r="G364" s="2"/>
      <c r="H364" s="2"/>
      <c r="I364" s="2"/>
      <c r="J364" s="2"/>
      <c r="K364" s="2"/>
      <c r="L364" s="2"/>
      <c r="M364" s="2"/>
    </row>
    <row r="365" spans="1:13">
      <c r="A365" s="2"/>
      <c r="B365" s="2"/>
      <c r="C365" s="2"/>
      <c r="D365" s="2"/>
      <c r="E365" s="2"/>
      <c r="F365" s="2"/>
      <c r="G365" s="2"/>
      <c r="H365" s="2"/>
      <c r="I365" s="2"/>
      <c r="J365" s="2"/>
      <c r="K365" s="2"/>
      <c r="L365" s="2"/>
      <c r="M365" s="2"/>
    </row>
    <row r="366" spans="1:13">
      <c r="A366" s="2"/>
      <c r="B366" s="2"/>
      <c r="C366" s="2"/>
      <c r="D366" s="2"/>
      <c r="E366" s="2"/>
      <c r="F366" s="2"/>
      <c r="G366" s="2"/>
      <c r="H366" s="2"/>
      <c r="I366" s="2"/>
      <c r="J366" s="2"/>
      <c r="K366" s="2"/>
      <c r="L366" s="2"/>
      <c r="M366" s="2"/>
    </row>
    <row r="367" spans="1:13">
      <c r="A367" s="2"/>
      <c r="B367" s="2"/>
      <c r="C367" s="2"/>
      <c r="D367" s="2"/>
      <c r="E367" s="2"/>
      <c r="F367" s="2"/>
      <c r="G367" s="2"/>
      <c r="H367" s="2"/>
      <c r="I367" s="2"/>
      <c r="J367" s="2"/>
      <c r="K367" s="2"/>
      <c r="L367" s="2"/>
      <c r="M367" s="2"/>
    </row>
    <row r="368" spans="1:13">
      <c r="A368" s="2"/>
      <c r="B368" s="2"/>
      <c r="C368" s="2"/>
      <c r="D368" s="2"/>
      <c r="E368" s="2"/>
      <c r="F368" s="2"/>
      <c r="G368" s="2"/>
      <c r="H368" s="2"/>
      <c r="I368" s="2"/>
      <c r="J368" s="2"/>
      <c r="K368" s="2"/>
      <c r="L368" s="2"/>
      <c r="M368" s="2"/>
    </row>
    <row r="369" spans="1:13">
      <c r="A369" s="2"/>
      <c r="B369" s="2"/>
      <c r="C369" s="2"/>
      <c r="D369" s="2"/>
      <c r="E369" s="2"/>
      <c r="F369" s="2"/>
      <c r="G369" s="2"/>
      <c r="H369" s="2"/>
      <c r="I369" s="2"/>
      <c r="J369" s="2"/>
      <c r="K369" s="2"/>
      <c r="L369" s="2"/>
      <c r="M369" s="2"/>
    </row>
    <row r="370" spans="1:13">
      <c r="A370" s="2"/>
      <c r="B370" s="2"/>
      <c r="C370" s="2"/>
      <c r="D370" s="2"/>
      <c r="E370" s="2"/>
      <c r="F370" s="2"/>
      <c r="G370" s="2"/>
      <c r="H370" s="2"/>
      <c r="I370" s="2"/>
      <c r="J370" s="2"/>
      <c r="K370" s="2"/>
      <c r="L370" s="2"/>
      <c r="M370" s="2"/>
    </row>
    <row r="371" spans="1:13">
      <c r="A371" s="2"/>
      <c r="B371" s="2"/>
      <c r="C371" s="2"/>
      <c r="D371" s="2"/>
      <c r="E371" s="2"/>
      <c r="F371" s="2"/>
      <c r="G371" s="2"/>
      <c r="H371" s="2"/>
      <c r="I371" s="2"/>
      <c r="J371" s="2"/>
      <c r="K371" s="2"/>
      <c r="L371" s="2"/>
      <c r="M371" s="2"/>
    </row>
    <row r="372" spans="1:13">
      <c r="A372" s="2"/>
      <c r="B372" s="2"/>
      <c r="C372" s="2"/>
      <c r="D372" s="2"/>
      <c r="E372" s="2"/>
      <c r="F372" s="2"/>
      <c r="G372" s="2"/>
      <c r="H372" s="2"/>
      <c r="I372" s="2"/>
      <c r="J372" s="2"/>
      <c r="K372" s="2"/>
      <c r="L372" s="2"/>
      <c r="M372" s="2"/>
    </row>
    <row r="373" spans="1:13">
      <c r="A373" s="2"/>
      <c r="B373" s="2"/>
      <c r="C373" s="2"/>
      <c r="D373" s="2"/>
      <c r="E373" s="2"/>
      <c r="F373" s="2"/>
      <c r="G373" s="2"/>
      <c r="H373" s="2"/>
      <c r="I373" s="2"/>
      <c r="J373" s="2"/>
      <c r="K373" s="2"/>
      <c r="L373" s="2"/>
      <c r="M373" s="2"/>
    </row>
    <row r="374" spans="1:13">
      <c r="A374" s="2"/>
      <c r="B374" s="2"/>
      <c r="C374" s="2"/>
      <c r="D374" s="2"/>
      <c r="E374" s="2"/>
      <c r="F374" s="2"/>
      <c r="G374" s="2"/>
      <c r="H374" s="2"/>
      <c r="I374" s="2"/>
      <c r="J374" s="2"/>
      <c r="K374" s="2"/>
      <c r="L374" s="2"/>
      <c r="M374" s="2"/>
    </row>
    <row r="375" spans="1:13">
      <c r="A375" s="2"/>
      <c r="B375" s="2"/>
      <c r="C375" s="2"/>
      <c r="D375" s="2"/>
      <c r="E375" s="2"/>
      <c r="F375" s="2"/>
      <c r="G375" s="2"/>
      <c r="H375" s="2"/>
      <c r="I375" s="2"/>
      <c r="J375" s="2"/>
      <c r="K375" s="2"/>
      <c r="L375" s="2"/>
      <c r="M375" s="2"/>
    </row>
    <row r="376" spans="1:13">
      <c r="A376" s="2"/>
      <c r="B376" s="2"/>
      <c r="C376" s="2"/>
      <c r="D376" s="2"/>
      <c r="E376" s="2"/>
      <c r="F376" s="2"/>
      <c r="G376" s="2"/>
      <c r="H376" s="2"/>
      <c r="I376" s="2"/>
      <c r="J376" s="2"/>
      <c r="K376" s="2"/>
      <c r="L376" s="2"/>
      <c r="M376" s="2"/>
    </row>
    <row r="377" spans="1:13">
      <c r="A377" s="2"/>
      <c r="B377" s="2"/>
      <c r="C377" s="2"/>
      <c r="D377" s="2"/>
      <c r="E377" s="2"/>
      <c r="F377" s="2"/>
      <c r="G377" s="2"/>
      <c r="H377" s="2"/>
      <c r="I377" s="2"/>
      <c r="J377" s="2"/>
      <c r="K377" s="2"/>
      <c r="L377" s="2"/>
      <c r="M377" s="2"/>
    </row>
    <row r="378" spans="1:13">
      <c r="A378" s="2"/>
      <c r="B378" s="2"/>
      <c r="C378" s="2"/>
      <c r="D378" s="2"/>
      <c r="E378" s="2"/>
      <c r="F378" s="2"/>
      <c r="G378" s="2"/>
      <c r="H378" s="2"/>
      <c r="I378" s="2"/>
      <c r="J378" s="2"/>
      <c r="K378" s="2"/>
      <c r="L378" s="2"/>
      <c r="M378" s="2"/>
    </row>
    <row r="379" spans="1:13">
      <c r="A379" s="2"/>
      <c r="B379" s="2"/>
      <c r="C379" s="2"/>
      <c r="D379" s="2"/>
      <c r="E379" s="2"/>
      <c r="F379" s="2"/>
      <c r="G379" s="2"/>
      <c r="H379" s="2"/>
      <c r="I379" s="2"/>
      <c r="J379" s="2"/>
      <c r="K379" s="2"/>
      <c r="L379" s="2"/>
      <c r="M379" s="2"/>
    </row>
    <row r="380" spans="1:13">
      <c r="A380" s="2"/>
      <c r="B380" s="2"/>
      <c r="C380" s="2"/>
      <c r="D380" s="2"/>
      <c r="E380" s="2"/>
      <c r="F380" s="2"/>
      <c r="G380" s="2"/>
      <c r="H380" s="2"/>
      <c r="I380" s="2"/>
      <c r="J380" s="2"/>
      <c r="K380" s="2"/>
      <c r="L380" s="2"/>
      <c r="M380" s="2"/>
    </row>
    <row r="381" spans="1:13">
      <c r="A381" s="2"/>
      <c r="B381" s="2"/>
      <c r="C381" s="2"/>
      <c r="D381" s="2"/>
      <c r="E381" s="2"/>
      <c r="F381" s="2"/>
      <c r="G381" s="2"/>
      <c r="H381" s="2"/>
      <c r="I381" s="2"/>
      <c r="J381" s="2"/>
      <c r="K381" s="2"/>
      <c r="L381" s="2"/>
      <c r="M381" s="2"/>
    </row>
    <row r="382" spans="1:13">
      <c r="A382" s="2"/>
      <c r="B382" s="2"/>
      <c r="C382" s="2"/>
      <c r="D382" s="2"/>
      <c r="E382" s="2"/>
      <c r="F382" s="2"/>
      <c r="G382" s="2"/>
      <c r="H382" s="2"/>
      <c r="I382" s="2"/>
      <c r="J382" s="2"/>
      <c r="K382" s="2"/>
      <c r="L382" s="2"/>
      <c r="M382" s="2"/>
    </row>
    <row r="383" spans="1:13">
      <c r="A383" s="2"/>
      <c r="B383" s="2"/>
      <c r="C383" s="2"/>
      <c r="D383" s="2"/>
      <c r="E383" s="2"/>
      <c r="F383" s="2"/>
      <c r="G383" s="2"/>
      <c r="H383" s="2"/>
      <c r="I383" s="2"/>
      <c r="J383" s="2"/>
      <c r="K383" s="2"/>
      <c r="L383" s="2"/>
      <c r="M383" s="2"/>
    </row>
    <row r="384" spans="1:13">
      <c r="A384" s="2"/>
      <c r="B384" s="2"/>
      <c r="C384" s="2"/>
      <c r="D384" s="2"/>
      <c r="E384" s="2"/>
      <c r="F384" s="2"/>
      <c r="G384" s="2"/>
      <c r="H384" s="2"/>
      <c r="I384" s="2"/>
      <c r="J384" s="2"/>
      <c r="K384" s="2"/>
      <c r="L384" s="2"/>
      <c r="M384" s="2"/>
    </row>
    <row r="385" spans="1:13">
      <c r="A385" s="2"/>
      <c r="B385" s="2"/>
      <c r="C385" s="2"/>
      <c r="D385" s="2"/>
      <c r="E385" s="2"/>
      <c r="F385" s="2"/>
      <c r="G385" s="2"/>
      <c r="H385" s="2"/>
      <c r="I385" s="2"/>
      <c r="J385" s="2"/>
      <c r="K385" s="2"/>
      <c r="L385" s="2"/>
      <c r="M385" s="2"/>
    </row>
    <row r="386" spans="1:13">
      <c r="A386" s="2"/>
      <c r="B386" s="2"/>
      <c r="C386" s="2"/>
      <c r="D386" s="2"/>
      <c r="E386" s="2"/>
      <c r="F386" s="2"/>
      <c r="G386" s="2"/>
      <c r="H386" s="2"/>
      <c r="I386" s="2"/>
      <c r="J386" s="2"/>
      <c r="K386" s="2"/>
      <c r="L386" s="2"/>
      <c r="M386" s="2"/>
    </row>
    <row r="387" spans="1:13">
      <c r="A387" s="2"/>
      <c r="B387" s="2"/>
      <c r="C387" s="2"/>
      <c r="D387" s="2"/>
      <c r="E387" s="2"/>
      <c r="F387" s="2"/>
      <c r="G387" s="2"/>
      <c r="H387" s="2"/>
      <c r="I387" s="2"/>
      <c r="J387" s="2"/>
      <c r="K387" s="2"/>
      <c r="L387" s="2"/>
      <c r="M387" s="2"/>
    </row>
    <row r="388" spans="1:13">
      <c r="A388" s="2"/>
      <c r="B388" s="2"/>
      <c r="C388" s="2"/>
      <c r="D388" s="2"/>
      <c r="E388" s="2"/>
      <c r="F388" s="2"/>
      <c r="G388" s="2"/>
      <c r="H388" s="2"/>
      <c r="I388" s="2"/>
      <c r="J388" s="2"/>
      <c r="K388" s="2"/>
      <c r="L388" s="2"/>
      <c r="M388" s="2"/>
    </row>
    <row r="389" spans="1:13">
      <c r="A389" s="2"/>
      <c r="B389" s="2"/>
      <c r="C389" s="2"/>
      <c r="D389" s="2"/>
      <c r="E389" s="2"/>
      <c r="F389" s="2"/>
      <c r="G389" s="2"/>
      <c r="H389" s="2"/>
      <c r="I389" s="2"/>
      <c r="J389" s="2"/>
      <c r="K389" s="2"/>
      <c r="L389" s="2"/>
      <c r="M389" s="2"/>
    </row>
    <row r="390" spans="1:13">
      <c r="A390" s="2"/>
      <c r="B390" s="2"/>
      <c r="C390" s="2"/>
      <c r="D390" s="2"/>
      <c r="E390" s="2"/>
      <c r="F390" s="2"/>
      <c r="G390" s="2"/>
      <c r="H390" s="2"/>
      <c r="I390" s="2"/>
      <c r="J390" s="2"/>
      <c r="K390" s="2"/>
      <c r="L390" s="2"/>
      <c r="M390" s="2"/>
    </row>
    <row r="391" spans="1:13">
      <c r="A391" s="2"/>
      <c r="B391" s="2"/>
      <c r="C391" s="2"/>
      <c r="D391" s="2"/>
      <c r="E391" s="2"/>
      <c r="F391" s="2"/>
      <c r="G391" s="2"/>
      <c r="H391" s="2"/>
      <c r="I391" s="2"/>
      <c r="J391" s="2"/>
      <c r="K391" s="2"/>
      <c r="L391" s="2"/>
      <c r="M391" s="2"/>
    </row>
    <row r="392" spans="1:13">
      <c r="A392" s="2"/>
      <c r="B392" s="2"/>
      <c r="C392" s="2"/>
      <c r="D392" s="2"/>
      <c r="E392" s="2"/>
      <c r="F392" s="2"/>
      <c r="G392" s="2"/>
      <c r="H392" s="2"/>
      <c r="I392" s="2"/>
      <c r="J392" s="2"/>
      <c r="K392" s="2"/>
      <c r="L392" s="2"/>
      <c r="M392" s="2"/>
    </row>
    <row r="393" spans="1:13">
      <c r="A393" s="2"/>
      <c r="B393" s="2"/>
      <c r="C393" s="2"/>
      <c r="D393" s="2"/>
      <c r="E393" s="2"/>
      <c r="F393" s="2"/>
      <c r="G393" s="2"/>
      <c r="H393" s="2"/>
      <c r="I393" s="2"/>
      <c r="J393" s="2"/>
      <c r="K393" s="2"/>
      <c r="L393" s="2"/>
      <c r="M393" s="2"/>
    </row>
    <row r="394" spans="1:13">
      <c r="A394" s="2"/>
      <c r="B394" s="2"/>
      <c r="C394" s="2"/>
      <c r="D394" s="2"/>
      <c r="E394" s="2"/>
      <c r="F394" s="2"/>
      <c r="G394" s="2"/>
      <c r="H394" s="2"/>
      <c r="I394" s="2"/>
      <c r="J394" s="2"/>
      <c r="K394" s="2"/>
      <c r="L394" s="2"/>
      <c r="M394" s="2"/>
    </row>
    <row r="395" spans="1:13">
      <c r="A395" s="2"/>
      <c r="B395" s="2"/>
      <c r="C395" s="2"/>
      <c r="D395" s="2"/>
      <c r="E395" s="2"/>
      <c r="F395" s="2"/>
      <c r="G395" s="2"/>
      <c r="H395" s="2"/>
      <c r="I395" s="2"/>
      <c r="J395" s="2"/>
      <c r="K395" s="2"/>
      <c r="L395" s="2"/>
      <c r="M395" s="2"/>
    </row>
    <row r="396" spans="1:13">
      <c r="A396" s="2"/>
      <c r="B396" s="2"/>
      <c r="C396" s="2"/>
      <c r="D396" s="2"/>
      <c r="E396" s="2"/>
      <c r="F396" s="2"/>
      <c r="G396" s="2"/>
      <c r="H396" s="2"/>
      <c r="I396" s="2"/>
      <c r="J396" s="2"/>
      <c r="K396" s="2"/>
      <c r="L396" s="2"/>
      <c r="M396" s="2"/>
    </row>
    <row r="397" spans="1:13">
      <c r="A397" s="2"/>
      <c r="B397" s="2"/>
      <c r="C397" s="2"/>
      <c r="D397" s="2"/>
      <c r="E397" s="2"/>
      <c r="F397" s="2"/>
      <c r="G397" s="2"/>
      <c r="H397" s="2"/>
      <c r="I397" s="2"/>
      <c r="J397" s="2"/>
      <c r="K397" s="2"/>
      <c r="L397" s="2"/>
      <c r="M397" s="2"/>
    </row>
    <row r="398" spans="1:13">
      <c r="A398" s="2"/>
      <c r="B398" s="2"/>
      <c r="C398" s="2"/>
      <c r="D398" s="2"/>
      <c r="E398" s="2"/>
      <c r="F398" s="2"/>
      <c r="G398" s="2"/>
      <c r="H398" s="2"/>
      <c r="I398" s="2"/>
      <c r="J398" s="2"/>
      <c r="K398" s="2"/>
      <c r="L398" s="2"/>
      <c r="M398" s="2"/>
    </row>
    <row r="399" spans="1:13">
      <c r="A399" s="2"/>
      <c r="B399" s="2"/>
      <c r="C399" s="2"/>
      <c r="D399" s="2"/>
      <c r="E399" s="2"/>
      <c r="F399" s="2"/>
      <c r="G399" s="2"/>
      <c r="H399" s="2"/>
      <c r="I399" s="2"/>
      <c r="J399" s="2"/>
      <c r="K399" s="2"/>
      <c r="L399" s="2"/>
      <c r="M399" s="2"/>
    </row>
    <row r="400" spans="1:13">
      <c r="A400" s="2"/>
      <c r="B400" s="2"/>
      <c r="C400" s="2"/>
      <c r="D400" s="2"/>
      <c r="E400" s="2"/>
      <c r="F400" s="2"/>
      <c r="G400" s="2"/>
      <c r="H400" s="2"/>
      <c r="I400" s="2"/>
      <c r="J400" s="2"/>
      <c r="K400" s="2"/>
      <c r="L400" s="2"/>
      <c r="M400" s="2"/>
    </row>
    <row r="401" spans="1:13">
      <c r="A401" s="2"/>
      <c r="B401" s="2"/>
      <c r="C401" s="2"/>
      <c r="D401" s="2"/>
      <c r="E401" s="2"/>
      <c r="F401" s="2"/>
      <c r="G401" s="2"/>
      <c r="H401" s="2"/>
      <c r="I401" s="2"/>
      <c r="J401" s="2"/>
      <c r="K401" s="2"/>
      <c r="L401" s="2"/>
      <c r="M401" s="2"/>
    </row>
    <row r="402" spans="1:13">
      <c r="A402" s="2"/>
      <c r="B402" s="2"/>
      <c r="C402" s="2"/>
      <c r="D402" s="2"/>
      <c r="E402" s="2"/>
      <c r="F402" s="2"/>
      <c r="G402" s="2"/>
      <c r="H402" s="2"/>
      <c r="I402" s="2"/>
      <c r="J402" s="2"/>
      <c r="K402" s="2"/>
      <c r="L402" s="2"/>
      <c r="M402" s="2"/>
    </row>
    <row r="403" spans="1:13">
      <c r="A403" s="2"/>
      <c r="B403" s="2"/>
      <c r="C403" s="2"/>
      <c r="D403" s="2"/>
      <c r="E403" s="2"/>
      <c r="F403" s="2"/>
      <c r="G403" s="2"/>
      <c r="H403" s="2"/>
      <c r="I403" s="2"/>
      <c r="J403" s="2"/>
      <c r="K403" s="2"/>
      <c r="L403" s="2"/>
      <c r="M403" s="2"/>
    </row>
    <row r="404" spans="1:13">
      <c r="A404" s="2"/>
      <c r="B404" s="2"/>
      <c r="C404" s="2"/>
      <c r="D404" s="2"/>
      <c r="E404" s="2"/>
      <c r="F404" s="2"/>
      <c r="G404" s="2"/>
      <c r="H404" s="2"/>
      <c r="I404" s="2"/>
      <c r="J404" s="2"/>
      <c r="K404" s="2"/>
      <c r="L404" s="2"/>
      <c r="M404" s="2"/>
    </row>
    <row r="405" spans="1:13">
      <c r="A405" s="2"/>
      <c r="B405" s="2"/>
      <c r="C405" s="2"/>
      <c r="D405" s="2"/>
      <c r="E405" s="2"/>
      <c r="F405" s="2"/>
      <c r="G405" s="2"/>
      <c r="H405" s="2"/>
      <c r="I405" s="2"/>
      <c r="J405" s="2"/>
      <c r="K405" s="2"/>
      <c r="L405" s="2"/>
      <c r="M405" s="2"/>
    </row>
    <row r="406" spans="1:13">
      <c r="A406" s="2"/>
      <c r="B406" s="2"/>
      <c r="C406" s="2"/>
      <c r="D406" s="2"/>
      <c r="E406" s="2"/>
      <c r="F406" s="2"/>
      <c r="G406" s="2"/>
      <c r="H406" s="2"/>
      <c r="I406" s="2"/>
      <c r="J406" s="2"/>
      <c r="K406" s="2"/>
      <c r="L406" s="2"/>
      <c r="M406" s="2"/>
    </row>
    <row r="407" spans="1:13">
      <c r="A407" s="2"/>
      <c r="B407" s="2"/>
      <c r="C407" s="2"/>
      <c r="D407" s="2"/>
      <c r="E407" s="2"/>
      <c r="F407" s="2"/>
      <c r="G407" s="2"/>
      <c r="H407" s="2"/>
      <c r="I407" s="2"/>
      <c r="J407" s="2"/>
      <c r="K407" s="2"/>
      <c r="L407" s="2"/>
      <c r="M407" s="2"/>
    </row>
    <row r="408" spans="1:13">
      <c r="A408" s="2"/>
      <c r="B408" s="2"/>
      <c r="C408" s="2"/>
      <c r="D408" s="2"/>
      <c r="E408" s="2"/>
      <c r="F408" s="2"/>
      <c r="G408" s="2"/>
      <c r="H408" s="2"/>
      <c r="I408" s="2"/>
      <c r="J408" s="2"/>
      <c r="K408" s="2"/>
      <c r="L408" s="2"/>
      <c r="M408" s="2"/>
    </row>
    <row r="409" spans="1:13">
      <c r="A409" s="2"/>
      <c r="B409" s="2"/>
      <c r="C409" s="2"/>
      <c r="D409" s="2"/>
      <c r="E409" s="2"/>
      <c r="F409" s="2"/>
      <c r="G409" s="2"/>
      <c r="H409" s="2"/>
      <c r="I409" s="2"/>
      <c r="J409" s="2"/>
      <c r="K409" s="2"/>
      <c r="L409" s="2"/>
      <c r="M409" s="2"/>
    </row>
    <row r="410" spans="1:13">
      <c r="A410" s="2"/>
      <c r="B410" s="2"/>
      <c r="C410" s="2"/>
      <c r="D410" s="2"/>
      <c r="E410" s="2"/>
      <c r="F410" s="2"/>
      <c r="G410" s="2"/>
      <c r="H410" s="2"/>
      <c r="I410" s="2"/>
      <c r="J410" s="2"/>
      <c r="K410" s="2"/>
      <c r="L410" s="2"/>
      <c r="M410" s="2"/>
    </row>
    <row r="411" spans="1:13">
      <c r="A411" s="2"/>
      <c r="B411" s="2"/>
      <c r="C411" s="2"/>
      <c r="D411" s="2"/>
      <c r="E411" s="2"/>
      <c r="F411" s="2"/>
      <c r="G411" s="2"/>
      <c r="H411" s="2"/>
      <c r="I411" s="2"/>
      <c r="J411" s="2"/>
      <c r="K411" s="2"/>
      <c r="L411" s="2"/>
      <c r="M411" s="2"/>
    </row>
    <row r="412" spans="1:13">
      <c r="A412" s="2"/>
      <c r="B412" s="2"/>
      <c r="C412" s="2"/>
      <c r="D412" s="2"/>
      <c r="E412" s="2"/>
      <c r="F412" s="2"/>
      <c r="G412" s="2"/>
      <c r="H412" s="2"/>
      <c r="I412" s="2"/>
      <c r="J412" s="2"/>
      <c r="K412" s="2"/>
      <c r="L412" s="2"/>
      <c r="M412" s="2"/>
    </row>
    <row r="413" spans="1:13">
      <c r="A413" s="2"/>
      <c r="B413" s="2"/>
      <c r="C413" s="2"/>
      <c r="D413" s="2"/>
      <c r="E413" s="2"/>
      <c r="F413" s="2"/>
      <c r="G413" s="2"/>
      <c r="H413" s="2"/>
      <c r="I413" s="2"/>
      <c r="J413" s="2"/>
      <c r="K413" s="2"/>
      <c r="L413" s="2"/>
      <c r="M413" s="2"/>
    </row>
    <row r="414" spans="1:13">
      <c r="A414" s="2"/>
      <c r="B414" s="2"/>
      <c r="C414" s="2"/>
      <c r="D414" s="2"/>
      <c r="E414" s="2"/>
      <c r="F414" s="2"/>
      <c r="G414" s="2"/>
      <c r="H414" s="2"/>
      <c r="I414" s="2"/>
      <c r="J414" s="2"/>
      <c r="K414" s="2"/>
      <c r="L414" s="2"/>
      <c r="M414" s="2"/>
    </row>
    <row r="415" spans="1:13">
      <c r="A415" s="2"/>
      <c r="B415" s="2"/>
      <c r="C415" s="2"/>
      <c r="D415" s="2"/>
      <c r="E415" s="2"/>
      <c r="F415" s="2"/>
      <c r="G415" s="2"/>
      <c r="H415" s="2"/>
      <c r="I415" s="2"/>
      <c r="J415" s="2"/>
      <c r="K415" s="2"/>
      <c r="L415" s="2"/>
      <c r="M415" s="2"/>
    </row>
    <row r="416" spans="1:13">
      <c r="A416" s="2"/>
      <c r="B416" s="2"/>
      <c r="C416" s="2"/>
      <c r="D416" s="2"/>
      <c r="E416" s="2"/>
      <c r="F416" s="2"/>
      <c r="G416" s="2"/>
      <c r="H416" s="2"/>
      <c r="I416" s="2"/>
      <c r="J416" s="2"/>
      <c r="K416" s="2"/>
      <c r="L416" s="2"/>
      <c r="M416" s="2"/>
    </row>
    <row r="417" spans="1:13">
      <c r="A417" s="2"/>
      <c r="B417" s="2"/>
      <c r="C417" s="2"/>
      <c r="D417" s="2"/>
      <c r="E417" s="2"/>
      <c r="F417" s="2"/>
      <c r="G417" s="2"/>
      <c r="H417" s="2"/>
      <c r="I417" s="2"/>
      <c r="J417" s="2"/>
      <c r="K417" s="2"/>
      <c r="L417" s="2"/>
      <c r="M417" s="2"/>
    </row>
    <row r="418" spans="1:13">
      <c r="A418" s="2"/>
      <c r="B418" s="2"/>
      <c r="C418" s="2"/>
      <c r="D418" s="2"/>
      <c r="E418" s="2"/>
      <c r="F418" s="2"/>
      <c r="G418" s="2"/>
      <c r="H418" s="2"/>
      <c r="I418" s="2"/>
      <c r="J418" s="2"/>
      <c r="K418" s="2"/>
      <c r="L418" s="2"/>
      <c r="M418" s="2"/>
    </row>
    <row r="419" spans="1:13">
      <c r="A419" s="2"/>
      <c r="B419" s="2"/>
      <c r="C419" s="2"/>
      <c r="D419" s="2"/>
      <c r="E419" s="2"/>
      <c r="F419" s="2"/>
      <c r="G419" s="2"/>
      <c r="H419" s="2"/>
      <c r="I419" s="2"/>
      <c r="J419" s="2"/>
      <c r="K419" s="2"/>
      <c r="L419" s="2"/>
      <c r="M419" s="2"/>
    </row>
    <row r="420" spans="1:13">
      <c r="A420" s="2"/>
      <c r="B420" s="2"/>
      <c r="C420" s="2"/>
      <c r="D420" s="2"/>
      <c r="E420" s="2"/>
      <c r="F420" s="2"/>
      <c r="G420" s="2"/>
      <c r="H420" s="2"/>
      <c r="I420" s="2"/>
      <c r="J420" s="2"/>
      <c r="K420" s="2"/>
      <c r="L420" s="2"/>
      <c r="M420" s="2"/>
    </row>
    <row r="421" spans="1:13">
      <c r="A421" s="2"/>
      <c r="B421" s="2"/>
      <c r="C421" s="2"/>
      <c r="D421" s="2"/>
      <c r="E421" s="2"/>
      <c r="F421" s="2"/>
      <c r="G421" s="2"/>
      <c r="H421" s="2"/>
      <c r="I421" s="2"/>
      <c r="J421" s="2"/>
      <c r="K421" s="2"/>
      <c r="L421" s="2"/>
      <c r="M421" s="2"/>
    </row>
    <row r="422" spans="1:13">
      <c r="A422" s="2"/>
      <c r="B422" s="2"/>
      <c r="C422" s="2"/>
      <c r="D422" s="2"/>
      <c r="E422" s="2"/>
      <c r="F422" s="2"/>
      <c r="G422" s="2"/>
      <c r="H422" s="2"/>
      <c r="I422" s="2"/>
      <c r="J422" s="2"/>
      <c r="K422" s="2"/>
      <c r="L422" s="2"/>
      <c r="M422" s="2"/>
    </row>
    <row r="423" spans="1:13">
      <c r="A423" s="2"/>
      <c r="B423" s="2"/>
      <c r="C423" s="2"/>
      <c r="D423" s="2"/>
      <c r="E423" s="2"/>
      <c r="F423" s="2"/>
      <c r="G423" s="2"/>
      <c r="H423" s="2"/>
      <c r="I423" s="2"/>
      <c r="J423" s="2"/>
      <c r="K423" s="2"/>
      <c r="L423" s="2"/>
      <c r="M423" s="2"/>
    </row>
    <row r="424" spans="1:13">
      <c r="A424" s="2"/>
      <c r="B424" s="2"/>
      <c r="C424" s="2"/>
      <c r="D424" s="2"/>
      <c r="E424" s="2"/>
      <c r="F424" s="2"/>
      <c r="G424" s="2"/>
      <c r="H424" s="2"/>
      <c r="I424" s="2"/>
      <c r="J424" s="2"/>
      <c r="K424" s="2"/>
      <c r="L424" s="2"/>
      <c r="M424" s="2"/>
    </row>
    <row r="425" spans="1:13">
      <c r="A425" s="2"/>
      <c r="B425" s="2"/>
      <c r="C425" s="2"/>
      <c r="D425" s="2"/>
      <c r="E425" s="2"/>
      <c r="F425" s="2"/>
      <c r="G425" s="2"/>
      <c r="H425" s="2"/>
      <c r="I425" s="2"/>
      <c r="J425" s="2"/>
      <c r="K425" s="2"/>
      <c r="L425" s="2"/>
      <c r="M425" s="2"/>
    </row>
    <row r="426" spans="1:13">
      <c r="A426" s="2"/>
      <c r="B426" s="2"/>
      <c r="C426" s="2"/>
      <c r="D426" s="2"/>
      <c r="E426" s="2"/>
      <c r="F426" s="2"/>
      <c r="G426" s="2"/>
      <c r="H426" s="2"/>
      <c r="I426" s="2"/>
      <c r="J426" s="2"/>
      <c r="K426" s="2"/>
      <c r="L426" s="2"/>
      <c r="M426" s="2"/>
    </row>
    <row r="427" spans="1:13">
      <c r="A427" s="2"/>
      <c r="B427" s="2"/>
      <c r="C427" s="2"/>
      <c r="D427" s="2"/>
      <c r="E427" s="2"/>
      <c r="F427" s="2"/>
      <c r="G427" s="2"/>
      <c r="H427" s="2"/>
      <c r="I427" s="2"/>
      <c r="J427" s="2"/>
      <c r="K427" s="2"/>
      <c r="L427" s="2"/>
      <c r="M427" s="2"/>
    </row>
    <row r="428" spans="1:13">
      <c r="A428" s="2"/>
      <c r="B428" s="2"/>
      <c r="C428" s="2"/>
      <c r="D428" s="2"/>
      <c r="E428" s="2"/>
      <c r="F428" s="2"/>
      <c r="G428" s="2"/>
      <c r="H428" s="2"/>
      <c r="I428" s="2"/>
      <c r="J428" s="2"/>
      <c r="K428" s="2"/>
      <c r="L428" s="2"/>
      <c r="M428" s="2"/>
    </row>
    <row r="429" spans="1:13">
      <c r="A429" s="2"/>
      <c r="B429" s="2"/>
      <c r="C429" s="2"/>
      <c r="D429" s="2"/>
      <c r="E429" s="2"/>
      <c r="F429" s="2"/>
      <c r="G429" s="2"/>
      <c r="H429" s="2"/>
      <c r="I429" s="2"/>
      <c r="J429" s="2"/>
      <c r="K429" s="2"/>
      <c r="L429" s="2"/>
      <c r="M429" s="2"/>
    </row>
    <row r="430" spans="1:13">
      <c r="A430" s="2"/>
      <c r="B430" s="2"/>
      <c r="C430" s="2"/>
      <c r="D430" s="2"/>
      <c r="E430" s="2"/>
      <c r="F430" s="2"/>
      <c r="G430" s="2"/>
      <c r="H430" s="2"/>
      <c r="I430" s="2"/>
      <c r="J430" s="2"/>
      <c r="K430" s="2"/>
      <c r="L430" s="2"/>
      <c r="M430" s="2"/>
    </row>
    <row r="431" spans="1:13">
      <c r="A431" s="2"/>
      <c r="B431" s="2"/>
      <c r="C431" s="2"/>
      <c r="D431" s="2"/>
      <c r="E431" s="2"/>
      <c r="F431" s="2"/>
      <c r="G431" s="2"/>
      <c r="H431" s="2"/>
      <c r="I431" s="2"/>
      <c r="J431" s="2"/>
      <c r="K431" s="2"/>
      <c r="L431" s="2"/>
      <c r="M431" s="2"/>
    </row>
    <row r="432" spans="1:13">
      <c r="A432" s="2"/>
      <c r="B432" s="2"/>
      <c r="C432" s="2"/>
      <c r="D432" s="2"/>
      <c r="E432" s="2"/>
      <c r="F432" s="2"/>
      <c r="G432" s="2"/>
      <c r="H432" s="2"/>
      <c r="I432" s="2"/>
      <c r="J432" s="2"/>
      <c r="K432" s="2"/>
      <c r="L432" s="2"/>
      <c r="M432" s="2"/>
    </row>
    <row r="433" spans="1:13">
      <c r="A433" s="2"/>
      <c r="B433" s="2"/>
      <c r="C433" s="2"/>
      <c r="D433" s="2"/>
      <c r="E433" s="2"/>
      <c r="F433" s="2"/>
      <c r="G433" s="2"/>
      <c r="H433" s="2"/>
      <c r="I433" s="2"/>
      <c r="J433" s="2"/>
      <c r="K433" s="2"/>
      <c r="L433" s="2"/>
      <c r="M433" s="2"/>
    </row>
    <row r="434" spans="1:13">
      <c r="A434" s="2"/>
      <c r="B434" s="2"/>
      <c r="C434" s="2"/>
      <c r="D434" s="2"/>
      <c r="E434" s="2"/>
      <c r="F434" s="2"/>
      <c r="G434" s="2"/>
      <c r="H434" s="2"/>
      <c r="I434" s="2"/>
      <c r="J434" s="2"/>
      <c r="K434" s="2"/>
      <c r="L434" s="2"/>
      <c r="M434" s="2"/>
    </row>
    <row r="435" spans="1:13">
      <c r="A435" s="2"/>
      <c r="B435" s="2"/>
      <c r="C435" s="2"/>
      <c r="D435" s="2"/>
      <c r="E435" s="2"/>
      <c r="F435" s="2"/>
      <c r="G435" s="2"/>
      <c r="H435" s="2"/>
      <c r="I435" s="2"/>
      <c r="J435" s="2"/>
      <c r="K435" s="2"/>
      <c r="L435" s="2"/>
      <c r="M435" s="2"/>
    </row>
    <row r="436" spans="1:13">
      <c r="A436" s="2"/>
      <c r="B436" s="2"/>
      <c r="C436" s="2"/>
      <c r="D436" s="2"/>
      <c r="E436" s="2"/>
      <c r="F436" s="2"/>
      <c r="G436" s="2"/>
      <c r="H436" s="2"/>
      <c r="I436" s="2"/>
      <c r="J436" s="2"/>
      <c r="K436" s="2"/>
      <c r="L436" s="2"/>
      <c r="M436" s="2"/>
    </row>
    <row r="437" spans="1:13">
      <c r="A437" s="2"/>
      <c r="B437" s="2"/>
      <c r="C437" s="2"/>
      <c r="D437" s="2"/>
      <c r="E437" s="2"/>
      <c r="F437" s="2"/>
      <c r="G437" s="2"/>
      <c r="H437" s="2"/>
      <c r="I437" s="2"/>
      <c r="J437" s="2"/>
      <c r="K437" s="2"/>
      <c r="L437" s="2"/>
      <c r="M437" s="2"/>
    </row>
    <row r="438" spans="1:13">
      <c r="A438" s="2"/>
      <c r="B438" s="2"/>
      <c r="C438" s="2"/>
      <c r="D438" s="2"/>
      <c r="E438" s="2"/>
      <c r="F438" s="2"/>
      <c r="G438" s="2"/>
      <c r="H438" s="2"/>
      <c r="I438" s="2"/>
      <c r="J438" s="2"/>
      <c r="K438" s="2"/>
      <c r="L438" s="2"/>
      <c r="M438" s="2"/>
    </row>
    <row r="439" spans="1:13">
      <c r="A439" s="2"/>
      <c r="B439" s="2"/>
      <c r="C439" s="2"/>
      <c r="D439" s="2"/>
      <c r="E439" s="2"/>
      <c r="F439" s="2"/>
      <c r="G439" s="2"/>
      <c r="H439" s="2"/>
      <c r="I439" s="2"/>
      <c r="J439" s="2"/>
      <c r="K439" s="2"/>
      <c r="L439" s="2"/>
      <c r="M439" s="2"/>
    </row>
    <row r="440" spans="1:13">
      <c r="A440" s="2"/>
      <c r="B440" s="2"/>
      <c r="C440" s="2"/>
      <c r="D440" s="2"/>
      <c r="E440" s="2"/>
      <c r="F440" s="2"/>
      <c r="G440" s="2"/>
      <c r="H440" s="2"/>
      <c r="I440" s="2"/>
      <c r="J440" s="2"/>
      <c r="K440" s="2"/>
      <c r="L440" s="2"/>
      <c r="M440" s="2"/>
    </row>
    <row r="441" spans="1:13">
      <c r="A441" s="2"/>
      <c r="B441" s="2"/>
      <c r="C441" s="2"/>
      <c r="D441" s="2"/>
      <c r="E441" s="2"/>
      <c r="F441" s="2"/>
      <c r="G441" s="2"/>
      <c r="H441" s="2"/>
      <c r="I441" s="2"/>
      <c r="J441" s="2"/>
      <c r="K441" s="2"/>
      <c r="L441" s="2"/>
      <c r="M441" s="2"/>
    </row>
    <row r="442" spans="1:13">
      <c r="A442" s="2"/>
      <c r="B442" s="2"/>
      <c r="C442" s="2"/>
      <c r="D442" s="2"/>
      <c r="E442" s="2"/>
      <c r="F442" s="2"/>
      <c r="G442" s="2"/>
      <c r="H442" s="2"/>
      <c r="I442" s="2"/>
      <c r="J442" s="2"/>
      <c r="K442" s="2"/>
      <c r="L442" s="2"/>
      <c r="M442" s="2"/>
    </row>
    <row r="443" spans="1:13">
      <c r="A443" s="2"/>
      <c r="B443" s="2"/>
      <c r="C443" s="2"/>
      <c r="D443" s="2"/>
      <c r="E443" s="2"/>
      <c r="F443" s="2"/>
      <c r="G443" s="2"/>
      <c r="H443" s="2"/>
      <c r="I443" s="2"/>
      <c r="J443" s="2"/>
      <c r="K443" s="2"/>
      <c r="L443" s="2"/>
      <c r="M443" s="2"/>
    </row>
    <row r="444" spans="1:13">
      <c r="A444" s="2"/>
      <c r="B444" s="2"/>
      <c r="C444" s="2"/>
      <c r="D444" s="2"/>
      <c r="E444" s="2"/>
      <c r="F444" s="2"/>
      <c r="G444" s="2"/>
      <c r="H444" s="2"/>
      <c r="I444" s="2"/>
      <c r="J444" s="2"/>
      <c r="K444" s="2"/>
      <c r="L444" s="2"/>
      <c r="M444" s="2"/>
    </row>
    <row r="445" spans="1:13">
      <c r="A445" s="2"/>
      <c r="B445" s="2"/>
      <c r="C445" s="2"/>
      <c r="D445" s="2"/>
      <c r="E445" s="2"/>
      <c r="F445" s="2"/>
      <c r="G445" s="2"/>
      <c r="H445" s="2"/>
      <c r="I445" s="2"/>
      <c r="J445" s="2"/>
      <c r="K445" s="2"/>
      <c r="L445" s="2"/>
      <c r="M445" s="2"/>
    </row>
    <row r="446" spans="1:13">
      <c r="A446" s="2"/>
      <c r="B446" s="2"/>
      <c r="C446" s="2"/>
      <c r="D446" s="2"/>
      <c r="E446" s="2"/>
      <c r="F446" s="2"/>
      <c r="G446" s="2"/>
      <c r="H446" s="2"/>
      <c r="I446" s="2"/>
      <c r="J446" s="2"/>
      <c r="K446" s="2"/>
      <c r="L446" s="2"/>
      <c r="M446" s="2"/>
    </row>
    <row r="447" spans="1:13">
      <c r="A447" s="2"/>
      <c r="B447" s="2"/>
      <c r="C447" s="2"/>
      <c r="D447" s="2"/>
      <c r="E447" s="2"/>
      <c r="F447" s="2"/>
      <c r="G447" s="2"/>
      <c r="H447" s="2"/>
      <c r="I447" s="2"/>
      <c r="J447" s="2"/>
      <c r="K447" s="2"/>
      <c r="L447" s="2"/>
      <c r="M447" s="2"/>
    </row>
    <row r="448" spans="1:13">
      <c r="A448" s="2"/>
      <c r="B448" s="2"/>
      <c r="C448" s="2"/>
      <c r="D448" s="2"/>
      <c r="E448" s="2"/>
      <c r="F448" s="2"/>
      <c r="G448" s="2"/>
      <c r="H448" s="2"/>
      <c r="I448" s="2"/>
      <c r="J448" s="2"/>
      <c r="K448" s="2"/>
      <c r="L448" s="2"/>
      <c r="M448" s="2"/>
    </row>
    <row r="449" spans="1:13">
      <c r="A449" s="2"/>
      <c r="B449" s="2"/>
      <c r="C449" s="2"/>
      <c r="D449" s="2"/>
      <c r="E449" s="2"/>
      <c r="F449" s="2"/>
      <c r="G449" s="2"/>
      <c r="H449" s="2"/>
      <c r="I449" s="2"/>
      <c r="J449" s="2"/>
      <c r="K449" s="2"/>
      <c r="L449" s="2"/>
      <c r="M449" s="2"/>
    </row>
    <row r="450" spans="1:13">
      <c r="A450" s="2"/>
      <c r="B450" s="2"/>
      <c r="C450" s="2"/>
      <c r="D450" s="2"/>
      <c r="E450" s="2"/>
      <c r="F450" s="2"/>
      <c r="G450" s="2"/>
      <c r="H450" s="2"/>
      <c r="I450" s="2"/>
      <c r="J450" s="2"/>
      <c r="K450" s="2"/>
      <c r="L450" s="2"/>
      <c r="M450" s="2"/>
    </row>
    <row r="451" spans="1:13">
      <c r="A451" s="2"/>
      <c r="B451" s="2"/>
      <c r="C451" s="2"/>
      <c r="D451" s="2"/>
      <c r="E451" s="2"/>
      <c r="F451" s="2"/>
      <c r="G451" s="2"/>
      <c r="H451" s="2"/>
      <c r="I451" s="2"/>
      <c r="J451" s="2"/>
      <c r="K451" s="2"/>
      <c r="L451" s="2"/>
      <c r="M451" s="2"/>
    </row>
    <row r="452" spans="1:13">
      <c r="A452" s="2"/>
      <c r="B452" s="2"/>
      <c r="C452" s="2"/>
      <c r="D452" s="2"/>
      <c r="E452" s="2"/>
      <c r="F452" s="2"/>
      <c r="G452" s="2"/>
      <c r="H452" s="2"/>
      <c r="I452" s="2"/>
      <c r="J452" s="2"/>
      <c r="K452" s="2"/>
      <c r="L452" s="2"/>
      <c r="M452" s="2"/>
    </row>
    <row r="453" spans="1:13">
      <c r="A453" s="2"/>
      <c r="B453" s="2"/>
      <c r="C453" s="2"/>
      <c r="D453" s="2"/>
      <c r="E453" s="2"/>
      <c r="F453" s="2"/>
      <c r="G453" s="2"/>
      <c r="H453" s="2"/>
      <c r="I453" s="2"/>
      <c r="J453" s="2"/>
      <c r="K453" s="2"/>
      <c r="L453" s="2"/>
      <c r="M453" s="2"/>
    </row>
    <row r="454" spans="1:13">
      <c r="A454" s="2"/>
      <c r="B454" s="2"/>
      <c r="C454" s="2"/>
      <c r="D454" s="2"/>
      <c r="E454" s="2"/>
      <c r="F454" s="2"/>
      <c r="G454" s="2"/>
      <c r="H454" s="2"/>
      <c r="I454" s="2"/>
      <c r="J454" s="2"/>
      <c r="K454" s="2"/>
      <c r="L454" s="2"/>
      <c r="M454" s="2"/>
    </row>
    <row r="455" spans="1:13">
      <c r="A455" s="2"/>
      <c r="B455" s="2"/>
      <c r="C455" s="2"/>
      <c r="D455" s="2"/>
      <c r="E455" s="2"/>
      <c r="F455" s="2"/>
      <c r="G455" s="2"/>
      <c r="H455" s="2"/>
      <c r="I455" s="2"/>
      <c r="J455" s="2"/>
      <c r="K455" s="2"/>
      <c r="L455" s="2"/>
      <c r="M455" s="2"/>
    </row>
    <row r="456" spans="1:13">
      <c r="A456" s="2"/>
      <c r="B456" s="2"/>
      <c r="C456" s="2"/>
      <c r="D456" s="2"/>
      <c r="E456" s="2"/>
      <c r="F456" s="2"/>
      <c r="G456" s="2"/>
      <c r="H456" s="2"/>
      <c r="I456" s="2"/>
      <c r="J456" s="2"/>
      <c r="K456" s="2"/>
      <c r="L456" s="2"/>
      <c r="M456" s="2"/>
    </row>
    <row r="457" spans="1:13">
      <c r="A457" s="2"/>
      <c r="B457" s="2"/>
      <c r="C457" s="2"/>
      <c r="D457" s="2"/>
      <c r="E457" s="2"/>
      <c r="F457" s="2"/>
      <c r="G457" s="2"/>
      <c r="H457" s="2"/>
      <c r="I457" s="2"/>
      <c r="J457" s="2"/>
      <c r="K457" s="2"/>
      <c r="L457" s="2"/>
      <c r="M457" s="2"/>
    </row>
    <row r="458" spans="1:13">
      <c r="A458" s="2"/>
      <c r="B458" s="2"/>
      <c r="C458" s="2"/>
      <c r="D458" s="2"/>
      <c r="E458" s="2"/>
      <c r="F458" s="2"/>
      <c r="G458" s="2"/>
      <c r="H458" s="2"/>
      <c r="I458" s="2"/>
      <c r="J458" s="2"/>
      <c r="K458" s="2"/>
      <c r="L458" s="2"/>
      <c r="M458" s="2"/>
    </row>
    <row r="459" spans="1:13">
      <c r="A459" s="2"/>
      <c r="B459" s="2"/>
      <c r="C459" s="2"/>
      <c r="D459" s="2"/>
      <c r="E459" s="2"/>
      <c r="F459" s="2"/>
      <c r="G459" s="2"/>
      <c r="H459" s="2"/>
      <c r="I459" s="2"/>
      <c r="J459" s="2"/>
      <c r="K459" s="2"/>
      <c r="L459" s="2"/>
      <c r="M459" s="2"/>
    </row>
    <row r="460" spans="1:13">
      <c r="A460" s="2"/>
      <c r="B460" s="2"/>
      <c r="C460" s="2"/>
      <c r="D460" s="2"/>
      <c r="E460" s="2"/>
      <c r="F460" s="2"/>
      <c r="G460" s="2"/>
      <c r="H460" s="2"/>
      <c r="I460" s="2"/>
      <c r="J460" s="2"/>
      <c r="K460" s="2"/>
      <c r="L460" s="2"/>
      <c r="M460" s="2"/>
    </row>
    <row r="461" spans="1:13">
      <c r="A461" s="2"/>
      <c r="B461" s="2"/>
      <c r="C461" s="2"/>
      <c r="D461" s="2"/>
      <c r="E461" s="2"/>
      <c r="F461" s="2"/>
      <c r="G461" s="2"/>
      <c r="H461" s="2"/>
      <c r="I461" s="2"/>
      <c r="J461" s="2"/>
      <c r="K461" s="2"/>
      <c r="L461" s="2"/>
      <c r="M461" s="2"/>
    </row>
    <row r="462" spans="1:13">
      <c r="A462" s="2"/>
      <c r="B462" s="2"/>
      <c r="C462" s="2"/>
      <c r="D462" s="2"/>
      <c r="E462" s="2"/>
      <c r="F462" s="2"/>
      <c r="G462" s="2"/>
      <c r="H462" s="2"/>
      <c r="I462" s="2"/>
      <c r="J462" s="2"/>
      <c r="K462" s="2"/>
      <c r="L462" s="2"/>
      <c r="M462" s="2"/>
    </row>
    <row r="463" spans="1:13">
      <c r="A463" s="2"/>
      <c r="B463" s="2"/>
      <c r="C463" s="2"/>
      <c r="D463" s="2"/>
      <c r="E463" s="2"/>
      <c r="F463" s="2"/>
      <c r="G463" s="2"/>
      <c r="H463" s="2"/>
      <c r="I463" s="2"/>
      <c r="J463" s="2"/>
      <c r="K463" s="2"/>
      <c r="L463" s="2"/>
      <c r="M463" s="2"/>
    </row>
    <row r="464" spans="1:13">
      <c r="A464" s="2"/>
      <c r="B464" s="2"/>
      <c r="C464" s="2"/>
      <c r="D464" s="2"/>
      <c r="E464" s="2"/>
      <c r="F464" s="2"/>
      <c r="G464" s="2"/>
      <c r="H464" s="2"/>
      <c r="I464" s="2"/>
      <c r="J464" s="2"/>
      <c r="K464" s="2"/>
      <c r="L464" s="2"/>
      <c r="M464" s="2"/>
    </row>
    <row r="465" spans="1:13">
      <c r="A465" s="2"/>
      <c r="B465" s="2"/>
      <c r="C465" s="2"/>
      <c r="D465" s="2"/>
      <c r="E465" s="2"/>
      <c r="F465" s="2"/>
      <c r="G465" s="2"/>
      <c r="H465" s="2"/>
      <c r="I465" s="2"/>
      <c r="J465" s="2"/>
      <c r="K465" s="2"/>
      <c r="L465" s="2"/>
      <c r="M465" s="2"/>
    </row>
    <row r="466" spans="1:13">
      <c r="A466" s="2"/>
      <c r="B466" s="2"/>
      <c r="C466" s="2"/>
      <c r="D466" s="2"/>
      <c r="E466" s="2"/>
      <c r="F466" s="2"/>
      <c r="G466" s="2"/>
      <c r="H466" s="2"/>
      <c r="I466" s="2"/>
      <c r="J466" s="2"/>
      <c r="K466" s="2"/>
      <c r="L466" s="2"/>
      <c r="M466" s="2"/>
    </row>
    <row r="467" spans="1:13">
      <c r="A467" s="2"/>
      <c r="B467" s="2"/>
      <c r="C467" s="2"/>
      <c r="D467" s="2"/>
      <c r="E467" s="2"/>
      <c r="F467" s="2"/>
      <c r="G467" s="2"/>
      <c r="H467" s="2"/>
      <c r="I467" s="2"/>
      <c r="J467" s="2"/>
      <c r="K467" s="2"/>
      <c r="L467" s="2"/>
      <c r="M467" s="2"/>
    </row>
    <row r="468" spans="1:13">
      <c r="A468" s="2"/>
      <c r="B468" s="2"/>
      <c r="C468" s="2"/>
      <c r="D468" s="2"/>
      <c r="E468" s="2"/>
      <c r="F468" s="2"/>
      <c r="G468" s="2"/>
      <c r="H468" s="2"/>
      <c r="I468" s="2"/>
      <c r="J468" s="2"/>
      <c r="K468" s="2"/>
      <c r="L468" s="2"/>
      <c r="M468" s="2"/>
    </row>
    <row r="469" spans="1:13">
      <c r="A469" s="2"/>
      <c r="B469" s="2"/>
      <c r="C469" s="2"/>
      <c r="D469" s="2"/>
      <c r="E469" s="2"/>
      <c r="F469" s="2"/>
      <c r="G469" s="2"/>
      <c r="H469" s="2"/>
      <c r="I469" s="2"/>
      <c r="J469" s="2"/>
      <c r="K469" s="2"/>
      <c r="L469" s="2"/>
      <c r="M469" s="2"/>
    </row>
    <row r="470" spans="1:13">
      <c r="A470" s="2"/>
      <c r="B470" s="2"/>
      <c r="C470" s="2"/>
      <c r="D470" s="2"/>
      <c r="E470" s="2"/>
      <c r="F470" s="2"/>
      <c r="G470" s="2"/>
      <c r="H470" s="2"/>
      <c r="I470" s="2"/>
      <c r="J470" s="2"/>
      <c r="K470" s="2"/>
      <c r="L470" s="2"/>
      <c r="M470" s="2"/>
    </row>
    <row r="471" spans="1:13">
      <c r="A471" s="2"/>
      <c r="B471" s="2"/>
      <c r="C471" s="2"/>
      <c r="D471" s="2"/>
      <c r="E471" s="2"/>
      <c r="F471" s="2"/>
      <c r="G471" s="2"/>
      <c r="H471" s="2"/>
      <c r="I471" s="2"/>
      <c r="J471" s="2"/>
      <c r="K471" s="2"/>
      <c r="L471" s="2"/>
      <c r="M471" s="2"/>
    </row>
    <row r="472" spans="1:13">
      <c r="A472" s="2"/>
      <c r="B472" s="2"/>
      <c r="C472" s="2"/>
      <c r="D472" s="2"/>
      <c r="E472" s="2"/>
      <c r="F472" s="2"/>
      <c r="G472" s="2"/>
      <c r="H472" s="2"/>
      <c r="I472" s="2"/>
      <c r="J472" s="2"/>
      <c r="K472" s="2"/>
      <c r="L472" s="2"/>
      <c r="M472" s="2"/>
    </row>
    <row r="473" spans="1:13">
      <c r="A473" s="2"/>
      <c r="B473" s="2"/>
      <c r="C473" s="2"/>
      <c r="D473" s="2"/>
      <c r="E473" s="2"/>
      <c r="F473" s="2"/>
      <c r="G473" s="2"/>
      <c r="H473" s="2"/>
      <c r="I473" s="2"/>
      <c r="J473" s="2"/>
      <c r="K473" s="2"/>
      <c r="L473" s="2"/>
      <c r="M473" s="2"/>
    </row>
    <row r="474" spans="1:13">
      <c r="A474" s="2"/>
      <c r="B474" s="2"/>
      <c r="C474" s="2"/>
      <c r="D474" s="2"/>
      <c r="E474" s="2"/>
      <c r="F474" s="2"/>
      <c r="G474" s="2"/>
      <c r="H474" s="2"/>
      <c r="I474" s="2"/>
      <c r="J474" s="2"/>
      <c r="K474" s="2"/>
      <c r="L474" s="2"/>
      <c r="M474" s="2"/>
    </row>
    <row r="475" spans="1:13">
      <c r="A475" s="2"/>
      <c r="B475" s="2"/>
      <c r="C475" s="2"/>
      <c r="D475" s="2"/>
      <c r="E475" s="2"/>
      <c r="F475" s="2"/>
      <c r="G475" s="2"/>
      <c r="H475" s="2"/>
      <c r="I475" s="2"/>
      <c r="J475" s="2"/>
      <c r="K475" s="2"/>
      <c r="L475" s="2"/>
      <c r="M475" s="2"/>
    </row>
    <row r="476" spans="1:13">
      <c r="A476" s="2"/>
      <c r="B476" s="2"/>
      <c r="C476" s="2"/>
      <c r="D476" s="2"/>
      <c r="E476" s="2"/>
      <c r="F476" s="2"/>
      <c r="G476" s="2"/>
      <c r="H476" s="2"/>
      <c r="I476" s="2"/>
      <c r="J476" s="2"/>
      <c r="K476" s="2"/>
      <c r="L476" s="2"/>
      <c r="M476" s="2"/>
    </row>
    <row r="477" spans="1:13">
      <c r="A477" s="2"/>
      <c r="B477" s="2"/>
      <c r="C477" s="2"/>
      <c r="D477" s="2"/>
      <c r="E477" s="2"/>
      <c r="F477" s="2"/>
      <c r="G477" s="2"/>
      <c r="H477" s="2"/>
      <c r="I477" s="2"/>
      <c r="J477" s="2"/>
      <c r="K477" s="2"/>
      <c r="L477" s="2"/>
      <c r="M477" s="2"/>
    </row>
    <row r="478" spans="1:13">
      <c r="A478" s="2"/>
      <c r="B478" s="2"/>
      <c r="C478" s="2"/>
      <c r="D478" s="2"/>
      <c r="E478" s="2"/>
      <c r="F478" s="2"/>
      <c r="G478" s="2"/>
      <c r="H478" s="2"/>
      <c r="I478" s="2"/>
      <c r="J478" s="2"/>
      <c r="K478" s="2"/>
      <c r="L478" s="2"/>
      <c r="M478" s="2"/>
    </row>
    <row r="479" spans="1:13">
      <c r="A479" s="2"/>
      <c r="B479" s="2"/>
      <c r="C479" s="2"/>
      <c r="D479" s="2"/>
      <c r="E479" s="2"/>
      <c r="F479" s="2"/>
      <c r="G479" s="2"/>
      <c r="H479" s="2"/>
      <c r="I479" s="2"/>
      <c r="J479" s="2"/>
      <c r="K479" s="2"/>
      <c r="L479" s="2"/>
      <c r="M479" s="2"/>
    </row>
    <row r="480" spans="1:13">
      <c r="A480" s="2"/>
      <c r="B480" s="2"/>
      <c r="C480" s="2"/>
      <c r="D480" s="2"/>
      <c r="E480" s="2"/>
      <c r="F480" s="2"/>
      <c r="G480" s="2"/>
      <c r="H480" s="2"/>
      <c r="I480" s="2"/>
      <c r="J480" s="2"/>
      <c r="K480" s="2"/>
      <c r="L480" s="2"/>
      <c r="M480" s="2"/>
    </row>
    <row r="481" spans="1:13">
      <c r="A481" s="2"/>
      <c r="B481" s="2"/>
      <c r="C481" s="2"/>
      <c r="D481" s="2"/>
      <c r="E481" s="2"/>
      <c r="F481" s="2"/>
      <c r="G481" s="2"/>
      <c r="H481" s="2"/>
      <c r="I481" s="2"/>
      <c r="J481" s="2"/>
      <c r="K481" s="2"/>
      <c r="L481" s="2"/>
      <c r="M481" s="2"/>
    </row>
    <row r="482" spans="1:13">
      <c r="A482" s="2"/>
      <c r="B482" s="2"/>
      <c r="C482" s="2"/>
      <c r="D482" s="2"/>
      <c r="E482" s="2"/>
      <c r="F482" s="2"/>
      <c r="G482" s="2"/>
      <c r="H482" s="2"/>
      <c r="I482" s="2"/>
      <c r="J482" s="2"/>
      <c r="K482" s="2"/>
      <c r="L482" s="2"/>
      <c r="M482" s="2"/>
    </row>
    <row r="483" spans="1:13">
      <c r="A483" s="2"/>
      <c r="B483" s="2"/>
      <c r="C483" s="2"/>
      <c r="D483" s="2"/>
      <c r="E483" s="2"/>
      <c r="F483" s="2"/>
      <c r="G483" s="2"/>
      <c r="H483" s="2"/>
      <c r="I483" s="2"/>
      <c r="J483" s="2"/>
      <c r="K483" s="2"/>
      <c r="L483" s="2"/>
      <c r="M483" s="2"/>
    </row>
    <row r="484" spans="1:13">
      <c r="A484" s="2"/>
      <c r="B484" s="2"/>
      <c r="C484" s="2"/>
      <c r="D484" s="2"/>
      <c r="E484" s="2"/>
      <c r="F484" s="2"/>
      <c r="G484" s="2"/>
      <c r="H484" s="2"/>
      <c r="I484" s="2"/>
      <c r="J484" s="2"/>
      <c r="K484" s="2"/>
      <c r="L484" s="2"/>
      <c r="M484" s="2"/>
    </row>
    <row r="485" spans="1:13">
      <c r="A485" s="2"/>
      <c r="B485" s="2"/>
      <c r="C485" s="2"/>
      <c r="D485" s="2"/>
      <c r="E485" s="2"/>
      <c r="F485" s="2"/>
      <c r="G485" s="2"/>
      <c r="H485" s="2"/>
      <c r="I485" s="2"/>
      <c r="J485" s="2"/>
      <c r="K485" s="2"/>
      <c r="L485" s="2"/>
      <c r="M485" s="2"/>
    </row>
    <row r="486" spans="1:13">
      <c r="A486" s="2"/>
      <c r="B486" s="2"/>
      <c r="C486" s="2"/>
      <c r="D486" s="2"/>
      <c r="E486" s="2"/>
      <c r="F486" s="2"/>
      <c r="G486" s="2"/>
      <c r="H486" s="2"/>
      <c r="I486" s="2"/>
      <c r="J486" s="2"/>
      <c r="K486" s="2"/>
      <c r="L486" s="2"/>
      <c r="M486" s="2"/>
    </row>
    <row r="487" spans="1:13">
      <c r="A487" s="2"/>
      <c r="B487" s="2"/>
      <c r="C487" s="2"/>
      <c r="D487" s="2"/>
      <c r="E487" s="2"/>
      <c r="F487" s="2"/>
      <c r="G487" s="2"/>
      <c r="H487" s="2"/>
      <c r="I487" s="2"/>
      <c r="J487" s="2"/>
      <c r="K487" s="2"/>
      <c r="L487" s="2"/>
      <c r="M487" s="2"/>
    </row>
    <row r="488" spans="1:13">
      <c r="A488" s="2"/>
      <c r="B488" s="2"/>
      <c r="C488" s="2"/>
      <c r="D488" s="2"/>
      <c r="E488" s="2"/>
      <c r="F488" s="2"/>
      <c r="G488" s="2"/>
      <c r="H488" s="2"/>
      <c r="I488" s="2"/>
      <c r="J488" s="2"/>
      <c r="K488" s="2"/>
      <c r="L488" s="2"/>
      <c r="M488" s="2"/>
    </row>
    <row r="489" spans="1:13">
      <c r="A489" s="2"/>
      <c r="B489" s="2"/>
      <c r="C489" s="2"/>
      <c r="D489" s="2"/>
      <c r="E489" s="2"/>
      <c r="F489" s="2"/>
      <c r="G489" s="2"/>
      <c r="H489" s="2"/>
      <c r="I489" s="2"/>
      <c r="J489" s="2"/>
      <c r="K489" s="2"/>
      <c r="L489" s="2"/>
      <c r="M489" s="2"/>
    </row>
    <row r="490" spans="1:13">
      <c r="A490" s="2"/>
      <c r="B490" s="2"/>
      <c r="C490" s="2"/>
      <c r="D490" s="2"/>
      <c r="E490" s="2"/>
      <c r="F490" s="2"/>
      <c r="G490" s="2"/>
      <c r="H490" s="2"/>
      <c r="I490" s="2"/>
      <c r="J490" s="2"/>
      <c r="K490" s="2"/>
      <c r="L490" s="2"/>
      <c r="M490" s="2"/>
    </row>
    <row r="491" spans="1:13">
      <c r="A491" s="2"/>
      <c r="B491" s="2"/>
      <c r="C491" s="2"/>
      <c r="D491" s="2"/>
      <c r="E491" s="2"/>
      <c r="F491" s="2"/>
      <c r="G491" s="2"/>
      <c r="H491" s="2"/>
      <c r="I491" s="2"/>
      <c r="J491" s="2"/>
      <c r="K491" s="2"/>
      <c r="L491" s="2"/>
      <c r="M491" s="2"/>
    </row>
    <row r="492" spans="1:13">
      <c r="A492" s="2"/>
      <c r="B492" s="2"/>
      <c r="C492" s="2"/>
      <c r="D492" s="2"/>
      <c r="E492" s="2"/>
      <c r="F492" s="2"/>
      <c r="G492" s="2"/>
      <c r="H492" s="2"/>
      <c r="I492" s="2"/>
      <c r="J492" s="2"/>
      <c r="K492" s="2"/>
      <c r="L492" s="2"/>
      <c r="M492" s="2"/>
    </row>
    <row r="493" spans="1:13">
      <c r="A493" s="2"/>
      <c r="B493" s="2"/>
      <c r="C493" s="2"/>
      <c r="D493" s="2"/>
      <c r="E493" s="2"/>
      <c r="F493" s="2"/>
      <c r="G493" s="2"/>
      <c r="H493" s="2"/>
      <c r="I493" s="2"/>
      <c r="J493" s="2"/>
      <c r="K493" s="2"/>
      <c r="L493" s="2"/>
      <c r="M493" s="2"/>
    </row>
    <row r="494" spans="1:13">
      <c r="A494" s="2"/>
      <c r="B494" s="2"/>
      <c r="C494" s="2"/>
      <c r="D494" s="2"/>
      <c r="E494" s="2"/>
      <c r="F494" s="2"/>
      <c r="G494" s="2"/>
      <c r="H494" s="2"/>
      <c r="I494" s="2"/>
      <c r="J494" s="2"/>
      <c r="K494" s="2"/>
      <c r="L494" s="2"/>
      <c r="M494" s="2"/>
    </row>
    <row r="495" spans="1:13">
      <c r="A495" s="2"/>
      <c r="B495" s="2"/>
      <c r="C495" s="2"/>
      <c r="D495" s="2"/>
      <c r="E495" s="2"/>
      <c r="F495" s="2"/>
      <c r="G495" s="2"/>
      <c r="H495" s="2"/>
      <c r="I495" s="2"/>
      <c r="J495" s="2"/>
      <c r="K495" s="2"/>
      <c r="L495" s="2"/>
      <c r="M495" s="2"/>
    </row>
    <row r="496" spans="1:13">
      <c r="A496" s="2"/>
      <c r="B496" s="2"/>
      <c r="C496" s="2"/>
      <c r="D496" s="2"/>
      <c r="E496" s="2"/>
      <c r="F496" s="2"/>
      <c r="G496" s="2"/>
      <c r="H496" s="2"/>
      <c r="I496" s="2"/>
      <c r="J496" s="2"/>
      <c r="K496" s="2"/>
      <c r="L496" s="2"/>
      <c r="M496" s="2"/>
    </row>
    <row r="497" spans="1:13">
      <c r="A497" s="2"/>
      <c r="B497" s="2"/>
      <c r="C497" s="2"/>
      <c r="D497" s="2"/>
      <c r="E497" s="2"/>
      <c r="F497" s="2"/>
      <c r="G497" s="2"/>
      <c r="H497" s="2"/>
      <c r="I497" s="2"/>
      <c r="J497" s="2"/>
      <c r="K497" s="2"/>
      <c r="L497" s="2"/>
      <c r="M497" s="2"/>
    </row>
    <row r="498" spans="1:13">
      <c r="A498" s="2"/>
      <c r="B498" s="2"/>
      <c r="C498" s="2"/>
      <c r="D498" s="2"/>
      <c r="E498" s="2"/>
      <c r="F498" s="2"/>
      <c r="G498" s="2"/>
      <c r="H498" s="2"/>
      <c r="I498" s="2"/>
      <c r="J498" s="2"/>
      <c r="K498" s="2"/>
      <c r="L498" s="2"/>
      <c r="M498" s="2"/>
    </row>
    <row r="499" spans="1:13">
      <c r="A499" s="2"/>
      <c r="B499" s="2"/>
      <c r="C499" s="2"/>
      <c r="D499" s="2"/>
      <c r="E499" s="2"/>
      <c r="F499" s="2"/>
      <c r="G499" s="2"/>
      <c r="H499" s="2"/>
      <c r="I499" s="2"/>
      <c r="J499" s="2"/>
      <c r="K499" s="2"/>
      <c r="L499" s="2"/>
      <c r="M499" s="2"/>
    </row>
    <row r="500" spans="1:13">
      <c r="A500" s="2"/>
      <c r="B500" s="2"/>
      <c r="C500" s="2"/>
      <c r="D500" s="2"/>
      <c r="E500" s="2"/>
      <c r="F500" s="2"/>
      <c r="G500" s="2"/>
      <c r="H500" s="2"/>
      <c r="I500" s="2"/>
      <c r="J500" s="2"/>
      <c r="K500" s="2"/>
      <c r="L500" s="2"/>
      <c r="M500" s="2"/>
    </row>
    <row r="501" spans="1:13">
      <c r="A501" s="2"/>
      <c r="B501" s="2"/>
      <c r="C501" s="2"/>
      <c r="D501" s="2"/>
      <c r="E501" s="2"/>
      <c r="F501" s="2"/>
      <c r="G501" s="2"/>
      <c r="H501" s="2"/>
      <c r="I501" s="2"/>
      <c r="J501" s="2"/>
      <c r="K501" s="2"/>
      <c r="L501" s="2"/>
      <c r="M501" s="2"/>
    </row>
    <row r="502" spans="1:13">
      <c r="A502" s="2"/>
      <c r="B502" s="2"/>
      <c r="C502" s="2"/>
      <c r="D502" s="2"/>
      <c r="E502" s="2"/>
      <c r="F502" s="2"/>
      <c r="G502" s="2"/>
      <c r="H502" s="2"/>
      <c r="I502" s="2"/>
      <c r="J502" s="2"/>
      <c r="K502" s="2"/>
      <c r="L502" s="2"/>
      <c r="M502" s="2"/>
    </row>
    <row r="503" spans="1:13">
      <c r="A503" s="2"/>
      <c r="B503" s="2"/>
      <c r="C503" s="2"/>
      <c r="D503" s="2"/>
      <c r="E503" s="2"/>
      <c r="F503" s="2"/>
      <c r="G503" s="2"/>
      <c r="H503" s="2"/>
      <c r="I503" s="2"/>
      <c r="J503" s="2"/>
      <c r="K503" s="2"/>
      <c r="L503" s="2"/>
      <c r="M503" s="2"/>
    </row>
    <row r="504" spans="1:13">
      <c r="A504" s="2"/>
      <c r="B504" s="2"/>
      <c r="C504" s="2"/>
      <c r="D504" s="2"/>
      <c r="E504" s="2"/>
      <c r="F504" s="2"/>
      <c r="G504" s="2"/>
      <c r="H504" s="2"/>
      <c r="I504" s="2"/>
      <c r="J504" s="2"/>
      <c r="K504" s="2"/>
      <c r="L504" s="2"/>
      <c r="M504" s="2"/>
    </row>
    <row r="505" spans="1:13">
      <c r="A505" s="2"/>
      <c r="B505" s="2"/>
      <c r="C505" s="2"/>
      <c r="D505" s="2"/>
      <c r="E505" s="2"/>
      <c r="F505" s="2"/>
      <c r="G505" s="2"/>
      <c r="H505" s="2"/>
      <c r="I505" s="2"/>
      <c r="J505" s="2"/>
      <c r="K505" s="2"/>
      <c r="L505" s="2"/>
      <c r="M505" s="2"/>
    </row>
    <row r="506" spans="1:13">
      <c r="A506" s="2"/>
      <c r="B506" s="2"/>
      <c r="C506" s="2"/>
      <c r="D506" s="2"/>
      <c r="E506" s="2"/>
      <c r="F506" s="2"/>
      <c r="G506" s="2"/>
      <c r="H506" s="2"/>
      <c r="I506" s="2"/>
      <c r="J506" s="2"/>
      <c r="K506" s="2"/>
      <c r="L506" s="2"/>
      <c r="M506" s="2"/>
    </row>
    <row r="507" spans="1:13">
      <c r="A507" s="2"/>
      <c r="B507" s="2"/>
      <c r="C507" s="2"/>
      <c r="D507" s="2"/>
      <c r="E507" s="2"/>
      <c r="F507" s="2"/>
      <c r="G507" s="2"/>
      <c r="H507" s="2"/>
      <c r="I507" s="2"/>
      <c r="J507" s="2"/>
      <c r="K507" s="2"/>
      <c r="L507" s="2"/>
      <c r="M507" s="2"/>
    </row>
    <row r="508" spans="1:13">
      <c r="A508" s="2"/>
      <c r="B508" s="2"/>
      <c r="C508" s="2"/>
      <c r="D508" s="2"/>
      <c r="E508" s="2"/>
      <c r="F508" s="2"/>
      <c r="G508" s="2"/>
      <c r="H508" s="2"/>
      <c r="I508" s="2"/>
      <c r="J508" s="2"/>
      <c r="K508" s="2"/>
      <c r="L508" s="2"/>
      <c r="M508" s="2"/>
    </row>
    <row r="509" spans="1:13">
      <c r="A509" s="2"/>
      <c r="B509" s="2"/>
      <c r="C509" s="2"/>
      <c r="D509" s="2"/>
      <c r="E509" s="2"/>
      <c r="F509" s="2"/>
      <c r="G509" s="2"/>
      <c r="H509" s="2"/>
      <c r="I509" s="2"/>
      <c r="J509" s="2"/>
      <c r="K509" s="2"/>
      <c r="L509" s="2"/>
      <c r="M509" s="2"/>
    </row>
    <row r="510" spans="1:13">
      <c r="A510" s="2"/>
      <c r="B510" s="2"/>
      <c r="C510" s="2"/>
      <c r="D510" s="2"/>
      <c r="E510" s="2"/>
      <c r="F510" s="2"/>
      <c r="G510" s="2"/>
      <c r="H510" s="2"/>
      <c r="I510" s="2"/>
      <c r="J510" s="2"/>
      <c r="K510" s="2"/>
      <c r="L510" s="2"/>
      <c r="M510" s="2"/>
    </row>
    <row r="511" spans="1:13">
      <c r="A511" s="2"/>
      <c r="B511" s="2"/>
      <c r="C511" s="2"/>
      <c r="D511" s="2"/>
      <c r="E511" s="2"/>
      <c r="F511" s="2"/>
      <c r="G511" s="2"/>
      <c r="H511" s="2"/>
      <c r="I511" s="2"/>
      <c r="J511" s="2"/>
      <c r="K511" s="2"/>
      <c r="L511" s="2"/>
      <c r="M511" s="2"/>
    </row>
    <row r="512" spans="1:13">
      <c r="A512" s="2"/>
      <c r="B512" s="2"/>
      <c r="C512" s="2"/>
      <c r="D512" s="2"/>
      <c r="E512" s="2"/>
      <c r="F512" s="2"/>
      <c r="G512" s="2"/>
      <c r="H512" s="2"/>
      <c r="I512" s="2"/>
      <c r="J512" s="2"/>
      <c r="K512" s="2"/>
      <c r="L512" s="2"/>
      <c r="M512" s="2"/>
    </row>
    <row r="513" spans="1:13">
      <c r="A513" s="2"/>
      <c r="B513" s="2"/>
      <c r="C513" s="2"/>
      <c r="D513" s="2"/>
      <c r="E513" s="2"/>
      <c r="F513" s="2"/>
      <c r="G513" s="2"/>
      <c r="H513" s="2"/>
      <c r="I513" s="2"/>
      <c r="J513" s="2"/>
      <c r="K513" s="2"/>
      <c r="L513" s="2"/>
      <c r="M513" s="2"/>
    </row>
    <row r="514" spans="1:13">
      <c r="A514" s="2"/>
      <c r="B514" s="2"/>
      <c r="C514" s="2"/>
      <c r="D514" s="2"/>
      <c r="E514" s="2"/>
      <c r="F514" s="2"/>
      <c r="G514" s="2"/>
      <c r="H514" s="2"/>
      <c r="I514" s="2"/>
      <c r="J514" s="2"/>
      <c r="K514" s="2"/>
      <c r="L514" s="2"/>
      <c r="M514" s="2"/>
    </row>
    <row r="515" spans="1:13">
      <c r="A515" s="2"/>
      <c r="B515" s="2"/>
      <c r="C515" s="2"/>
      <c r="D515" s="2"/>
      <c r="E515" s="2"/>
      <c r="F515" s="2"/>
      <c r="G515" s="2"/>
      <c r="H515" s="2"/>
      <c r="I515" s="2"/>
      <c r="J515" s="2"/>
      <c r="K515" s="2"/>
      <c r="L515" s="2"/>
      <c r="M515" s="2"/>
    </row>
    <row r="516" spans="1:13">
      <c r="A516" s="2"/>
      <c r="B516" s="2"/>
      <c r="C516" s="2"/>
      <c r="D516" s="2"/>
      <c r="E516" s="2"/>
      <c r="F516" s="2"/>
      <c r="G516" s="2"/>
      <c r="H516" s="2"/>
      <c r="I516" s="2"/>
      <c r="J516" s="2"/>
      <c r="K516" s="2"/>
      <c r="L516" s="2"/>
      <c r="M516" s="2"/>
    </row>
    <row r="517" spans="1:13">
      <c r="A517" s="2"/>
      <c r="B517" s="2"/>
      <c r="C517" s="2"/>
      <c r="D517" s="2"/>
      <c r="E517" s="2"/>
      <c r="F517" s="2"/>
      <c r="G517" s="2"/>
      <c r="H517" s="2"/>
      <c r="I517" s="2"/>
      <c r="J517" s="2"/>
      <c r="K517" s="2"/>
      <c r="L517" s="2"/>
      <c r="M517" s="2"/>
    </row>
    <row r="518" spans="1:13">
      <c r="A518" s="2"/>
      <c r="B518" s="2"/>
      <c r="C518" s="2"/>
      <c r="D518" s="2"/>
      <c r="E518" s="2"/>
      <c r="F518" s="2"/>
      <c r="G518" s="2"/>
      <c r="H518" s="2"/>
      <c r="I518" s="2"/>
      <c r="J518" s="2"/>
      <c r="K518" s="2"/>
      <c r="L518" s="2"/>
      <c r="M518" s="2"/>
    </row>
    <row r="519" spans="1:13">
      <c r="A519" s="2"/>
      <c r="B519" s="2"/>
      <c r="C519" s="2"/>
      <c r="D519" s="2"/>
      <c r="E519" s="2"/>
      <c r="F519" s="2"/>
      <c r="G519" s="2"/>
      <c r="H519" s="2"/>
      <c r="I519" s="2"/>
      <c r="J519" s="2"/>
      <c r="K519" s="2"/>
      <c r="L519" s="2"/>
      <c r="M519" s="2"/>
    </row>
    <row r="520" spans="1:13">
      <c r="A520" s="2"/>
      <c r="B520" s="2"/>
      <c r="C520" s="2"/>
      <c r="D520" s="2"/>
      <c r="E520" s="2"/>
      <c r="F520" s="2"/>
      <c r="G520" s="2"/>
      <c r="H520" s="2"/>
      <c r="I520" s="2"/>
      <c r="J520" s="2"/>
      <c r="K520" s="2"/>
      <c r="L520" s="2"/>
      <c r="M520" s="2"/>
    </row>
    <row r="521" spans="1:13">
      <c r="A521" s="2"/>
      <c r="B521" s="2"/>
      <c r="C521" s="2"/>
      <c r="D521" s="2"/>
      <c r="E521" s="2"/>
      <c r="F521" s="2"/>
      <c r="G521" s="2"/>
      <c r="H521" s="2"/>
      <c r="I521" s="2"/>
      <c r="J521" s="2"/>
      <c r="K521" s="2"/>
      <c r="L521" s="2"/>
      <c r="M521" s="2"/>
    </row>
    <row r="522" spans="1:13">
      <c r="A522" s="2"/>
      <c r="B522" s="2"/>
      <c r="C522" s="2"/>
      <c r="D522" s="2"/>
      <c r="E522" s="2"/>
      <c r="F522" s="2"/>
      <c r="G522" s="2"/>
      <c r="H522" s="2"/>
      <c r="I522" s="2"/>
      <c r="J522" s="2"/>
      <c r="K522" s="2"/>
      <c r="L522" s="2"/>
      <c r="M522" s="2"/>
    </row>
    <row r="523" spans="1:13">
      <c r="A523" s="2"/>
      <c r="B523" s="2"/>
      <c r="C523" s="2"/>
      <c r="D523" s="2"/>
      <c r="E523" s="2"/>
      <c r="F523" s="2"/>
      <c r="G523" s="2"/>
      <c r="H523" s="2"/>
      <c r="I523" s="2"/>
      <c r="J523" s="2"/>
      <c r="K523" s="2"/>
      <c r="L523" s="2"/>
      <c r="M523" s="2"/>
    </row>
    <row r="524" spans="1:13">
      <c r="A524" s="2"/>
      <c r="B524" s="2"/>
      <c r="C524" s="2"/>
      <c r="D524" s="2"/>
      <c r="E524" s="2"/>
      <c r="F524" s="2"/>
      <c r="G524" s="2"/>
      <c r="H524" s="2"/>
      <c r="I524" s="2"/>
      <c r="J524" s="2"/>
      <c r="K524" s="2"/>
      <c r="L524" s="2"/>
      <c r="M524" s="2"/>
    </row>
    <row r="525" spans="1:13">
      <c r="A525" s="2"/>
      <c r="B525" s="2"/>
      <c r="C525" s="2"/>
      <c r="D525" s="2"/>
      <c r="E525" s="2"/>
      <c r="F525" s="2"/>
      <c r="G525" s="2"/>
      <c r="H525" s="2"/>
      <c r="I525" s="2"/>
      <c r="J525" s="2"/>
      <c r="K525" s="2"/>
      <c r="L525" s="2"/>
      <c r="M525" s="2"/>
    </row>
    <row r="526" spans="1:13">
      <c r="A526" s="2"/>
      <c r="B526" s="2"/>
      <c r="C526" s="2"/>
      <c r="D526" s="2"/>
      <c r="E526" s="2"/>
      <c r="F526" s="2"/>
      <c r="G526" s="2"/>
      <c r="H526" s="2"/>
      <c r="I526" s="2"/>
      <c r="J526" s="2"/>
      <c r="K526" s="2"/>
      <c r="L526" s="2"/>
      <c r="M526" s="2"/>
    </row>
    <row r="527" spans="1:13">
      <c r="A527" s="2"/>
      <c r="B527" s="2"/>
      <c r="C527" s="2"/>
      <c r="D527" s="2"/>
      <c r="E527" s="2"/>
      <c r="F527" s="2"/>
      <c r="G527" s="2"/>
      <c r="H527" s="2"/>
      <c r="I527" s="2"/>
      <c r="J527" s="2"/>
      <c r="K527" s="2"/>
      <c r="L527" s="2"/>
      <c r="M527" s="2"/>
    </row>
    <row r="528" spans="1:13">
      <c r="A528" s="2"/>
      <c r="B528" s="2"/>
      <c r="C528" s="2"/>
      <c r="D528" s="2"/>
      <c r="E528" s="2"/>
      <c r="F528" s="2"/>
      <c r="G528" s="2"/>
      <c r="H528" s="2"/>
      <c r="I528" s="2"/>
      <c r="J528" s="2"/>
      <c r="K528" s="2"/>
      <c r="L528" s="2"/>
      <c r="M528" s="2"/>
    </row>
    <row r="529" spans="1:13">
      <c r="A529" s="2"/>
      <c r="B529" s="2"/>
      <c r="C529" s="2"/>
      <c r="D529" s="2"/>
      <c r="E529" s="2"/>
      <c r="F529" s="2"/>
      <c r="G529" s="2"/>
      <c r="H529" s="2"/>
      <c r="I529" s="2"/>
      <c r="J529" s="2"/>
      <c r="K529" s="2"/>
      <c r="L529" s="2"/>
      <c r="M529" s="2"/>
    </row>
    <row r="530" spans="1:13">
      <c r="A530" s="2"/>
      <c r="B530" s="2"/>
      <c r="C530" s="2"/>
      <c r="D530" s="2"/>
      <c r="E530" s="2"/>
      <c r="F530" s="2"/>
      <c r="G530" s="2"/>
      <c r="H530" s="2"/>
      <c r="I530" s="2"/>
      <c r="J530" s="2"/>
      <c r="K530" s="2"/>
      <c r="L530" s="2"/>
      <c r="M530" s="2"/>
    </row>
    <row r="531" spans="1:13">
      <c r="A531" s="2"/>
      <c r="B531" s="2"/>
      <c r="C531" s="2"/>
      <c r="D531" s="2"/>
      <c r="E531" s="2"/>
      <c r="F531" s="2"/>
      <c r="G531" s="2"/>
      <c r="H531" s="2"/>
      <c r="I531" s="2"/>
      <c r="J531" s="2"/>
      <c r="K531" s="2"/>
      <c r="L531" s="2"/>
      <c r="M531" s="2"/>
    </row>
    <row r="532" spans="1:13">
      <c r="A532" s="2"/>
      <c r="B532" s="2"/>
      <c r="C532" s="2"/>
      <c r="D532" s="2"/>
      <c r="E532" s="2"/>
      <c r="F532" s="2"/>
      <c r="G532" s="2"/>
      <c r="H532" s="2"/>
      <c r="I532" s="2"/>
      <c r="J532" s="2"/>
      <c r="K532" s="2"/>
      <c r="L532" s="2"/>
      <c r="M532" s="2"/>
    </row>
    <row r="533" spans="1:13">
      <c r="A533" s="2"/>
      <c r="B533" s="2"/>
      <c r="C533" s="2"/>
      <c r="D533" s="2"/>
      <c r="E533" s="2"/>
      <c r="F533" s="2"/>
      <c r="G533" s="2"/>
      <c r="H533" s="2"/>
      <c r="I533" s="2"/>
      <c r="J533" s="2"/>
      <c r="K533" s="2"/>
      <c r="L533" s="2"/>
      <c r="M533" s="2"/>
    </row>
    <row r="534" spans="1:13">
      <c r="A534" s="2"/>
      <c r="B534" s="2"/>
      <c r="C534" s="2"/>
      <c r="D534" s="2"/>
      <c r="E534" s="2"/>
      <c r="F534" s="2"/>
      <c r="G534" s="2"/>
      <c r="H534" s="2"/>
      <c r="I534" s="2"/>
      <c r="J534" s="2"/>
      <c r="K534" s="2"/>
      <c r="L534" s="2"/>
      <c r="M534" s="2"/>
    </row>
    <row r="535" spans="1:13">
      <c r="A535" s="2"/>
      <c r="B535" s="2"/>
      <c r="C535" s="2"/>
      <c r="D535" s="2"/>
      <c r="E535" s="2"/>
      <c r="F535" s="2"/>
      <c r="G535" s="2"/>
      <c r="H535" s="2"/>
      <c r="I535" s="2"/>
      <c r="J535" s="2"/>
      <c r="K535" s="2"/>
      <c r="L535" s="2"/>
      <c r="M535" s="2"/>
    </row>
    <row r="536" spans="1:13">
      <c r="A536" s="2"/>
      <c r="B536" s="2"/>
      <c r="C536" s="2"/>
      <c r="D536" s="2"/>
      <c r="E536" s="2"/>
      <c r="F536" s="2"/>
      <c r="G536" s="2"/>
      <c r="H536" s="2"/>
      <c r="I536" s="2"/>
      <c r="J536" s="2"/>
      <c r="K536" s="2"/>
      <c r="L536" s="2"/>
      <c r="M536" s="2"/>
    </row>
    <row r="537" spans="1:13">
      <c r="A537" s="2"/>
      <c r="B537" s="2"/>
      <c r="C537" s="2"/>
      <c r="D537" s="2"/>
      <c r="E537" s="2"/>
      <c r="F537" s="2"/>
      <c r="G537" s="2"/>
      <c r="H537" s="2"/>
      <c r="I537" s="2"/>
      <c r="J537" s="2"/>
      <c r="K537" s="2"/>
      <c r="L537" s="2"/>
      <c r="M537" s="2"/>
    </row>
    <row r="538" spans="1:13">
      <c r="A538" s="2"/>
      <c r="B538" s="2"/>
      <c r="C538" s="2"/>
      <c r="D538" s="2"/>
      <c r="E538" s="2"/>
      <c r="F538" s="2"/>
      <c r="G538" s="2"/>
      <c r="H538" s="2"/>
      <c r="I538" s="2"/>
      <c r="J538" s="2"/>
      <c r="K538" s="2"/>
      <c r="L538" s="2"/>
      <c r="M538" s="2"/>
    </row>
    <row r="539" spans="1:13">
      <c r="A539" s="2"/>
      <c r="B539" s="2"/>
      <c r="C539" s="2"/>
      <c r="D539" s="2"/>
      <c r="E539" s="2"/>
      <c r="F539" s="2"/>
      <c r="G539" s="2"/>
      <c r="H539" s="2"/>
      <c r="I539" s="2"/>
      <c r="J539" s="2"/>
      <c r="K539" s="2"/>
      <c r="L539" s="2"/>
      <c r="M539" s="2"/>
    </row>
    <row r="540" spans="1:13">
      <c r="A540" s="2"/>
      <c r="B540" s="2"/>
      <c r="C540" s="2"/>
      <c r="D540" s="2"/>
      <c r="E540" s="2"/>
      <c r="F540" s="2"/>
      <c r="G540" s="2"/>
      <c r="H540" s="2"/>
      <c r="I540" s="2"/>
      <c r="J540" s="2"/>
      <c r="K540" s="2"/>
      <c r="L540" s="2"/>
      <c r="M540" s="2"/>
    </row>
    <row r="541" spans="1:13">
      <c r="A541" s="2"/>
      <c r="B541" s="2"/>
      <c r="C541" s="2"/>
      <c r="D541" s="2"/>
      <c r="E541" s="2"/>
      <c r="F541" s="2"/>
      <c r="G541" s="2"/>
      <c r="H541" s="2"/>
      <c r="I541" s="2"/>
      <c r="J541" s="2"/>
      <c r="K541" s="2"/>
      <c r="L541" s="2"/>
      <c r="M541" s="2"/>
    </row>
    <row r="542" spans="1:13">
      <c r="A542" s="2"/>
      <c r="B542" s="2"/>
      <c r="C542" s="2"/>
      <c r="D542" s="2"/>
      <c r="E542" s="2"/>
      <c r="F542" s="2"/>
      <c r="G542" s="2"/>
      <c r="H542" s="2"/>
      <c r="I542" s="2"/>
      <c r="J542" s="2"/>
      <c r="K542" s="2"/>
      <c r="L542" s="2"/>
      <c r="M542" s="2"/>
    </row>
    <row r="543" spans="1:13">
      <c r="A543" s="2"/>
      <c r="B543" s="2"/>
      <c r="C543" s="2"/>
      <c r="D543" s="2"/>
      <c r="E543" s="2"/>
      <c r="F543" s="2"/>
      <c r="G543" s="2"/>
      <c r="H543" s="2"/>
      <c r="I543" s="2"/>
      <c r="J543" s="2"/>
      <c r="K543" s="2"/>
      <c r="L543" s="2"/>
      <c r="M543" s="2"/>
    </row>
    <row r="544" spans="1:13">
      <c r="A544" s="2"/>
      <c r="B544" s="2"/>
      <c r="C544" s="2"/>
      <c r="D544" s="2"/>
      <c r="E544" s="2"/>
      <c r="F544" s="2"/>
      <c r="G544" s="2"/>
      <c r="H544" s="2"/>
      <c r="I544" s="2"/>
      <c r="J544" s="2"/>
      <c r="K544" s="2"/>
      <c r="L544" s="2"/>
      <c r="M544" s="2"/>
    </row>
    <row r="545" spans="1:13">
      <c r="A545" s="2"/>
      <c r="B545" s="2"/>
      <c r="C545" s="2"/>
      <c r="D545" s="2"/>
      <c r="E545" s="2"/>
      <c r="F545" s="2"/>
      <c r="G545" s="2"/>
      <c r="H545" s="2"/>
      <c r="I545" s="2"/>
      <c r="J545" s="2"/>
      <c r="K545" s="2"/>
      <c r="L545" s="2"/>
      <c r="M545" s="2"/>
    </row>
    <row r="546" spans="1:13">
      <c r="A546" s="2"/>
      <c r="B546" s="2"/>
      <c r="C546" s="2"/>
      <c r="D546" s="2"/>
      <c r="E546" s="2"/>
      <c r="F546" s="2"/>
      <c r="G546" s="2"/>
      <c r="H546" s="2"/>
      <c r="I546" s="2"/>
      <c r="J546" s="2"/>
      <c r="K546" s="2"/>
      <c r="L546" s="2"/>
      <c r="M546" s="2"/>
    </row>
    <row r="547" spans="1:13">
      <c r="A547" s="2"/>
      <c r="B547" s="2"/>
      <c r="C547" s="2"/>
      <c r="D547" s="2"/>
      <c r="E547" s="2"/>
      <c r="F547" s="2"/>
      <c r="G547" s="2"/>
      <c r="H547" s="2"/>
      <c r="I547" s="2"/>
      <c r="J547" s="2"/>
      <c r="K547" s="2"/>
      <c r="L547" s="2"/>
      <c r="M547" s="2"/>
    </row>
    <row r="548" spans="1:13">
      <c r="A548" s="2"/>
      <c r="B548" s="2"/>
      <c r="C548" s="2"/>
      <c r="D548" s="2"/>
      <c r="E548" s="2"/>
      <c r="F548" s="2"/>
      <c r="G548" s="2"/>
      <c r="H548" s="2"/>
      <c r="I548" s="2"/>
      <c r="J548" s="2"/>
      <c r="K548" s="2"/>
      <c r="L548" s="2"/>
      <c r="M548" s="2"/>
    </row>
    <row r="549" spans="1:13">
      <c r="A549" s="2"/>
      <c r="B549" s="2"/>
      <c r="C549" s="2"/>
      <c r="D549" s="2"/>
      <c r="E549" s="2"/>
      <c r="F549" s="2"/>
      <c r="G549" s="2"/>
      <c r="H549" s="2"/>
      <c r="I549" s="2"/>
      <c r="J549" s="2"/>
      <c r="K549" s="2"/>
      <c r="L549" s="2"/>
      <c r="M549" s="2"/>
    </row>
    <row r="550" spans="1:13">
      <c r="A550" s="2"/>
      <c r="B550" s="2"/>
      <c r="C550" s="2"/>
      <c r="D550" s="2"/>
      <c r="E550" s="2"/>
      <c r="F550" s="2"/>
      <c r="G550" s="2"/>
      <c r="H550" s="2"/>
      <c r="I550" s="2"/>
      <c r="J550" s="2"/>
      <c r="K550" s="2"/>
      <c r="L550" s="2"/>
      <c r="M550" s="2"/>
    </row>
    <row r="551" spans="1:13">
      <c r="A551" s="2"/>
      <c r="B551" s="2"/>
      <c r="C551" s="2"/>
      <c r="D551" s="2"/>
      <c r="E551" s="2"/>
      <c r="F551" s="2"/>
      <c r="G551" s="2"/>
      <c r="H551" s="2"/>
      <c r="I551" s="2"/>
      <c r="J551" s="2"/>
      <c r="K551" s="2"/>
      <c r="L551" s="2"/>
      <c r="M551" s="2"/>
    </row>
    <row r="552" spans="1:13">
      <c r="A552" s="2"/>
      <c r="B552" s="2"/>
      <c r="C552" s="2"/>
      <c r="D552" s="2"/>
      <c r="E552" s="2"/>
      <c r="F552" s="2"/>
      <c r="G552" s="2"/>
      <c r="H552" s="2"/>
      <c r="I552" s="2"/>
      <c r="J552" s="2"/>
      <c r="K552" s="2"/>
      <c r="L552" s="2"/>
      <c r="M552" s="2"/>
    </row>
    <row r="553" spans="1:13">
      <c r="A553" s="2"/>
      <c r="B553" s="2"/>
      <c r="C553" s="2"/>
      <c r="D553" s="2"/>
      <c r="E553" s="2"/>
      <c r="F553" s="2"/>
      <c r="G553" s="2"/>
      <c r="H553" s="2"/>
      <c r="I553" s="2"/>
      <c r="J553" s="2"/>
      <c r="K553" s="2"/>
      <c r="L553" s="2"/>
      <c r="M553" s="2"/>
    </row>
    <row r="554" spans="1:13">
      <c r="A554" s="2"/>
      <c r="B554" s="2"/>
      <c r="C554" s="2"/>
      <c r="D554" s="2"/>
      <c r="E554" s="2"/>
      <c r="F554" s="2"/>
      <c r="G554" s="2"/>
      <c r="H554" s="2"/>
      <c r="I554" s="2"/>
      <c r="J554" s="2"/>
      <c r="K554" s="2"/>
      <c r="L554" s="2"/>
      <c r="M554" s="2"/>
    </row>
    <row r="555" spans="1:13">
      <c r="A555" s="2"/>
      <c r="B555" s="2"/>
      <c r="C555" s="2"/>
      <c r="D555" s="2"/>
      <c r="E555" s="2"/>
      <c r="F555" s="2"/>
      <c r="G555" s="2"/>
      <c r="H555" s="2"/>
      <c r="I555" s="2"/>
      <c r="J555" s="2"/>
      <c r="K555" s="2"/>
      <c r="L555" s="2"/>
      <c r="M555" s="2"/>
    </row>
    <row r="556" spans="1:13">
      <c r="A556" s="2"/>
      <c r="B556" s="2"/>
      <c r="C556" s="2"/>
      <c r="D556" s="2"/>
      <c r="E556" s="2"/>
      <c r="F556" s="2"/>
      <c r="G556" s="2"/>
      <c r="H556" s="2"/>
      <c r="I556" s="2"/>
      <c r="J556" s="2"/>
      <c r="K556" s="2"/>
      <c r="L556" s="2"/>
      <c r="M556" s="2"/>
    </row>
    <row r="557" spans="1:13">
      <c r="A557" s="2"/>
      <c r="B557" s="2"/>
      <c r="C557" s="2"/>
      <c r="D557" s="2"/>
      <c r="E557" s="2"/>
      <c r="F557" s="2"/>
      <c r="G557" s="2"/>
      <c r="H557" s="2"/>
      <c r="I557" s="2"/>
      <c r="J557" s="2"/>
      <c r="K557" s="2"/>
      <c r="L557" s="2"/>
      <c r="M557" s="2"/>
    </row>
    <row r="558" spans="1:13">
      <c r="A558" s="2"/>
      <c r="B558" s="2"/>
      <c r="C558" s="2"/>
      <c r="D558" s="2"/>
      <c r="E558" s="2"/>
      <c r="F558" s="2"/>
      <c r="G558" s="2"/>
      <c r="H558" s="2"/>
      <c r="I558" s="2"/>
      <c r="J558" s="2"/>
      <c r="K558" s="2"/>
      <c r="L558" s="2"/>
      <c r="M558" s="2"/>
    </row>
    <row r="559" spans="1:13">
      <c r="A559" s="2"/>
      <c r="B559" s="2"/>
      <c r="C559" s="2"/>
      <c r="D559" s="2"/>
      <c r="E559" s="2"/>
      <c r="F559" s="2"/>
      <c r="G559" s="2"/>
      <c r="H559" s="2"/>
      <c r="I559" s="2"/>
      <c r="J559" s="2"/>
      <c r="K559" s="2"/>
      <c r="L559" s="2"/>
      <c r="M559" s="2"/>
    </row>
    <row r="560" spans="1:13">
      <c r="A560" s="2"/>
      <c r="B560" s="2"/>
      <c r="C560" s="2"/>
      <c r="D560" s="2"/>
      <c r="E560" s="2"/>
      <c r="F560" s="2"/>
      <c r="G560" s="2"/>
      <c r="H560" s="2"/>
      <c r="I560" s="2"/>
      <c r="J560" s="2"/>
      <c r="K560" s="2"/>
      <c r="L560" s="2"/>
      <c r="M560" s="2"/>
    </row>
    <row r="561" spans="1:13">
      <c r="A561" s="2"/>
      <c r="B561" s="2"/>
      <c r="C561" s="2"/>
      <c r="D561" s="2"/>
      <c r="E561" s="2"/>
      <c r="F561" s="2"/>
      <c r="G561" s="2"/>
      <c r="H561" s="2"/>
      <c r="I561" s="2"/>
      <c r="J561" s="2"/>
      <c r="K561" s="2"/>
      <c r="L561" s="2"/>
      <c r="M561" s="2"/>
    </row>
    <row r="562" spans="1:13">
      <c r="A562" s="2"/>
      <c r="B562" s="2"/>
      <c r="C562" s="2"/>
      <c r="D562" s="2"/>
      <c r="E562" s="2"/>
      <c r="F562" s="2"/>
      <c r="G562" s="2"/>
      <c r="H562" s="2"/>
      <c r="I562" s="2"/>
      <c r="J562" s="2"/>
      <c r="K562" s="2"/>
      <c r="L562" s="2"/>
      <c r="M562" s="2"/>
    </row>
    <row r="563" spans="1:13">
      <c r="A563" s="2"/>
      <c r="B563" s="2"/>
      <c r="C563" s="2"/>
      <c r="D563" s="2"/>
      <c r="E563" s="2"/>
      <c r="F563" s="2"/>
      <c r="G563" s="2"/>
      <c r="H563" s="2"/>
      <c r="I563" s="2"/>
      <c r="J563" s="2"/>
      <c r="K563" s="2"/>
      <c r="L563" s="2"/>
      <c r="M563" s="2"/>
    </row>
    <row r="564" spans="1:13">
      <c r="A564" s="2"/>
      <c r="B564" s="2"/>
      <c r="C564" s="2"/>
      <c r="D564" s="2"/>
      <c r="E564" s="2"/>
      <c r="F564" s="2"/>
      <c r="G564" s="2"/>
      <c r="H564" s="2"/>
      <c r="I564" s="2"/>
      <c r="J564" s="2"/>
      <c r="K564" s="2"/>
      <c r="L564" s="2"/>
      <c r="M564" s="2"/>
    </row>
    <row r="565" spans="1:13">
      <c r="A565" s="2"/>
      <c r="B565" s="2"/>
      <c r="C565" s="2"/>
      <c r="D565" s="2"/>
      <c r="E565" s="2"/>
      <c r="F565" s="2"/>
      <c r="G565" s="2"/>
      <c r="H565" s="2"/>
      <c r="I565" s="2"/>
      <c r="J565" s="2"/>
      <c r="K565" s="2"/>
      <c r="L565" s="2"/>
      <c r="M565" s="2"/>
    </row>
    <row r="566" spans="1:13">
      <c r="A566" s="2"/>
      <c r="B566" s="2"/>
      <c r="C566" s="2"/>
      <c r="D566" s="2"/>
      <c r="E566" s="2"/>
      <c r="F566" s="2"/>
      <c r="G566" s="2"/>
      <c r="H566" s="2"/>
      <c r="I566" s="2"/>
      <c r="J566" s="2"/>
      <c r="K566" s="2"/>
      <c r="L566" s="2"/>
      <c r="M566" s="2"/>
    </row>
    <row r="567" spans="1:13">
      <c r="A567" s="2"/>
      <c r="B567" s="2"/>
      <c r="C567" s="2"/>
      <c r="D567" s="2"/>
      <c r="E567" s="2"/>
      <c r="F567" s="2"/>
      <c r="G567" s="2"/>
      <c r="H567" s="2"/>
      <c r="I567" s="2"/>
      <c r="J567" s="2"/>
      <c r="K567" s="2"/>
      <c r="L567" s="2"/>
      <c r="M567" s="2"/>
    </row>
    <row r="568" spans="1:13">
      <c r="A568" s="2"/>
      <c r="B568" s="2"/>
      <c r="C568" s="2"/>
      <c r="D568" s="2"/>
      <c r="E568" s="2"/>
      <c r="F568" s="2"/>
      <c r="G568" s="2"/>
      <c r="H568" s="2"/>
      <c r="I568" s="2"/>
      <c r="J568" s="2"/>
      <c r="K568" s="2"/>
      <c r="L568" s="2"/>
      <c r="M568" s="2"/>
    </row>
    <row r="569" spans="1:13">
      <c r="A569" s="2"/>
      <c r="B569" s="2"/>
      <c r="C569" s="2"/>
      <c r="D569" s="2"/>
      <c r="E569" s="2"/>
      <c r="F569" s="2"/>
      <c r="G569" s="2"/>
      <c r="H569" s="2"/>
      <c r="I569" s="2"/>
      <c r="J569" s="2"/>
      <c r="K569" s="2"/>
      <c r="L569" s="2"/>
      <c r="M569" s="2"/>
    </row>
    <row r="570" spans="1:13">
      <c r="A570" s="2"/>
      <c r="B570" s="2"/>
      <c r="C570" s="2"/>
      <c r="D570" s="2"/>
      <c r="E570" s="2"/>
      <c r="F570" s="2"/>
      <c r="G570" s="2"/>
      <c r="H570" s="2"/>
      <c r="I570" s="2"/>
      <c r="J570" s="2"/>
      <c r="K570" s="2"/>
      <c r="L570" s="2"/>
      <c r="M570" s="2"/>
    </row>
    <row r="571" spans="1:13">
      <c r="A571" s="2"/>
      <c r="B571" s="2"/>
      <c r="C571" s="2"/>
      <c r="D571" s="2"/>
      <c r="E571" s="2"/>
      <c r="F571" s="2"/>
      <c r="G571" s="2"/>
      <c r="H571" s="2"/>
      <c r="I571" s="2"/>
      <c r="J571" s="2"/>
      <c r="K571" s="2"/>
      <c r="L571" s="2"/>
      <c r="M571" s="2"/>
    </row>
    <row r="572" spans="1:13">
      <c r="A572" s="2"/>
      <c r="B572" s="2"/>
      <c r="C572" s="2"/>
      <c r="D572" s="2"/>
      <c r="E572" s="2"/>
      <c r="F572" s="2"/>
      <c r="G572" s="2"/>
      <c r="H572" s="2"/>
      <c r="I572" s="2"/>
      <c r="J572" s="2"/>
      <c r="K572" s="2"/>
      <c r="L572" s="2"/>
      <c r="M572" s="2"/>
    </row>
    <row r="573" spans="1:13">
      <c r="A573" s="2"/>
      <c r="B573" s="2"/>
      <c r="C573" s="2"/>
      <c r="D573" s="2"/>
      <c r="E573" s="2"/>
      <c r="F573" s="2"/>
      <c r="G573" s="2"/>
      <c r="H573" s="2"/>
      <c r="I573" s="2"/>
      <c r="J573" s="2"/>
      <c r="K573" s="2"/>
      <c r="L573" s="2"/>
      <c r="M573" s="2"/>
    </row>
    <row r="574" spans="1:13">
      <c r="A574" s="2"/>
      <c r="B574" s="2"/>
      <c r="C574" s="2"/>
      <c r="D574" s="2"/>
      <c r="E574" s="2"/>
      <c r="F574" s="2"/>
      <c r="G574" s="2"/>
      <c r="H574" s="2"/>
      <c r="I574" s="2"/>
      <c r="J574" s="2"/>
      <c r="K574" s="2"/>
      <c r="L574" s="2"/>
      <c r="M574" s="2"/>
    </row>
    <row r="575" spans="1:13">
      <c r="A575" s="2"/>
      <c r="B575" s="2"/>
      <c r="C575" s="2"/>
      <c r="D575" s="2"/>
      <c r="E575" s="2"/>
      <c r="F575" s="2"/>
      <c r="G575" s="2"/>
      <c r="H575" s="2"/>
      <c r="I575" s="2"/>
      <c r="J575" s="2"/>
      <c r="K575" s="2"/>
      <c r="L575" s="2"/>
      <c r="M575" s="2"/>
    </row>
    <row r="576" spans="1:13">
      <c r="A576" s="2"/>
      <c r="B576" s="2"/>
      <c r="C576" s="2"/>
      <c r="D576" s="2"/>
      <c r="E576" s="2"/>
      <c r="F576" s="2"/>
      <c r="G576" s="2"/>
      <c r="H576" s="2"/>
      <c r="I576" s="2"/>
      <c r="J576" s="2"/>
      <c r="K576" s="2"/>
      <c r="L576" s="2"/>
      <c r="M576" s="2"/>
    </row>
    <row r="577" spans="1:13">
      <c r="A577" s="2"/>
      <c r="B577" s="2"/>
      <c r="C577" s="2"/>
      <c r="D577" s="2"/>
      <c r="E577" s="2"/>
      <c r="F577" s="2"/>
      <c r="G577" s="2"/>
      <c r="H577" s="2"/>
      <c r="I577" s="2"/>
      <c r="J577" s="2"/>
      <c r="K577" s="2"/>
      <c r="L577" s="2"/>
      <c r="M577" s="2"/>
    </row>
    <row r="578" spans="1:13">
      <c r="A578" s="2"/>
      <c r="B578" s="2"/>
      <c r="C578" s="2"/>
      <c r="D578" s="2"/>
      <c r="E578" s="2"/>
      <c r="F578" s="2"/>
      <c r="G578" s="2"/>
      <c r="H578" s="2"/>
      <c r="I578" s="2"/>
      <c r="J578" s="2"/>
      <c r="K578" s="2"/>
      <c r="L578" s="2"/>
      <c r="M578" s="2"/>
    </row>
    <row r="579" spans="1:13">
      <c r="A579" s="2"/>
      <c r="B579" s="2"/>
      <c r="C579" s="2"/>
      <c r="D579" s="2"/>
      <c r="E579" s="2"/>
      <c r="F579" s="2"/>
      <c r="G579" s="2"/>
      <c r="H579" s="2"/>
      <c r="I579" s="2"/>
      <c r="J579" s="2"/>
      <c r="K579" s="2"/>
      <c r="L579" s="2"/>
      <c r="M579" s="2"/>
    </row>
    <row r="580" spans="1:13">
      <c r="A580" s="2"/>
      <c r="B580" s="2"/>
      <c r="C580" s="2"/>
      <c r="D580" s="2"/>
      <c r="E580" s="2"/>
      <c r="F580" s="2"/>
      <c r="G580" s="2"/>
      <c r="H580" s="2"/>
      <c r="I580" s="2"/>
      <c r="J580" s="2"/>
      <c r="K580" s="2"/>
      <c r="L580" s="2"/>
      <c r="M580" s="2"/>
    </row>
    <row r="581" spans="1:13">
      <c r="A581" s="2"/>
      <c r="B581" s="2"/>
      <c r="C581" s="2"/>
      <c r="D581" s="2"/>
      <c r="E581" s="2"/>
      <c r="F581" s="2"/>
      <c r="G581" s="2"/>
      <c r="H581" s="2"/>
      <c r="I581" s="2"/>
      <c r="J581" s="2"/>
      <c r="K581" s="2"/>
      <c r="L581" s="2"/>
      <c r="M581" s="2"/>
    </row>
    <row r="582" spans="1:13">
      <c r="A582" s="2"/>
      <c r="B582" s="2"/>
      <c r="C582" s="2"/>
      <c r="D582" s="2"/>
      <c r="E582" s="2"/>
      <c r="F582" s="2"/>
      <c r="G582" s="2"/>
      <c r="H582" s="2"/>
      <c r="I582" s="2"/>
      <c r="J582" s="2"/>
      <c r="K582" s="2"/>
      <c r="L582" s="2"/>
      <c r="M582" s="2"/>
    </row>
    <row r="583" spans="1:13">
      <c r="A583" s="2"/>
      <c r="B583" s="2"/>
      <c r="C583" s="2"/>
      <c r="D583" s="2"/>
      <c r="E583" s="2"/>
      <c r="F583" s="2"/>
      <c r="G583" s="2"/>
      <c r="H583" s="2"/>
      <c r="I583" s="2"/>
      <c r="J583" s="2"/>
      <c r="K583" s="2"/>
      <c r="L583" s="2"/>
      <c r="M583" s="2"/>
    </row>
    <row r="584" spans="1:13">
      <c r="A584" s="2"/>
      <c r="B584" s="2"/>
      <c r="C584" s="2"/>
      <c r="D584" s="2"/>
      <c r="E584" s="2"/>
      <c r="F584" s="2"/>
      <c r="G584" s="2"/>
      <c r="H584" s="2"/>
      <c r="I584" s="2"/>
      <c r="J584" s="2"/>
      <c r="K584" s="2"/>
      <c r="L584" s="2"/>
      <c r="M584" s="2"/>
    </row>
    <row r="585" spans="1:13">
      <c r="A585" s="2"/>
      <c r="B585" s="2"/>
      <c r="C585" s="2"/>
      <c r="D585" s="2"/>
      <c r="E585" s="2"/>
      <c r="F585" s="2"/>
      <c r="G585" s="2"/>
      <c r="H585" s="2"/>
      <c r="I585" s="2"/>
      <c r="J585" s="2"/>
      <c r="K585" s="2"/>
      <c r="L585" s="2"/>
      <c r="M585" s="2"/>
    </row>
    <row r="586" spans="1:13">
      <c r="A586" s="2"/>
      <c r="B586" s="2"/>
      <c r="C586" s="2"/>
      <c r="D586" s="2"/>
      <c r="E586" s="2"/>
      <c r="F586" s="2"/>
      <c r="G586" s="2"/>
      <c r="H586" s="2"/>
      <c r="I586" s="2"/>
      <c r="J586" s="2"/>
      <c r="K586" s="2"/>
      <c r="L586" s="2"/>
      <c r="M586" s="2"/>
    </row>
    <row r="587" spans="1:13">
      <c r="A587" s="2"/>
      <c r="B587" s="2"/>
      <c r="C587" s="2"/>
      <c r="D587" s="2"/>
      <c r="E587" s="2"/>
      <c r="F587" s="2"/>
      <c r="G587" s="2"/>
      <c r="H587" s="2"/>
      <c r="I587" s="2"/>
      <c r="J587" s="2"/>
      <c r="K587" s="2"/>
      <c r="L587" s="2"/>
      <c r="M587" s="2"/>
    </row>
    <row r="588" spans="1:13">
      <c r="A588" s="2"/>
      <c r="B588" s="2"/>
      <c r="C588" s="2"/>
      <c r="D588" s="2"/>
      <c r="E588" s="2"/>
      <c r="F588" s="2"/>
      <c r="G588" s="2"/>
      <c r="H588" s="2"/>
      <c r="I588" s="2"/>
      <c r="J588" s="2"/>
      <c r="K588" s="2"/>
      <c r="L588" s="2"/>
      <c r="M588" s="2"/>
    </row>
    <row r="589" spans="1:13">
      <c r="A589" s="2"/>
      <c r="B589" s="2"/>
      <c r="C589" s="2"/>
      <c r="D589" s="2"/>
      <c r="E589" s="2"/>
      <c r="F589" s="2"/>
      <c r="G589" s="2"/>
      <c r="H589" s="2"/>
      <c r="I589" s="2"/>
      <c r="J589" s="2"/>
      <c r="K589" s="2"/>
      <c r="L589" s="2"/>
      <c r="M589" s="2"/>
    </row>
    <row r="590" spans="1:13">
      <c r="A590" s="2"/>
      <c r="B590" s="2"/>
      <c r="C590" s="2"/>
      <c r="D590" s="2"/>
      <c r="E590" s="2"/>
      <c r="F590" s="2"/>
      <c r="G590" s="2"/>
      <c r="H590" s="2"/>
      <c r="I590" s="2"/>
      <c r="J590" s="2"/>
      <c r="K590" s="2"/>
      <c r="L590" s="2"/>
      <c r="M590" s="2"/>
    </row>
    <row r="591" spans="1:13">
      <c r="A591" s="2"/>
      <c r="B591" s="2"/>
      <c r="C591" s="2"/>
      <c r="D591" s="2"/>
      <c r="E591" s="2"/>
      <c r="F591" s="2"/>
      <c r="G591" s="2"/>
      <c r="H591" s="2"/>
      <c r="I591" s="2"/>
      <c r="J591" s="2"/>
      <c r="K591" s="2"/>
      <c r="L591" s="2"/>
      <c r="M591" s="2"/>
    </row>
    <row r="592" spans="1:13">
      <c r="A592" s="2"/>
      <c r="B592" s="2"/>
      <c r="C592" s="2"/>
      <c r="D592" s="2"/>
      <c r="E592" s="2"/>
      <c r="F592" s="2"/>
      <c r="G592" s="2"/>
      <c r="H592" s="2"/>
      <c r="I592" s="2"/>
      <c r="J592" s="2"/>
      <c r="K592" s="2"/>
      <c r="L592" s="2"/>
      <c r="M592" s="2"/>
    </row>
    <row r="593" spans="1:13">
      <c r="A593" s="2"/>
      <c r="B593" s="2"/>
      <c r="C593" s="2"/>
      <c r="D593" s="2"/>
      <c r="E593" s="2"/>
      <c r="F593" s="2"/>
      <c r="G593" s="2"/>
      <c r="H593" s="2"/>
      <c r="I593" s="2"/>
      <c r="J593" s="2"/>
      <c r="K593" s="2"/>
      <c r="L593" s="2"/>
      <c r="M593" s="2"/>
    </row>
    <row r="594" spans="1:13">
      <c r="A594" s="2"/>
      <c r="B594" s="2"/>
      <c r="C594" s="2"/>
      <c r="D594" s="2"/>
      <c r="E594" s="2"/>
      <c r="F594" s="2"/>
      <c r="G594" s="2"/>
      <c r="H594" s="2"/>
      <c r="I594" s="2"/>
      <c r="J594" s="2"/>
      <c r="K594" s="2"/>
      <c r="L594" s="2"/>
      <c r="M594" s="2"/>
    </row>
    <row r="595" spans="1:13">
      <c r="A595" s="2"/>
      <c r="B595" s="2"/>
      <c r="C595" s="2"/>
      <c r="D595" s="2"/>
      <c r="E595" s="2"/>
      <c r="F595" s="2"/>
      <c r="G595" s="2"/>
      <c r="H595" s="2"/>
      <c r="I595" s="2"/>
      <c r="J595" s="2"/>
      <c r="K595" s="2"/>
      <c r="L595" s="2"/>
      <c r="M595" s="2"/>
    </row>
    <row r="596" spans="1:13">
      <c r="A596" s="2"/>
      <c r="B596" s="2"/>
      <c r="C596" s="2"/>
      <c r="D596" s="2"/>
      <c r="E596" s="2"/>
      <c r="F596" s="2"/>
      <c r="G596" s="2"/>
      <c r="H596" s="2"/>
      <c r="I596" s="2"/>
      <c r="J596" s="2"/>
      <c r="K596" s="2"/>
      <c r="L596" s="2"/>
      <c r="M596" s="2"/>
    </row>
  </sheetData>
  <mergeCells count="12">
    <mergeCell ref="D35:E35"/>
    <mergeCell ref="F35:G35"/>
    <mergeCell ref="H35:I35"/>
    <mergeCell ref="H4:I4"/>
    <mergeCell ref="D16:E16"/>
    <mergeCell ref="F16:G16"/>
    <mergeCell ref="H16:I16"/>
    <mergeCell ref="D23:E23"/>
    <mergeCell ref="F23:G23"/>
    <mergeCell ref="H23:I23"/>
    <mergeCell ref="D4:E4"/>
    <mergeCell ref="F4:G4"/>
  </mergeCells>
  <printOptions horizontalCentered="1" verticalCentered="1"/>
  <pageMargins left="0.43484848484848487" right="0.78740157480314965" top="0.98425196850393704" bottom="0.98425196850393704" header="0.51181102362204722" footer="0.51181102362204722"/>
  <pageSetup paperSize="9" scale="56" firstPageNumber="2" orientation="portrait" r:id="rId1"/>
  <headerFooter alignWithMargins="0">
    <oddFooter>&amp;C&amp;16page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99"/>
  <sheetViews>
    <sheetView view="pageBreakPreview" topLeftCell="A7" zoomScale="60" zoomScaleNormal="100" zoomScalePageLayoutView="55" workbookViewId="0">
      <selection activeCell="J10" sqref="J10"/>
    </sheetView>
  </sheetViews>
  <sheetFormatPr baseColWidth="10" defaultRowHeight="12.75"/>
  <cols>
    <col min="1" max="1" width="18.375" style="3" customWidth="1"/>
    <col min="2" max="2" width="30.875" style="3" customWidth="1"/>
    <col min="3" max="3" width="12.5" style="3" customWidth="1"/>
    <col min="4" max="4" width="11.5" style="3" customWidth="1"/>
    <col min="5" max="5" width="14" style="3" customWidth="1"/>
    <col min="6" max="6" width="14.125" style="3" customWidth="1"/>
    <col min="7" max="7" width="12" style="3" customWidth="1"/>
    <col min="8" max="8" width="10" style="3" customWidth="1"/>
    <col min="9" max="9" width="11.75" style="3" customWidth="1"/>
    <col min="10" max="10" width="14.75" style="3" customWidth="1"/>
    <col min="11" max="12" width="9.875" style="3" customWidth="1"/>
    <col min="13" max="13" width="8.125" style="3" customWidth="1"/>
    <col min="14" max="16384" width="11" style="3"/>
  </cols>
  <sheetData>
    <row r="1" spans="1:23" ht="25.5">
      <c r="A1" s="88" t="s">
        <v>29</v>
      </c>
      <c r="B1" s="89" t="s">
        <v>176</v>
      </c>
      <c r="C1" s="14"/>
      <c r="D1" s="14"/>
      <c r="E1" s="15"/>
      <c r="F1" s="15"/>
      <c r="G1" s="2"/>
      <c r="H1" s="2"/>
      <c r="I1" s="2"/>
      <c r="J1" s="2"/>
      <c r="K1" s="2"/>
      <c r="L1" s="2"/>
      <c r="M1" s="2"/>
      <c r="N1" s="2"/>
      <c r="O1" s="2"/>
      <c r="P1" s="2"/>
      <c r="Q1" s="2"/>
      <c r="R1" s="2"/>
      <c r="S1" s="2"/>
      <c r="T1" s="2"/>
      <c r="U1" s="2"/>
      <c r="V1" s="2"/>
      <c r="W1" s="2"/>
    </row>
    <row r="2" spans="1:23" ht="26.25">
      <c r="A2" s="90"/>
      <c r="B2" s="91" t="str">
        <f>couverture!$B$26</f>
        <v>Situation au 1er janvier 2017</v>
      </c>
      <c r="C2" s="16"/>
      <c r="D2" s="16"/>
      <c r="E2" s="16"/>
      <c r="F2" s="16"/>
      <c r="G2" s="2"/>
      <c r="H2" s="2"/>
      <c r="I2" s="2"/>
      <c r="J2" s="2"/>
      <c r="K2" s="2"/>
      <c r="L2" s="2"/>
      <c r="M2" s="2"/>
      <c r="N2" s="2"/>
      <c r="O2" s="2"/>
      <c r="P2" s="2"/>
      <c r="Q2" s="2"/>
      <c r="R2" s="2"/>
      <c r="S2" s="2"/>
      <c r="T2" s="2"/>
      <c r="U2" s="2"/>
      <c r="V2" s="2"/>
      <c r="W2" s="2"/>
    </row>
    <row r="3" spans="1:23" ht="26.25">
      <c r="A3" s="91"/>
      <c r="B3" s="2"/>
      <c r="C3" s="2"/>
      <c r="D3" s="2"/>
      <c r="E3" s="2"/>
      <c r="F3" s="2"/>
      <c r="G3" s="2"/>
      <c r="H3" s="2"/>
      <c r="I3" s="2"/>
      <c r="J3" s="2"/>
      <c r="K3" s="2"/>
      <c r="L3" s="2"/>
      <c r="M3" s="2"/>
      <c r="N3" s="2"/>
      <c r="O3" s="2"/>
      <c r="P3" s="2"/>
      <c r="Q3" s="2"/>
      <c r="R3" s="2"/>
      <c r="S3" s="2"/>
      <c r="T3" s="2"/>
      <c r="U3" s="2"/>
      <c r="V3" s="2"/>
      <c r="W3" s="2"/>
    </row>
    <row r="4" spans="1:23" ht="53.25" customHeight="1">
      <c r="A4" s="52"/>
      <c r="B4" s="107"/>
      <c r="C4" s="482" t="s">
        <v>46</v>
      </c>
      <c r="D4" s="482"/>
      <c r="E4" s="482" t="s">
        <v>47</v>
      </c>
      <c r="F4" s="482"/>
      <c r="G4" s="481" t="s">
        <v>25</v>
      </c>
      <c r="H4" s="481"/>
      <c r="I4" s="2"/>
      <c r="J4" s="2"/>
      <c r="K4" s="2"/>
      <c r="L4" s="2"/>
      <c r="M4" s="2"/>
      <c r="N4" s="2"/>
      <c r="O4" s="2"/>
      <c r="P4" s="2"/>
      <c r="Q4" s="2"/>
      <c r="R4" s="2"/>
      <c r="S4" s="2"/>
    </row>
    <row r="5" spans="1:23" ht="39.950000000000003" customHeight="1">
      <c r="A5" s="52"/>
      <c r="B5" s="106" t="s">
        <v>103</v>
      </c>
      <c r="C5" s="95" t="s">
        <v>134</v>
      </c>
      <c r="D5" s="96" t="s">
        <v>0</v>
      </c>
      <c r="E5" s="95" t="s">
        <v>134</v>
      </c>
      <c r="F5" s="96" t="s">
        <v>0</v>
      </c>
      <c r="G5" s="95" t="s">
        <v>134</v>
      </c>
      <c r="H5" s="96" t="s">
        <v>0</v>
      </c>
      <c r="I5" s="2"/>
      <c r="J5" s="2"/>
      <c r="K5" s="2"/>
      <c r="L5" s="2"/>
      <c r="M5" s="2"/>
      <c r="N5" s="2"/>
      <c r="O5" s="2"/>
      <c r="P5" s="2"/>
      <c r="Q5" s="2"/>
      <c r="R5" s="2"/>
      <c r="S5" s="2"/>
    </row>
    <row r="6" spans="1:23" ht="39.950000000000003" customHeight="1">
      <c r="A6" s="52"/>
      <c r="B6" s="105" t="s">
        <v>19</v>
      </c>
      <c r="C6" s="99">
        <f>C7+C8</f>
        <v>5677</v>
      </c>
      <c r="D6" s="170">
        <f>C6/C$18</f>
        <v>0.37085184217402667</v>
      </c>
      <c r="E6" s="99">
        <f>E7+E8</f>
        <v>320</v>
      </c>
      <c r="F6" s="170">
        <f>E6/E$18</f>
        <v>0.44382801664355065</v>
      </c>
      <c r="G6" s="99">
        <f>C6+E6</f>
        <v>5997</v>
      </c>
      <c r="H6" s="170">
        <f>G6/G$18</f>
        <v>0.37413438143365152</v>
      </c>
      <c r="I6" s="2"/>
      <c r="J6" s="2"/>
      <c r="K6" s="2"/>
      <c r="L6" s="2"/>
      <c r="M6" s="2"/>
      <c r="N6" s="2"/>
      <c r="O6" s="2"/>
      <c r="P6" s="2"/>
      <c r="Q6" s="2"/>
      <c r="R6" s="2"/>
      <c r="S6" s="2"/>
    </row>
    <row r="7" spans="1:23" ht="39.950000000000003" customHeight="1">
      <c r="A7" s="52"/>
      <c r="B7" s="104" t="s">
        <v>56</v>
      </c>
      <c r="C7" s="97">
        <v>3515</v>
      </c>
      <c r="D7" s="170">
        <f t="shared" ref="D7:D18" si="0">C7/C$18</f>
        <v>0.22961850013065063</v>
      </c>
      <c r="E7" s="97">
        <v>249</v>
      </c>
      <c r="F7" s="170">
        <f t="shared" ref="F7" si="1">E7/E$18</f>
        <v>0.34535367545076284</v>
      </c>
      <c r="G7" s="99">
        <f>C7+E7</f>
        <v>3764</v>
      </c>
      <c r="H7" s="170">
        <f t="shared" ref="H7" si="2">G7/G$18</f>
        <v>0.23482438080978227</v>
      </c>
      <c r="I7" s="2"/>
      <c r="J7" s="2"/>
      <c r="K7" s="2"/>
      <c r="L7" s="2"/>
      <c r="M7" s="2"/>
      <c r="N7" s="2"/>
      <c r="O7" s="2"/>
      <c r="P7" s="2"/>
      <c r="Q7" s="2"/>
      <c r="R7" s="2"/>
      <c r="S7" s="2"/>
    </row>
    <row r="8" spans="1:23" ht="39.950000000000003" customHeight="1">
      <c r="A8" s="52"/>
      <c r="B8" s="104" t="s">
        <v>96</v>
      </c>
      <c r="C8" s="97">
        <v>2162</v>
      </c>
      <c r="D8" s="170">
        <f t="shared" si="0"/>
        <v>0.14123334204337601</v>
      </c>
      <c r="E8" s="97">
        <v>71</v>
      </c>
      <c r="F8" s="170">
        <f t="shared" ref="F8" si="3">E8/E$18</f>
        <v>9.8474341192787793E-2</v>
      </c>
      <c r="G8" s="99">
        <f t="shared" ref="G8:G17" si="4">C8+E8</f>
        <v>2233</v>
      </c>
      <c r="H8" s="170">
        <f t="shared" ref="H8" si="5">G8/G$18</f>
        <v>0.13931000062386922</v>
      </c>
      <c r="I8" s="2"/>
      <c r="J8" s="2"/>
      <c r="K8" s="2"/>
      <c r="L8" s="2"/>
      <c r="M8" s="2"/>
      <c r="N8" s="2"/>
      <c r="O8" s="2"/>
      <c r="P8" s="2"/>
      <c r="Q8" s="2"/>
      <c r="R8" s="2"/>
      <c r="S8" s="2"/>
    </row>
    <row r="9" spans="1:23" ht="39.950000000000003" customHeight="1">
      <c r="A9" s="52"/>
      <c r="B9" s="105" t="s">
        <v>20</v>
      </c>
      <c r="C9" s="99">
        <f>C10+C11+C12+C13</f>
        <v>7602</v>
      </c>
      <c r="D9" s="170">
        <f t="shared" si="0"/>
        <v>0.49660308335510844</v>
      </c>
      <c r="E9" s="99">
        <f>E10+E11+E12+E13</f>
        <v>216</v>
      </c>
      <c r="F9" s="170">
        <f t="shared" ref="F9" si="6">E9/E$18</f>
        <v>0.29958391123439665</v>
      </c>
      <c r="G9" s="99">
        <f t="shared" si="4"/>
        <v>7818</v>
      </c>
      <c r="H9" s="170">
        <f t="shared" ref="H9" si="7">G9/G$18</f>
        <v>0.48774096949279433</v>
      </c>
      <c r="I9" s="2"/>
      <c r="J9" s="2"/>
      <c r="K9" s="2"/>
      <c r="L9" s="2"/>
      <c r="M9" s="2"/>
      <c r="N9" s="2"/>
      <c r="O9" s="2"/>
      <c r="P9" s="2"/>
      <c r="Q9" s="2"/>
      <c r="R9" s="2"/>
      <c r="S9" s="2"/>
    </row>
    <row r="10" spans="1:23" ht="39.950000000000003" customHeight="1">
      <c r="A10" s="52"/>
      <c r="B10" s="104" t="s">
        <v>21</v>
      </c>
      <c r="C10" s="97">
        <v>2112</v>
      </c>
      <c r="D10" s="170">
        <f t="shared" si="0"/>
        <v>0.13796707603867259</v>
      </c>
      <c r="E10" s="97">
        <v>38</v>
      </c>
      <c r="F10" s="170">
        <f t="shared" ref="F10" si="8">E10/E$18</f>
        <v>5.2704576976421634E-2</v>
      </c>
      <c r="G10" s="99">
        <f t="shared" si="4"/>
        <v>2150</v>
      </c>
      <c r="H10" s="170">
        <f t="shared" ref="H10" si="9">G10/G$18</f>
        <v>0.13413188595670347</v>
      </c>
      <c r="I10" s="2"/>
      <c r="J10" s="2"/>
      <c r="K10" s="2"/>
      <c r="L10" s="2"/>
      <c r="M10" s="2"/>
      <c r="N10" s="2"/>
      <c r="O10" s="2"/>
      <c r="P10" s="2"/>
      <c r="Q10" s="2"/>
      <c r="R10" s="2"/>
      <c r="S10" s="2"/>
    </row>
    <row r="11" spans="1:23" ht="39.950000000000003" customHeight="1">
      <c r="A11" s="52"/>
      <c r="B11" s="104" t="s">
        <v>22</v>
      </c>
      <c r="C11" s="97">
        <v>2045</v>
      </c>
      <c r="D11" s="170">
        <f t="shared" si="0"/>
        <v>0.13359027959236999</v>
      </c>
      <c r="E11" s="97">
        <v>36</v>
      </c>
      <c r="F11" s="170">
        <f t="shared" ref="F11" si="10">E11/E$18</f>
        <v>4.9930651872399444E-2</v>
      </c>
      <c r="G11" s="99">
        <f t="shared" si="4"/>
        <v>2081</v>
      </c>
      <c r="H11" s="170">
        <f t="shared" ref="H11" si="11">G11/G$18</f>
        <v>0.12982718822134881</v>
      </c>
      <c r="I11" s="2"/>
      <c r="J11" s="2"/>
      <c r="K11" s="2"/>
      <c r="L11" s="2"/>
      <c r="M11" s="2"/>
      <c r="N11" s="2"/>
      <c r="O11" s="2"/>
      <c r="P11" s="2"/>
      <c r="Q11" s="2"/>
      <c r="R11" s="2"/>
      <c r="S11" s="2"/>
    </row>
    <row r="12" spans="1:23" ht="39.950000000000003" customHeight="1">
      <c r="A12" s="52"/>
      <c r="B12" s="104" t="s">
        <v>23</v>
      </c>
      <c r="C12" s="97">
        <v>1065</v>
      </c>
      <c r="D12" s="170">
        <f t="shared" si="0"/>
        <v>6.9571465900182913E-2</v>
      </c>
      <c r="E12" s="97">
        <v>7</v>
      </c>
      <c r="F12" s="170">
        <f t="shared" ref="F12" si="12">E12/E$18</f>
        <v>9.7087378640776691E-3</v>
      </c>
      <c r="G12" s="99">
        <f t="shared" si="4"/>
        <v>1072</v>
      </c>
      <c r="H12" s="170">
        <f t="shared" ref="H12" si="13">G12/G$18</f>
        <v>6.6878782207249354E-2</v>
      </c>
      <c r="I12" s="2"/>
      <c r="J12" s="2"/>
      <c r="K12" s="2"/>
      <c r="L12" s="2"/>
      <c r="M12" s="2"/>
      <c r="N12" s="2"/>
      <c r="O12" s="2"/>
      <c r="P12" s="2"/>
      <c r="Q12" s="2"/>
      <c r="R12" s="2"/>
      <c r="S12" s="2"/>
    </row>
    <row r="13" spans="1:23" ht="39.950000000000003" customHeight="1">
      <c r="A13" s="52"/>
      <c r="B13" s="104" t="s">
        <v>55</v>
      </c>
      <c r="C13" s="97">
        <v>2380</v>
      </c>
      <c r="D13" s="170">
        <f t="shared" si="0"/>
        <v>0.15547426182388294</v>
      </c>
      <c r="E13" s="97">
        <v>135</v>
      </c>
      <c r="F13" s="170">
        <f t="shared" ref="F13" si="14">E13/E$18</f>
        <v>0.18723994452149792</v>
      </c>
      <c r="G13" s="99">
        <f t="shared" si="4"/>
        <v>2515</v>
      </c>
      <c r="H13" s="170">
        <f t="shared" ref="H13" si="15">G13/G$18</f>
        <v>0.15690311310749266</v>
      </c>
      <c r="I13" s="2"/>
      <c r="J13" s="2"/>
      <c r="K13" s="2"/>
      <c r="L13" s="2"/>
      <c r="M13" s="2"/>
      <c r="N13" s="2"/>
      <c r="O13" s="2"/>
      <c r="P13" s="2"/>
      <c r="Q13" s="2"/>
      <c r="R13" s="2"/>
      <c r="S13" s="2"/>
    </row>
    <row r="14" spans="1:23" ht="39.950000000000003" customHeight="1">
      <c r="A14" s="52"/>
      <c r="B14" s="105" t="s">
        <v>57</v>
      </c>
      <c r="C14" s="99">
        <v>1206</v>
      </c>
      <c r="D14" s="170">
        <f t="shared" si="0"/>
        <v>7.8782336033446559E-2</v>
      </c>
      <c r="E14" s="99">
        <v>117</v>
      </c>
      <c r="F14" s="170">
        <f t="shared" ref="F14" si="16">E14/E$18</f>
        <v>0.16227461858529821</v>
      </c>
      <c r="G14" s="99">
        <f t="shared" si="4"/>
        <v>1323</v>
      </c>
      <c r="H14" s="170">
        <f t="shared" ref="H14" si="17">G14/G$18</f>
        <v>8.2537900056148236E-2</v>
      </c>
      <c r="I14" s="2"/>
      <c r="J14" s="2"/>
      <c r="K14" s="2"/>
      <c r="L14" s="2"/>
      <c r="M14" s="2"/>
      <c r="N14" s="2"/>
      <c r="O14" s="2"/>
      <c r="P14" s="2"/>
      <c r="Q14" s="2"/>
      <c r="R14" s="2"/>
      <c r="S14" s="2"/>
    </row>
    <row r="15" spans="1:23" ht="18.75">
      <c r="A15" s="52"/>
      <c r="B15" s="105" t="s">
        <v>24</v>
      </c>
      <c r="C15" s="102">
        <v>725</v>
      </c>
      <c r="D15" s="170">
        <f t="shared" si="0"/>
        <v>4.7360857068199633E-2</v>
      </c>
      <c r="E15" s="102">
        <v>64</v>
      </c>
      <c r="F15" s="170">
        <f t="shared" ref="F15" si="18">E15/E$18</f>
        <v>8.8765603328710127E-2</v>
      </c>
      <c r="G15" s="102">
        <f t="shared" si="4"/>
        <v>789</v>
      </c>
      <c r="H15" s="170">
        <f t="shared" ref="H15" si="19">G15/G$18</f>
        <v>4.9223282799925133E-2</v>
      </c>
      <c r="I15" s="2"/>
      <c r="J15" s="2"/>
      <c r="K15" s="2"/>
      <c r="L15" s="2"/>
      <c r="M15" s="2"/>
      <c r="N15" s="2"/>
      <c r="O15" s="2"/>
      <c r="P15" s="2"/>
      <c r="Q15" s="2"/>
      <c r="R15" s="2"/>
      <c r="S15" s="2"/>
    </row>
    <row r="16" spans="1:23" ht="18.75">
      <c r="A16" s="52"/>
      <c r="B16" s="105" t="s">
        <v>104</v>
      </c>
      <c r="C16" s="102">
        <v>6</v>
      </c>
      <c r="D16" s="170">
        <f t="shared" si="0"/>
        <v>3.9195192056441075E-4</v>
      </c>
      <c r="E16" s="102">
        <v>0</v>
      </c>
      <c r="F16" s="170">
        <f t="shared" ref="F16" si="20">E16/E$18</f>
        <v>0</v>
      </c>
      <c r="G16" s="102">
        <f t="shared" si="4"/>
        <v>6</v>
      </c>
      <c r="H16" s="170">
        <f t="shared" ref="H16" si="21">G16/G$18</f>
        <v>3.7432154220475391E-4</v>
      </c>
      <c r="I16" s="2"/>
      <c r="J16" s="2"/>
      <c r="K16" s="2"/>
      <c r="L16" s="2"/>
      <c r="M16" s="2"/>
      <c r="N16" s="2"/>
      <c r="O16" s="2"/>
      <c r="P16" s="2"/>
      <c r="Q16" s="2"/>
      <c r="R16" s="2"/>
      <c r="S16" s="2"/>
      <c r="T16" s="2"/>
      <c r="U16" s="2"/>
      <c r="V16" s="2"/>
      <c r="W16" s="2"/>
    </row>
    <row r="17" spans="1:23" ht="18.75">
      <c r="A17" s="52"/>
      <c r="B17" s="105" t="s">
        <v>95</v>
      </c>
      <c r="C17" s="102">
        <v>92</v>
      </c>
      <c r="D17" s="170">
        <f t="shared" si="0"/>
        <v>6.0099294486542984E-3</v>
      </c>
      <c r="E17" s="102">
        <v>4</v>
      </c>
      <c r="F17" s="170">
        <f t="shared" ref="F17" si="22">E17/E$18</f>
        <v>5.5478502080443829E-3</v>
      </c>
      <c r="G17" s="102">
        <f t="shared" si="4"/>
        <v>96</v>
      </c>
      <c r="H17" s="170">
        <f t="shared" ref="H17" si="23">G17/G$18</f>
        <v>5.9891446752760626E-3</v>
      </c>
      <c r="I17" s="2"/>
      <c r="J17" s="2"/>
      <c r="K17" s="2"/>
      <c r="L17" s="2"/>
      <c r="M17" s="2"/>
      <c r="N17" s="2"/>
      <c r="O17" s="2"/>
      <c r="P17" s="2"/>
      <c r="Q17" s="2"/>
      <c r="R17" s="2"/>
      <c r="S17" s="2"/>
      <c r="T17" s="2"/>
      <c r="U17" s="2"/>
      <c r="V17" s="2"/>
      <c r="W17" s="2"/>
    </row>
    <row r="18" spans="1:23" ht="18.75">
      <c r="A18" s="52"/>
      <c r="B18" s="103" t="s">
        <v>25</v>
      </c>
      <c r="C18" s="102">
        <f>C6+C9+C14+C15+C16+C17</f>
        <v>15308</v>
      </c>
      <c r="D18" s="170">
        <f t="shared" si="0"/>
        <v>1</v>
      </c>
      <c r="E18" s="102">
        <f>E6+E9+E14+E15+E16+E17</f>
        <v>721</v>
      </c>
      <c r="F18" s="170">
        <f t="shared" ref="F18" si="24">E18/E$18</f>
        <v>1</v>
      </c>
      <c r="G18" s="102">
        <f>G6+G9+G14+G15+G16+G17</f>
        <v>16029</v>
      </c>
      <c r="H18" s="170">
        <f t="shared" ref="H18" si="25">G18/G$18</f>
        <v>1</v>
      </c>
      <c r="I18" s="2"/>
      <c r="J18" s="2"/>
      <c r="K18" s="2"/>
      <c r="L18" s="2"/>
      <c r="M18" s="2"/>
      <c r="N18" s="2"/>
      <c r="O18" s="2"/>
      <c r="P18" s="2"/>
      <c r="Q18" s="2"/>
      <c r="R18" s="2"/>
      <c r="S18" s="2"/>
      <c r="T18" s="2"/>
      <c r="U18" s="2"/>
      <c r="V18" s="2"/>
      <c r="W18" s="2"/>
    </row>
    <row r="19" spans="1:23">
      <c r="A19" s="52"/>
      <c r="B19" s="2"/>
      <c r="C19" s="2"/>
      <c r="D19" s="2"/>
      <c r="E19" s="2"/>
      <c r="F19" s="2"/>
      <c r="G19" s="2"/>
      <c r="H19" s="2"/>
      <c r="I19" s="2"/>
      <c r="J19" s="2"/>
      <c r="K19" s="2"/>
      <c r="L19" s="2"/>
      <c r="M19" s="2"/>
      <c r="N19" s="2"/>
      <c r="O19" s="2"/>
      <c r="P19" s="2"/>
      <c r="Q19" s="2"/>
      <c r="R19" s="2"/>
      <c r="S19" s="2"/>
      <c r="T19" s="2"/>
      <c r="U19" s="2"/>
      <c r="V19" s="2"/>
      <c r="W19" s="2"/>
    </row>
    <row r="20" spans="1:23">
      <c r="A20" s="52"/>
      <c r="B20" s="2"/>
      <c r="C20" s="2"/>
      <c r="D20" s="2"/>
      <c r="E20" s="2"/>
      <c r="F20" s="2"/>
      <c r="G20" s="2"/>
      <c r="H20" s="2"/>
      <c r="I20" s="2"/>
      <c r="J20" s="2"/>
      <c r="K20" s="2"/>
      <c r="L20" s="2"/>
      <c r="M20" s="2"/>
      <c r="N20" s="2"/>
      <c r="O20" s="2"/>
      <c r="P20" s="2"/>
      <c r="Q20" s="2"/>
      <c r="R20" s="2"/>
      <c r="S20" s="2"/>
      <c r="T20" s="2"/>
      <c r="U20" s="2"/>
      <c r="V20" s="2"/>
      <c r="W20" s="2"/>
    </row>
    <row r="21" spans="1:23">
      <c r="A21" s="52"/>
      <c r="B21" s="2"/>
      <c r="C21" s="2"/>
      <c r="D21" s="2"/>
      <c r="E21" s="2"/>
      <c r="F21" s="2"/>
      <c r="G21" s="2"/>
      <c r="H21" s="2"/>
      <c r="I21" s="2"/>
      <c r="J21" s="2"/>
      <c r="K21" s="2"/>
      <c r="L21" s="2"/>
      <c r="M21" s="2"/>
      <c r="N21" s="2"/>
      <c r="O21" s="2"/>
      <c r="P21" s="2"/>
      <c r="Q21" s="2"/>
      <c r="R21" s="2"/>
      <c r="S21" s="2"/>
      <c r="T21" s="2"/>
      <c r="U21" s="2"/>
      <c r="V21" s="2"/>
      <c r="W21" s="2"/>
    </row>
    <row r="22" spans="1:23">
      <c r="A22" s="52"/>
      <c r="B22" s="2"/>
      <c r="C22" s="2"/>
      <c r="D22" s="2"/>
      <c r="E22" s="2"/>
      <c r="F22" s="2"/>
      <c r="G22" s="2"/>
      <c r="H22" s="2"/>
      <c r="I22" s="2"/>
      <c r="J22" s="2"/>
      <c r="K22" s="2"/>
      <c r="L22" s="2"/>
      <c r="M22" s="2"/>
      <c r="N22" s="2"/>
      <c r="O22" s="2"/>
      <c r="P22" s="2"/>
      <c r="Q22" s="2"/>
      <c r="R22" s="2"/>
      <c r="S22" s="2"/>
      <c r="T22" s="2"/>
      <c r="U22" s="2"/>
      <c r="V22" s="2"/>
      <c r="W22" s="2"/>
    </row>
    <row r="23" spans="1:23" ht="25.5">
      <c r="A23" s="88" t="s">
        <v>30</v>
      </c>
      <c r="B23" s="89" t="s">
        <v>177</v>
      </c>
      <c r="C23" s="14"/>
      <c r="D23" s="14"/>
      <c r="E23" s="15"/>
      <c r="F23" s="15"/>
      <c r="G23" s="2"/>
      <c r="H23" s="2"/>
      <c r="I23" s="2"/>
      <c r="J23" s="2"/>
      <c r="K23" s="2"/>
      <c r="L23" s="2"/>
      <c r="M23" s="2"/>
      <c r="N23" s="2"/>
      <c r="O23" s="2"/>
      <c r="P23" s="2"/>
      <c r="Q23" s="2"/>
      <c r="R23" s="2"/>
      <c r="S23" s="2"/>
      <c r="T23" s="2"/>
      <c r="U23" s="2"/>
      <c r="V23" s="2"/>
      <c r="W23" s="2"/>
    </row>
    <row r="24" spans="1:23" ht="20.25" customHeight="1">
      <c r="A24" s="90"/>
      <c r="B24" s="91" t="str">
        <f>couverture!$B$26</f>
        <v>Situation au 1er janvier 2017</v>
      </c>
      <c r="C24" s="16"/>
      <c r="D24" s="16"/>
      <c r="E24" s="16"/>
      <c r="F24" s="16"/>
      <c r="G24" s="2"/>
      <c r="H24" s="2"/>
      <c r="I24" s="52"/>
      <c r="J24" s="52"/>
      <c r="K24" s="2"/>
      <c r="L24" s="2"/>
      <c r="M24" s="2"/>
      <c r="N24" s="2"/>
      <c r="O24" s="2"/>
      <c r="P24" s="2"/>
      <c r="Q24" s="2"/>
      <c r="R24" s="2"/>
      <c r="S24" s="2"/>
      <c r="T24" s="2"/>
      <c r="U24" s="2"/>
      <c r="V24" s="2"/>
      <c r="W24" s="2"/>
    </row>
    <row r="25" spans="1:23" ht="26.25">
      <c r="A25" s="91"/>
      <c r="B25" s="2"/>
      <c r="C25" s="2"/>
      <c r="D25" s="2"/>
      <c r="E25" s="2"/>
      <c r="F25" s="2"/>
      <c r="G25" s="2"/>
      <c r="H25" s="2"/>
      <c r="I25" s="52"/>
      <c r="J25" s="52"/>
      <c r="K25" s="2"/>
      <c r="L25" s="2"/>
      <c r="M25" s="2"/>
      <c r="N25" s="2"/>
      <c r="O25" s="2"/>
      <c r="P25" s="2"/>
      <c r="Q25" s="2"/>
      <c r="R25" s="2"/>
      <c r="S25" s="2"/>
      <c r="T25" s="2"/>
      <c r="U25" s="2"/>
      <c r="V25" s="2"/>
      <c r="W25" s="2"/>
    </row>
    <row r="26" spans="1:23" ht="53.25" customHeight="1">
      <c r="A26" s="52"/>
      <c r="B26" s="111"/>
      <c r="C26" s="482" t="s">
        <v>46</v>
      </c>
      <c r="D26" s="482"/>
      <c r="E26" s="482" t="s">
        <v>47</v>
      </c>
      <c r="F26" s="482"/>
      <c r="G26" s="481" t="s">
        <v>25</v>
      </c>
      <c r="H26" s="481"/>
      <c r="I26" s="2"/>
      <c r="J26" s="2"/>
      <c r="K26" s="2"/>
      <c r="L26" s="2"/>
      <c r="M26" s="2"/>
      <c r="N26" s="2"/>
      <c r="O26" s="2"/>
      <c r="P26" s="2"/>
    </row>
    <row r="27" spans="1:23" ht="40.5" customHeight="1">
      <c r="A27" s="52"/>
      <c r="B27" s="106" t="s">
        <v>40</v>
      </c>
      <c r="C27" s="95" t="s">
        <v>134</v>
      </c>
      <c r="D27" s="96" t="s">
        <v>0</v>
      </c>
      <c r="E27" s="95" t="s">
        <v>134</v>
      </c>
      <c r="F27" s="96" t="s">
        <v>0</v>
      </c>
      <c r="G27" s="108" t="s">
        <v>134</v>
      </c>
      <c r="H27" s="96" t="s">
        <v>0</v>
      </c>
      <c r="I27" s="2"/>
      <c r="J27" s="2"/>
      <c r="K27" s="2"/>
      <c r="L27" s="2"/>
      <c r="M27" s="2"/>
      <c r="N27" s="2"/>
      <c r="O27" s="2"/>
      <c r="P27" s="2"/>
    </row>
    <row r="28" spans="1:23" ht="39.75" customHeight="1">
      <c r="A28" s="52"/>
      <c r="B28" s="110" t="s">
        <v>37</v>
      </c>
      <c r="C28" s="210">
        <v>3182</v>
      </c>
      <c r="D28" s="170">
        <f>C28/C$32</f>
        <v>4.1884403259138357E-2</v>
      </c>
      <c r="E28" s="210">
        <v>192</v>
      </c>
      <c r="F28" s="170">
        <f>E28/E$32</f>
        <v>6.7964601769911509E-2</v>
      </c>
      <c r="G28" s="102">
        <f>C28+E28</f>
        <v>3374</v>
      </c>
      <c r="H28" s="170">
        <f>G28/G$32</f>
        <v>4.281943245850043E-2</v>
      </c>
      <c r="I28" s="2"/>
      <c r="J28" s="2"/>
      <c r="K28" s="2"/>
      <c r="L28" s="2"/>
      <c r="M28" s="2"/>
      <c r="N28" s="2"/>
      <c r="O28" s="2"/>
      <c r="P28" s="2"/>
    </row>
    <row r="29" spans="1:23" ht="40.5" customHeight="1">
      <c r="A29" s="52"/>
      <c r="B29" s="110" t="s">
        <v>38</v>
      </c>
      <c r="C29" s="210">
        <v>6746</v>
      </c>
      <c r="D29" s="170">
        <f t="shared" ref="D29:F32" si="26">C29/C$32</f>
        <v>8.8797040976161951E-2</v>
      </c>
      <c r="E29" s="210">
        <v>197</v>
      </c>
      <c r="F29" s="170">
        <f t="shared" si="26"/>
        <v>6.9734513274336288E-2</v>
      </c>
      <c r="G29" s="102">
        <f t="shared" ref="G29:G31" si="27">C29+E29</f>
        <v>6943</v>
      </c>
      <c r="H29" s="170">
        <f t="shared" ref="H29" si="28">G29/G$32</f>
        <v>8.8113609827910042E-2</v>
      </c>
      <c r="I29" s="2"/>
      <c r="J29" s="2"/>
      <c r="K29" s="2"/>
      <c r="L29" s="2"/>
      <c r="M29" s="2"/>
      <c r="N29" s="2"/>
      <c r="O29" s="2"/>
      <c r="P29" s="2"/>
    </row>
    <row r="30" spans="1:23" ht="40.5" customHeight="1">
      <c r="A30" s="52"/>
      <c r="B30" s="109" t="s">
        <v>39</v>
      </c>
      <c r="C30" s="210">
        <v>56134</v>
      </c>
      <c r="D30" s="170">
        <f t="shared" si="26"/>
        <v>0.73888720696055077</v>
      </c>
      <c r="E30" s="210">
        <v>1973</v>
      </c>
      <c r="F30" s="170">
        <f t="shared" si="26"/>
        <v>0.69840707964601767</v>
      </c>
      <c r="G30" s="102">
        <f t="shared" si="27"/>
        <v>58107</v>
      </c>
      <c r="H30" s="170">
        <f t="shared" ref="H30" si="29">G30/G$32</f>
        <v>0.73743591045230727</v>
      </c>
      <c r="I30" s="2"/>
      <c r="J30" s="2"/>
      <c r="K30" s="2"/>
      <c r="L30" s="2"/>
      <c r="M30" s="2"/>
      <c r="N30" s="2"/>
      <c r="O30" s="2"/>
      <c r="P30" s="2"/>
    </row>
    <row r="31" spans="1:23" ht="39" customHeight="1">
      <c r="A31" s="52"/>
      <c r="B31" s="109" t="s">
        <v>97</v>
      </c>
      <c r="C31" s="210">
        <v>9909</v>
      </c>
      <c r="D31" s="170">
        <f t="shared" si="26"/>
        <v>0.13043134880414894</v>
      </c>
      <c r="E31" s="210">
        <v>463</v>
      </c>
      <c r="F31" s="170">
        <f t="shared" si="26"/>
        <v>0.16389380530973452</v>
      </c>
      <c r="G31" s="102">
        <f t="shared" si="27"/>
        <v>10372</v>
      </c>
      <c r="H31" s="170">
        <f t="shared" ref="H31" si="30">G31/G$32</f>
        <v>0.1316310472612823</v>
      </c>
      <c r="I31" s="2"/>
      <c r="J31" s="2"/>
      <c r="K31" s="2"/>
      <c r="L31" s="2"/>
      <c r="M31" s="2"/>
      <c r="N31" s="2"/>
      <c r="O31" s="2"/>
      <c r="P31" s="2"/>
    </row>
    <row r="32" spans="1:23" ht="39" customHeight="1">
      <c r="A32" s="52"/>
      <c r="B32" s="103" t="s">
        <v>25</v>
      </c>
      <c r="C32" s="102">
        <f>SUM(C28:C31)</f>
        <v>75971</v>
      </c>
      <c r="D32" s="170">
        <f t="shared" si="26"/>
        <v>1</v>
      </c>
      <c r="E32" s="102">
        <f>SUM(E28:E31)</f>
        <v>2825</v>
      </c>
      <c r="F32" s="170">
        <f t="shared" si="26"/>
        <v>1</v>
      </c>
      <c r="G32" s="102">
        <f>SUM(G28:G31)</f>
        <v>78796</v>
      </c>
      <c r="H32" s="170">
        <f t="shared" ref="H32" si="31">G32/G$32</f>
        <v>1</v>
      </c>
      <c r="I32" s="2"/>
      <c r="J32" s="2"/>
      <c r="K32" s="2"/>
      <c r="L32" s="2"/>
      <c r="M32" s="2"/>
      <c r="N32" s="2"/>
      <c r="O32" s="2"/>
      <c r="P32" s="2"/>
    </row>
    <row r="33" spans="1:23" ht="39" customHeight="1">
      <c r="A33" s="52"/>
      <c r="B33" s="52"/>
      <c r="C33" s="52"/>
      <c r="D33" s="2"/>
      <c r="E33" s="2"/>
      <c r="F33" s="2"/>
      <c r="G33" s="2"/>
      <c r="H33" s="2"/>
      <c r="I33" s="2"/>
      <c r="J33" s="2"/>
      <c r="K33" s="2"/>
      <c r="L33" s="2"/>
      <c r="M33" s="2"/>
      <c r="N33" s="2"/>
      <c r="O33" s="2"/>
      <c r="P33" s="2"/>
    </row>
    <row r="34" spans="1:23" ht="39" customHeight="1">
      <c r="A34" s="52"/>
      <c r="B34" s="52"/>
      <c r="C34" s="52"/>
      <c r="D34" s="2"/>
      <c r="E34" s="2"/>
      <c r="F34" s="2"/>
      <c r="G34" s="2"/>
      <c r="H34" s="2"/>
      <c r="I34" s="2"/>
      <c r="J34" s="2"/>
      <c r="K34" s="2"/>
      <c r="L34" s="2"/>
      <c r="M34" s="2"/>
      <c r="N34" s="2"/>
      <c r="O34" s="2"/>
      <c r="P34" s="2"/>
    </row>
    <row r="35" spans="1:23" ht="39.75" customHeight="1">
      <c r="A35" s="52"/>
      <c r="B35" s="52"/>
      <c r="C35" s="52"/>
      <c r="D35" s="2"/>
      <c r="E35" s="2"/>
      <c r="F35" s="2"/>
      <c r="G35" s="2"/>
      <c r="H35" s="2"/>
      <c r="I35" s="2"/>
      <c r="J35" s="2"/>
      <c r="K35" s="2"/>
      <c r="L35" s="2"/>
      <c r="M35" s="2"/>
      <c r="N35" s="2"/>
      <c r="O35" s="2"/>
      <c r="P35" s="2"/>
    </row>
    <row r="36" spans="1:23" ht="40.5" customHeight="1">
      <c r="A36" s="52"/>
      <c r="B36" s="52"/>
      <c r="C36" s="52"/>
      <c r="D36" s="2"/>
      <c r="E36" s="2"/>
      <c r="F36" s="2"/>
      <c r="G36" s="2"/>
      <c r="H36" s="2"/>
      <c r="I36" s="2"/>
      <c r="J36" s="2"/>
      <c r="K36" s="2"/>
      <c r="L36" s="2"/>
      <c r="M36" s="2"/>
      <c r="N36" s="2"/>
      <c r="O36" s="2"/>
      <c r="P36" s="2"/>
    </row>
    <row r="37" spans="1:23">
      <c r="A37" s="52"/>
      <c r="B37" s="52"/>
      <c r="C37" s="52"/>
      <c r="D37" s="2"/>
      <c r="E37" s="2"/>
      <c r="F37" s="2"/>
      <c r="G37" s="2"/>
      <c r="H37" s="2"/>
      <c r="I37" s="2"/>
      <c r="J37" s="2"/>
      <c r="K37" s="2"/>
      <c r="L37" s="2"/>
      <c r="M37" s="2"/>
      <c r="N37" s="2"/>
      <c r="O37" s="2"/>
      <c r="P37" s="2"/>
    </row>
    <row r="38" spans="1:23">
      <c r="A38" s="52"/>
      <c r="B38" s="52"/>
      <c r="C38" s="52"/>
      <c r="D38" s="2"/>
      <c r="E38" s="2"/>
      <c r="F38" s="2"/>
      <c r="G38" s="2"/>
      <c r="H38" s="2"/>
      <c r="I38" s="2"/>
      <c r="J38" s="2"/>
      <c r="K38" s="2"/>
      <c r="L38" s="2"/>
      <c r="M38" s="2"/>
      <c r="N38" s="2"/>
      <c r="O38" s="2"/>
      <c r="P38" s="2"/>
    </row>
    <row r="39" spans="1:23">
      <c r="B39" s="52"/>
      <c r="C39" s="52"/>
      <c r="D39" s="2"/>
      <c r="E39" s="2"/>
      <c r="F39" s="2"/>
      <c r="G39" s="2"/>
      <c r="H39" s="2"/>
      <c r="I39" s="2"/>
      <c r="J39" s="2"/>
      <c r="K39" s="2"/>
      <c r="L39" s="2"/>
      <c r="M39" s="2"/>
      <c r="N39" s="2"/>
      <c r="O39" s="2"/>
      <c r="P39" s="2"/>
    </row>
    <row r="40" spans="1:23">
      <c r="A40" s="52"/>
      <c r="B40" s="52"/>
      <c r="C40" s="52"/>
      <c r="D40" s="52"/>
      <c r="E40" s="52"/>
      <c r="F40" s="52"/>
      <c r="G40" s="52"/>
      <c r="H40" s="52"/>
      <c r="I40" s="52"/>
      <c r="J40" s="52"/>
      <c r="K40" s="2"/>
      <c r="L40" s="2"/>
      <c r="M40" s="2"/>
      <c r="N40" s="2"/>
      <c r="O40" s="2"/>
      <c r="P40" s="2"/>
      <c r="Q40" s="2"/>
      <c r="R40" s="2"/>
      <c r="S40" s="2"/>
      <c r="T40" s="2"/>
      <c r="U40" s="2"/>
      <c r="V40" s="2"/>
      <c r="W40" s="2"/>
    </row>
    <row r="41" spans="1:23">
      <c r="A41" s="52"/>
      <c r="B41" s="52"/>
      <c r="C41" s="52"/>
      <c r="D41" s="52"/>
      <c r="E41" s="52"/>
      <c r="F41" s="52"/>
      <c r="G41" s="52"/>
      <c r="H41" s="52"/>
      <c r="I41" s="52"/>
      <c r="J41" s="52"/>
      <c r="K41" s="2"/>
      <c r="L41" s="2"/>
      <c r="M41" s="2"/>
      <c r="N41" s="2"/>
      <c r="O41" s="2"/>
      <c r="P41" s="2"/>
      <c r="Q41" s="2"/>
      <c r="R41" s="2"/>
      <c r="S41" s="2"/>
      <c r="T41" s="2"/>
      <c r="U41" s="2"/>
      <c r="V41" s="2"/>
      <c r="W41" s="2"/>
    </row>
    <row r="42" spans="1:23">
      <c r="A42" s="52"/>
      <c r="B42" s="52"/>
      <c r="C42" s="52"/>
      <c r="D42" s="52"/>
      <c r="E42" s="52"/>
      <c r="F42" s="52"/>
      <c r="G42" s="52"/>
      <c r="H42" s="52"/>
      <c r="I42" s="52"/>
      <c r="J42" s="52"/>
      <c r="K42" s="2"/>
      <c r="L42" s="2"/>
      <c r="M42" s="2"/>
      <c r="N42" s="2"/>
      <c r="O42" s="2"/>
      <c r="P42" s="2"/>
      <c r="Q42" s="2"/>
      <c r="R42" s="2"/>
      <c r="S42" s="2"/>
      <c r="T42" s="2"/>
      <c r="U42" s="2"/>
      <c r="V42" s="2"/>
      <c r="W42" s="2"/>
    </row>
    <row r="43" spans="1:23">
      <c r="A43" s="52"/>
      <c r="B43" s="52"/>
      <c r="C43" s="52"/>
      <c r="D43" s="52"/>
      <c r="E43" s="52"/>
      <c r="F43" s="52"/>
      <c r="G43" s="52"/>
      <c r="H43" s="52"/>
      <c r="I43" s="52"/>
      <c r="J43" s="52"/>
      <c r="K43" s="2"/>
      <c r="L43" s="2"/>
      <c r="M43" s="2"/>
      <c r="N43" s="2"/>
      <c r="O43" s="2"/>
      <c r="P43" s="2"/>
      <c r="Q43" s="2"/>
      <c r="R43" s="2"/>
      <c r="S43" s="2"/>
      <c r="T43" s="2"/>
      <c r="U43" s="2"/>
      <c r="V43" s="2"/>
      <c r="W43" s="2"/>
    </row>
    <row r="44" spans="1:23">
      <c r="A44" s="52"/>
      <c r="B44" s="52"/>
      <c r="C44" s="52"/>
      <c r="D44" s="52"/>
      <c r="E44" s="52"/>
      <c r="F44" s="52"/>
      <c r="G44" s="52"/>
      <c r="H44" s="52"/>
      <c r="I44" s="52"/>
      <c r="J44" s="52"/>
      <c r="K44" s="2"/>
      <c r="L44" s="2"/>
      <c r="M44" s="2"/>
      <c r="N44" s="2"/>
      <c r="O44" s="2"/>
      <c r="P44" s="2"/>
      <c r="Q44" s="2"/>
      <c r="R44" s="2"/>
      <c r="S44" s="2"/>
      <c r="T44" s="2"/>
      <c r="U44" s="2"/>
      <c r="V44" s="2"/>
      <c r="W44" s="2"/>
    </row>
    <row r="45" spans="1:23">
      <c r="A45" s="52"/>
      <c r="B45" s="52"/>
      <c r="C45" s="52"/>
      <c r="D45" s="52"/>
      <c r="E45" s="52"/>
      <c r="F45" s="52"/>
      <c r="G45" s="52"/>
      <c r="H45" s="52"/>
      <c r="I45" s="52"/>
      <c r="J45" s="52"/>
      <c r="K45" s="2"/>
      <c r="L45" s="2"/>
      <c r="M45" s="2"/>
      <c r="N45" s="2"/>
      <c r="O45" s="2"/>
      <c r="P45" s="2"/>
      <c r="Q45" s="2"/>
      <c r="R45" s="2"/>
      <c r="S45" s="2"/>
      <c r="T45" s="2"/>
      <c r="U45" s="2"/>
      <c r="V45" s="2"/>
      <c r="W45" s="2"/>
    </row>
    <row r="46" spans="1:23">
      <c r="A46" s="52"/>
      <c r="B46" s="52"/>
      <c r="C46" s="52"/>
      <c r="D46" s="52"/>
      <c r="E46" s="52"/>
      <c r="F46" s="52"/>
      <c r="G46" s="52"/>
      <c r="H46" s="52"/>
      <c r="I46" s="52"/>
      <c r="J46" s="52"/>
      <c r="K46" s="2"/>
      <c r="L46" s="2"/>
      <c r="M46" s="2"/>
      <c r="N46" s="2"/>
      <c r="O46" s="2"/>
      <c r="P46" s="2"/>
      <c r="Q46" s="2"/>
      <c r="R46" s="2"/>
      <c r="S46" s="2"/>
      <c r="T46" s="2"/>
      <c r="U46" s="2"/>
      <c r="V46" s="2"/>
      <c r="W46" s="2"/>
    </row>
    <row r="47" spans="1:23">
      <c r="A47" s="52"/>
      <c r="B47" s="52"/>
      <c r="C47" s="52"/>
      <c r="D47" s="52"/>
      <c r="E47" s="52"/>
      <c r="F47" s="52"/>
      <c r="G47" s="52"/>
      <c r="H47" s="52"/>
      <c r="I47" s="52"/>
      <c r="J47" s="52"/>
      <c r="K47" s="2"/>
      <c r="L47" s="2"/>
      <c r="M47" s="2"/>
      <c r="N47" s="2"/>
      <c r="O47" s="2"/>
      <c r="P47" s="2"/>
      <c r="Q47" s="2"/>
      <c r="R47" s="2"/>
      <c r="S47" s="2"/>
      <c r="T47" s="2"/>
      <c r="U47" s="2"/>
      <c r="V47" s="2"/>
      <c r="W47" s="2"/>
    </row>
    <row r="48" spans="1:23">
      <c r="A48" s="52"/>
      <c r="B48" s="52"/>
      <c r="C48" s="52"/>
      <c r="D48" s="52"/>
      <c r="E48" s="52"/>
      <c r="F48" s="52"/>
      <c r="G48" s="52"/>
      <c r="H48" s="52"/>
      <c r="I48" s="52"/>
      <c r="J48" s="52"/>
      <c r="K48" s="2"/>
      <c r="L48" s="2"/>
      <c r="M48" s="2"/>
      <c r="N48" s="2"/>
      <c r="O48" s="2"/>
      <c r="P48" s="2"/>
      <c r="Q48" s="2"/>
      <c r="R48" s="2"/>
      <c r="S48" s="2"/>
      <c r="T48" s="2"/>
      <c r="U48" s="2"/>
      <c r="V48" s="2"/>
      <c r="W48" s="2"/>
    </row>
    <row r="49" spans="1:23">
      <c r="A49" s="52"/>
      <c r="B49" s="52"/>
      <c r="C49" s="52"/>
      <c r="D49" s="52"/>
      <c r="E49" s="52"/>
      <c r="F49" s="52"/>
      <c r="G49" s="52"/>
      <c r="H49" s="52"/>
      <c r="I49" s="52"/>
      <c r="J49" s="52"/>
      <c r="K49" s="2"/>
      <c r="L49" s="2"/>
      <c r="M49" s="2"/>
      <c r="N49" s="2"/>
      <c r="O49" s="2"/>
      <c r="P49" s="2"/>
      <c r="Q49" s="2"/>
      <c r="R49" s="2"/>
      <c r="S49" s="2"/>
      <c r="T49" s="2"/>
      <c r="U49" s="2"/>
      <c r="V49" s="2"/>
      <c r="W49" s="2"/>
    </row>
    <row r="50" spans="1:23">
      <c r="A50" s="52"/>
      <c r="B50" s="52"/>
      <c r="C50" s="52"/>
      <c r="D50" s="52"/>
      <c r="E50" s="52"/>
      <c r="F50" s="52"/>
      <c r="G50" s="52"/>
      <c r="H50" s="52"/>
      <c r="I50" s="52"/>
      <c r="J50" s="52"/>
      <c r="K50" s="2"/>
      <c r="L50" s="2"/>
      <c r="M50" s="2"/>
      <c r="N50" s="2"/>
      <c r="O50" s="2"/>
      <c r="P50" s="2"/>
      <c r="Q50" s="2"/>
      <c r="R50" s="2"/>
      <c r="S50" s="2"/>
      <c r="T50" s="2"/>
      <c r="U50" s="2"/>
      <c r="V50" s="2"/>
      <c r="W50" s="2"/>
    </row>
    <row r="51" spans="1:23">
      <c r="A51" s="52"/>
      <c r="B51" s="52"/>
      <c r="C51" s="52"/>
      <c r="D51" s="52"/>
      <c r="E51" s="52"/>
      <c r="F51" s="52"/>
      <c r="G51" s="52"/>
      <c r="H51" s="52"/>
      <c r="I51" s="52"/>
      <c r="J51" s="52"/>
      <c r="K51" s="2"/>
      <c r="L51" s="2"/>
      <c r="M51" s="2"/>
      <c r="N51" s="2"/>
      <c r="O51" s="2"/>
      <c r="P51" s="2"/>
      <c r="Q51" s="2"/>
      <c r="R51" s="2"/>
      <c r="S51" s="2"/>
      <c r="T51" s="2"/>
      <c r="U51" s="2"/>
      <c r="V51" s="2"/>
      <c r="W51" s="2"/>
    </row>
    <row r="52" spans="1:23">
      <c r="A52" s="52"/>
      <c r="B52" s="52"/>
      <c r="C52" s="52"/>
      <c r="D52" s="52"/>
      <c r="E52" s="52"/>
      <c r="F52" s="52"/>
      <c r="G52" s="52"/>
      <c r="H52" s="52"/>
      <c r="I52" s="52"/>
      <c r="J52" s="52"/>
      <c r="K52" s="2"/>
      <c r="L52" s="2"/>
      <c r="M52" s="2"/>
      <c r="N52" s="2"/>
      <c r="O52" s="2"/>
      <c r="P52" s="2"/>
      <c r="Q52" s="2"/>
      <c r="R52" s="2"/>
      <c r="S52" s="2"/>
      <c r="T52" s="2"/>
      <c r="U52" s="2"/>
      <c r="V52" s="2"/>
      <c r="W52" s="2"/>
    </row>
    <row r="53" spans="1:23">
      <c r="A53" s="52"/>
      <c r="B53" s="52"/>
      <c r="C53" s="52"/>
      <c r="D53" s="52"/>
      <c r="E53" s="52"/>
      <c r="F53" s="52"/>
      <c r="G53" s="52"/>
      <c r="H53" s="52"/>
      <c r="I53" s="52"/>
      <c r="J53" s="52"/>
      <c r="K53" s="2"/>
      <c r="L53" s="2"/>
      <c r="M53" s="2"/>
      <c r="N53" s="2"/>
      <c r="O53" s="2"/>
      <c r="P53" s="2"/>
      <c r="Q53" s="2"/>
      <c r="R53" s="2"/>
      <c r="S53" s="2"/>
      <c r="T53" s="2"/>
      <c r="U53" s="2"/>
      <c r="V53" s="2"/>
      <c r="W53" s="2"/>
    </row>
    <row r="54" spans="1:23">
      <c r="A54" s="52"/>
      <c r="B54" s="52"/>
      <c r="C54" s="52"/>
      <c r="D54" s="52"/>
      <c r="E54" s="52"/>
      <c r="F54" s="52"/>
      <c r="G54" s="52"/>
      <c r="H54" s="52"/>
      <c r="I54" s="52"/>
      <c r="J54" s="52"/>
      <c r="K54" s="2"/>
      <c r="L54" s="2"/>
      <c r="M54" s="2"/>
      <c r="N54" s="2"/>
      <c r="O54" s="2"/>
      <c r="P54" s="2"/>
      <c r="Q54" s="2"/>
      <c r="R54" s="2"/>
      <c r="S54" s="2"/>
      <c r="T54" s="2"/>
      <c r="U54" s="2"/>
      <c r="V54" s="2"/>
      <c r="W54" s="2"/>
    </row>
    <row r="55" spans="1:23">
      <c r="A55" s="52"/>
      <c r="B55" s="52"/>
      <c r="C55" s="52"/>
      <c r="D55" s="52"/>
      <c r="E55" s="52"/>
      <c r="F55" s="52"/>
      <c r="G55" s="52"/>
      <c r="H55" s="52"/>
      <c r="I55" s="52"/>
      <c r="J55" s="52"/>
      <c r="K55" s="2"/>
      <c r="L55" s="2"/>
      <c r="M55" s="2"/>
      <c r="N55" s="2"/>
      <c r="O55" s="2"/>
      <c r="P55" s="2"/>
      <c r="Q55" s="2"/>
      <c r="R55" s="2"/>
      <c r="S55" s="2"/>
      <c r="T55" s="2"/>
      <c r="U55" s="2"/>
      <c r="V55" s="2"/>
      <c r="W55" s="2"/>
    </row>
    <row r="56" spans="1:23">
      <c r="A56" s="52"/>
      <c r="B56" s="52"/>
      <c r="C56" s="52"/>
      <c r="D56" s="52"/>
      <c r="E56" s="52"/>
      <c r="F56" s="52"/>
      <c r="G56" s="52"/>
      <c r="H56" s="52"/>
      <c r="I56" s="52"/>
      <c r="J56" s="52"/>
      <c r="K56" s="2"/>
      <c r="L56" s="2"/>
      <c r="M56" s="2"/>
      <c r="N56" s="2"/>
      <c r="O56" s="2"/>
      <c r="P56" s="2"/>
      <c r="Q56" s="2"/>
      <c r="R56" s="2"/>
      <c r="S56" s="2"/>
      <c r="T56" s="2"/>
      <c r="U56" s="2"/>
      <c r="V56" s="2"/>
      <c r="W56" s="2"/>
    </row>
    <row r="57" spans="1:23">
      <c r="A57" s="52"/>
      <c r="B57" s="52"/>
      <c r="C57" s="52"/>
      <c r="D57" s="52"/>
      <c r="E57" s="52"/>
      <c r="F57" s="52"/>
      <c r="G57" s="52"/>
      <c r="H57" s="52"/>
      <c r="I57" s="52"/>
      <c r="J57" s="52"/>
      <c r="K57" s="2"/>
      <c r="L57" s="2"/>
      <c r="M57" s="2"/>
      <c r="N57" s="2"/>
      <c r="O57" s="2"/>
      <c r="P57" s="2"/>
      <c r="Q57" s="2"/>
      <c r="R57" s="2"/>
      <c r="S57" s="2"/>
      <c r="T57" s="2"/>
      <c r="U57" s="2"/>
      <c r="V57" s="2"/>
      <c r="W57" s="2"/>
    </row>
    <row r="58" spans="1:23">
      <c r="A58" s="52"/>
      <c r="B58" s="52"/>
      <c r="C58" s="52"/>
      <c r="D58" s="52"/>
      <c r="E58" s="52"/>
      <c r="F58" s="52"/>
      <c r="G58" s="52"/>
      <c r="H58" s="52"/>
      <c r="I58" s="52"/>
      <c r="J58" s="52"/>
      <c r="K58" s="2"/>
      <c r="L58" s="2"/>
      <c r="M58" s="2"/>
      <c r="N58" s="2"/>
      <c r="O58" s="2"/>
      <c r="P58" s="2"/>
      <c r="Q58" s="2"/>
      <c r="R58" s="2"/>
      <c r="S58" s="2"/>
      <c r="T58" s="2"/>
      <c r="U58" s="2"/>
      <c r="V58" s="2"/>
      <c r="W58" s="2"/>
    </row>
    <row r="59" spans="1:23">
      <c r="A59" s="2"/>
      <c r="B59" s="2"/>
      <c r="C59" s="2"/>
      <c r="D59" s="2"/>
      <c r="E59" s="2"/>
      <c r="F59" s="2"/>
      <c r="G59" s="2"/>
      <c r="H59" s="2"/>
      <c r="I59" s="2"/>
      <c r="J59" s="2"/>
      <c r="K59" s="2"/>
      <c r="L59" s="2"/>
    </row>
    <row r="60" spans="1:23">
      <c r="A60" s="2"/>
      <c r="B60" s="2"/>
      <c r="C60" s="2"/>
      <c r="D60" s="2"/>
      <c r="E60" s="2"/>
      <c r="F60" s="2"/>
      <c r="G60" s="2"/>
      <c r="H60" s="2"/>
      <c r="I60" s="2"/>
      <c r="J60" s="2"/>
      <c r="K60" s="2"/>
      <c r="L60" s="2"/>
    </row>
    <row r="61" spans="1:23">
      <c r="A61" s="2"/>
      <c r="B61" s="2"/>
      <c r="C61" s="2"/>
      <c r="D61" s="2"/>
      <c r="E61" s="2"/>
      <c r="F61" s="2"/>
      <c r="G61" s="2"/>
      <c r="H61" s="2"/>
      <c r="I61" s="2"/>
      <c r="J61" s="2"/>
      <c r="K61" s="2"/>
      <c r="L61" s="2"/>
    </row>
    <row r="62" spans="1:23">
      <c r="A62" s="2"/>
      <c r="B62" s="2"/>
      <c r="C62" s="2"/>
      <c r="D62" s="2"/>
      <c r="E62" s="2"/>
      <c r="F62" s="2"/>
      <c r="G62" s="2"/>
      <c r="H62" s="2"/>
      <c r="I62" s="2"/>
      <c r="J62" s="2"/>
      <c r="K62" s="2"/>
      <c r="L62" s="2"/>
    </row>
    <row r="63" spans="1:23">
      <c r="A63" s="2"/>
      <c r="B63" s="2"/>
      <c r="C63" s="2"/>
      <c r="D63" s="2"/>
      <c r="E63" s="2"/>
      <c r="F63" s="2"/>
      <c r="G63" s="2"/>
      <c r="H63" s="2"/>
      <c r="I63" s="2"/>
      <c r="J63" s="2"/>
      <c r="K63" s="2"/>
      <c r="L63" s="2"/>
    </row>
    <row r="64" spans="1:23">
      <c r="A64" s="2"/>
      <c r="B64" s="2"/>
      <c r="C64" s="2"/>
      <c r="D64" s="2"/>
      <c r="E64" s="2"/>
      <c r="F64" s="2"/>
      <c r="G64" s="2"/>
      <c r="H64" s="2"/>
      <c r="I64" s="2"/>
      <c r="J64" s="2"/>
      <c r="K64" s="2"/>
      <c r="L64" s="2"/>
    </row>
    <row r="65" spans="1:12">
      <c r="A65" s="2"/>
      <c r="B65" s="2"/>
      <c r="C65" s="2"/>
      <c r="D65" s="2"/>
      <c r="E65" s="2"/>
      <c r="F65" s="2"/>
      <c r="G65" s="2"/>
      <c r="H65" s="2"/>
      <c r="I65" s="2"/>
      <c r="J65" s="2"/>
      <c r="K65" s="2"/>
      <c r="L65" s="2"/>
    </row>
    <row r="66" spans="1:12">
      <c r="A66" s="2"/>
      <c r="B66" s="2"/>
      <c r="C66" s="2"/>
      <c r="D66" s="2"/>
      <c r="E66" s="2"/>
      <c r="F66" s="2"/>
      <c r="G66" s="2"/>
      <c r="H66" s="2"/>
      <c r="I66" s="2"/>
      <c r="J66" s="2"/>
      <c r="K66" s="2"/>
      <c r="L66" s="2"/>
    </row>
    <row r="67" spans="1:12">
      <c r="A67" s="2"/>
      <c r="B67" s="2"/>
      <c r="C67" s="2"/>
      <c r="D67" s="2"/>
      <c r="E67" s="2"/>
      <c r="F67" s="2"/>
      <c r="G67" s="2"/>
      <c r="H67" s="2"/>
      <c r="I67" s="2"/>
      <c r="J67" s="2"/>
      <c r="K67" s="2"/>
      <c r="L67" s="2"/>
    </row>
    <row r="68" spans="1:12">
      <c r="A68" s="2"/>
      <c r="B68" s="2"/>
      <c r="C68" s="2"/>
      <c r="D68" s="2"/>
      <c r="E68" s="2"/>
      <c r="F68" s="2"/>
      <c r="G68" s="2"/>
      <c r="H68" s="2"/>
      <c r="I68" s="2"/>
      <c r="J68" s="2"/>
      <c r="K68" s="2"/>
      <c r="L68" s="2"/>
    </row>
    <row r="69" spans="1:12">
      <c r="A69" s="2"/>
      <c r="B69" s="2"/>
      <c r="C69" s="2"/>
      <c r="D69" s="2"/>
      <c r="E69" s="2"/>
      <c r="F69" s="2"/>
      <c r="G69" s="2"/>
      <c r="H69" s="2"/>
      <c r="I69" s="2"/>
      <c r="J69" s="2"/>
      <c r="K69" s="2"/>
      <c r="L69" s="2"/>
    </row>
    <row r="70" spans="1:12">
      <c r="A70" s="2"/>
      <c r="B70" s="2"/>
      <c r="C70" s="2"/>
      <c r="D70" s="2"/>
      <c r="E70" s="2"/>
      <c r="F70" s="2"/>
      <c r="G70" s="2"/>
      <c r="H70" s="2"/>
      <c r="I70" s="2"/>
      <c r="J70" s="2"/>
      <c r="K70" s="2"/>
      <c r="L70" s="2"/>
    </row>
    <row r="71" spans="1:12">
      <c r="A71" s="2"/>
      <c r="B71" s="2"/>
      <c r="C71" s="2"/>
      <c r="D71" s="2"/>
      <c r="E71" s="2"/>
      <c r="F71" s="2"/>
      <c r="G71" s="2"/>
      <c r="H71" s="2"/>
      <c r="I71" s="2"/>
      <c r="J71" s="2"/>
      <c r="K71" s="2"/>
      <c r="L71" s="2"/>
    </row>
    <row r="72" spans="1:12">
      <c r="A72" s="2"/>
      <c r="B72" s="2"/>
      <c r="C72" s="2"/>
      <c r="D72" s="2"/>
      <c r="E72" s="2"/>
      <c r="F72" s="2"/>
      <c r="G72" s="2"/>
      <c r="H72" s="2"/>
      <c r="I72" s="2"/>
      <c r="J72" s="2"/>
      <c r="K72" s="2"/>
      <c r="L72" s="2"/>
    </row>
    <row r="73" spans="1:12">
      <c r="A73" s="2"/>
      <c r="B73" s="2"/>
      <c r="C73" s="2"/>
      <c r="D73" s="2"/>
      <c r="E73" s="2"/>
      <c r="F73" s="2"/>
      <c r="G73" s="2"/>
      <c r="H73" s="2"/>
      <c r="I73" s="2"/>
      <c r="J73" s="2"/>
      <c r="K73" s="2"/>
      <c r="L73" s="2"/>
    </row>
    <row r="74" spans="1:12">
      <c r="A74" s="2"/>
      <c r="B74" s="2"/>
      <c r="C74" s="2"/>
      <c r="D74" s="2"/>
      <c r="E74" s="2"/>
      <c r="F74" s="2"/>
      <c r="G74" s="2"/>
      <c r="H74" s="2"/>
      <c r="I74" s="2"/>
      <c r="J74" s="2"/>
      <c r="K74" s="2"/>
      <c r="L74" s="2"/>
    </row>
    <row r="75" spans="1:12">
      <c r="A75" s="2"/>
      <c r="B75" s="2"/>
      <c r="C75" s="2"/>
      <c r="D75" s="2"/>
      <c r="E75" s="2"/>
      <c r="F75" s="2"/>
      <c r="G75" s="2"/>
      <c r="H75" s="2"/>
      <c r="I75" s="2"/>
      <c r="J75" s="2"/>
      <c r="K75" s="2"/>
      <c r="L75" s="2"/>
    </row>
    <row r="76" spans="1:12">
      <c r="A76" s="2"/>
      <c r="B76" s="2"/>
      <c r="C76" s="2"/>
      <c r="D76" s="2"/>
      <c r="E76" s="2"/>
      <c r="F76" s="2"/>
      <c r="G76" s="2"/>
      <c r="H76" s="2"/>
      <c r="I76" s="2"/>
      <c r="J76" s="2"/>
      <c r="K76" s="2"/>
      <c r="L76" s="2"/>
    </row>
    <row r="77" spans="1:12">
      <c r="A77" s="2"/>
      <c r="B77" s="2"/>
      <c r="C77" s="2"/>
      <c r="D77" s="2"/>
      <c r="E77" s="2"/>
      <c r="F77" s="2"/>
      <c r="G77" s="2"/>
      <c r="H77" s="2"/>
      <c r="I77" s="2"/>
      <c r="J77" s="2"/>
      <c r="K77" s="2"/>
      <c r="L77" s="2"/>
    </row>
    <row r="78" spans="1:12">
      <c r="A78" s="2"/>
      <c r="B78" s="2"/>
      <c r="C78" s="2"/>
      <c r="D78" s="2"/>
      <c r="E78" s="2"/>
      <c r="F78" s="2"/>
      <c r="G78" s="2"/>
      <c r="H78" s="2"/>
      <c r="I78" s="2"/>
      <c r="J78" s="2"/>
      <c r="K78" s="2"/>
      <c r="L78" s="2"/>
    </row>
    <row r="79" spans="1:12">
      <c r="A79" s="2"/>
      <c r="B79" s="2"/>
      <c r="C79" s="2"/>
      <c r="D79" s="2"/>
      <c r="E79" s="2"/>
      <c r="F79" s="2"/>
      <c r="G79" s="2"/>
      <c r="H79" s="2"/>
      <c r="I79" s="2"/>
      <c r="J79" s="2"/>
      <c r="K79" s="2"/>
      <c r="L79" s="2"/>
    </row>
    <row r="80" spans="1:12">
      <c r="A80" s="2"/>
      <c r="B80" s="2"/>
      <c r="C80" s="2"/>
      <c r="D80" s="2"/>
      <c r="E80" s="2"/>
      <c r="F80" s="2"/>
      <c r="G80" s="2"/>
      <c r="H80" s="2"/>
      <c r="I80" s="2"/>
      <c r="J80" s="2"/>
      <c r="K80" s="2"/>
      <c r="L80" s="2"/>
    </row>
    <row r="81" spans="1:12">
      <c r="A81" s="2"/>
      <c r="B81" s="2"/>
      <c r="C81" s="2"/>
      <c r="D81" s="2"/>
      <c r="E81" s="2"/>
      <c r="F81" s="2"/>
      <c r="G81" s="2"/>
      <c r="H81" s="2"/>
      <c r="I81" s="2"/>
      <c r="J81" s="2"/>
      <c r="K81" s="2"/>
      <c r="L81" s="2"/>
    </row>
    <row r="82" spans="1:12">
      <c r="A82" s="2"/>
      <c r="B82" s="2"/>
      <c r="C82" s="2"/>
      <c r="D82" s="2"/>
      <c r="E82" s="2"/>
      <c r="F82" s="2"/>
      <c r="G82" s="2"/>
      <c r="H82" s="2"/>
      <c r="I82" s="2"/>
      <c r="J82" s="2"/>
      <c r="K82" s="2"/>
      <c r="L82" s="2"/>
    </row>
    <row r="83" spans="1:12">
      <c r="A83" s="2"/>
      <c r="B83" s="2"/>
      <c r="C83" s="2"/>
      <c r="D83" s="2"/>
      <c r="E83" s="2"/>
      <c r="F83" s="2"/>
      <c r="G83" s="2"/>
      <c r="H83" s="2"/>
      <c r="I83" s="2"/>
      <c r="J83" s="2"/>
      <c r="K83" s="2"/>
      <c r="L83" s="2"/>
    </row>
    <row r="84" spans="1:12">
      <c r="A84" s="2"/>
      <c r="B84" s="2"/>
      <c r="C84" s="2"/>
      <c r="D84" s="2"/>
      <c r="E84" s="2"/>
      <c r="F84" s="2"/>
      <c r="G84" s="2"/>
      <c r="H84" s="2"/>
      <c r="I84" s="2"/>
      <c r="J84" s="2"/>
      <c r="K84" s="2"/>
      <c r="L84" s="2"/>
    </row>
    <row r="85" spans="1:12">
      <c r="A85" s="2"/>
      <c r="B85" s="2"/>
      <c r="C85" s="2"/>
      <c r="D85" s="2"/>
      <c r="E85" s="2"/>
      <c r="F85" s="2"/>
      <c r="G85" s="2"/>
      <c r="H85" s="2"/>
      <c r="I85" s="2"/>
      <c r="J85" s="2"/>
      <c r="K85" s="2"/>
      <c r="L85" s="2"/>
    </row>
    <row r="86" spans="1:12">
      <c r="A86" s="2"/>
      <c r="B86" s="2"/>
      <c r="C86" s="2"/>
      <c r="D86" s="2"/>
      <c r="E86" s="2"/>
      <c r="F86" s="2"/>
      <c r="G86" s="2"/>
      <c r="H86" s="2"/>
      <c r="I86" s="2"/>
      <c r="J86" s="2"/>
      <c r="K86" s="2"/>
      <c r="L86" s="2"/>
    </row>
    <row r="87" spans="1:12">
      <c r="A87" s="2"/>
      <c r="B87" s="2"/>
      <c r="C87" s="2"/>
      <c r="D87" s="2"/>
      <c r="E87" s="2"/>
      <c r="F87" s="2"/>
      <c r="G87" s="2"/>
      <c r="H87" s="2"/>
      <c r="I87" s="2"/>
      <c r="J87" s="2"/>
      <c r="K87" s="2"/>
      <c r="L87" s="2"/>
    </row>
    <row r="88" spans="1:12">
      <c r="A88" s="2"/>
      <c r="B88" s="2"/>
      <c r="C88" s="2"/>
      <c r="D88" s="2"/>
      <c r="E88" s="2"/>
      <c r="F88" s="2"/>
      <c r="G88" s="2"/>
      <c r="H88" s="2"/>
      <c r="I88" s="2"/>
      <c r="J88" s="2"/>
      <c r="K88" s="2"/>
      <c r="L88" s="2"/>
    </row>
    <row r="89" spans="1:12">
      <c r="A89" s="2"/>
      <c r="B89" s="2"/>
      <c r="C89" s="2"/>
      <c r="D89" s="2"/>
      <c r="E89" s="2"/>
      <c r="F89" s="2"/>
      <c r="G89" s="2"/>
      <c r="H89" s="2"/>
      <c r="I89" s="2"/>
      <c r="J89" s="2"/>
      <c r="K89" s="2"/>
      <c r="L89" s="2"/>
    </row>
    <row r="90" spans="1:12">
      <c r="A90" s="2"/>
      <c r="B90" s="2"/>
      <c r="C90" s="2"/>
      <c r="D90" s="2"/>
      <c r="E90" s="2"/>
      <c r="F90" s="2"/>
      <c r="G90" s="2"/>
      <c r="H90" s="2"/>
      <c r="I90" s="2"/>
      <c r="J90" s="2"/>
      <c r="K90" s="2"/>
      <c r="L90" s="2"/>
    </row>
    <row r="91" spans="1:12">
      <c r="A91" s="2"/>
      <c r="B91" s="2"/>
      <c r="C91" s="2"/>
      <c r="D91" s="2"/>
      <c r="E91" s="2"/>
      <c r="F91" s="2"/>
      <c r="G91" s="2"/>
      <c r="H91" s="2"/>
      <c r="I91" s="2"/>
      <c r="J91" s="2"/>
      <c r="K91" s="2"/>
      <c r="L91" s="2"/>
    </row>
    <row r="92" spans="1:12">
      <c r="A92" s="2"/>
      <c r="B92" s="2"/>
      <c r="C92" s="2"/>
      <c r="D92" s="2"/>
      <c r="E92" s="2"/>
      <c r="F92" s="2"/>
      <c r="G92" s="2"/>
      <c r="H92" s="2"/>
      <c r="I92" s="2"/>
      <c r="J92" s="2"/>
      <c r="K92" s="2"/>
      <c r="L92" s="2"/>
    </row>
    <row r="93" spans="1:12">
      <c r="A93" s="2"/>
      <c r="B93" s="2"/>
      <c r="C93" s="2"/>
      <c r="D93" s="2"/>
      <c r="E93" s="2"/>
      <c r="F93" s="2"/>
      <c r="G93" s="2"/>
      <c r="H93" s="2"/>
      <c r="I93" s="2"/>
      <c r="J93" s="2"/>
      <c r="K93" s="2"/>
      <c r="L93" s="2"/>
    </row>
    <row r="94" spans="1:12">
      <c r="A94" s="2"/>
      <c r="B94" s="2"/>
      <c r="C94" s="2"/>
      <c r="D94" s="2"/>
      <c r="E94" s="2"/>
      <c r="F94" s="2"/>
      <c r="G94" s="2"/>
      <c r="H94" s="2"/>
      <c r="I94" s="2"/>
      <c r="J94" s="2"/>
      <c r="K94" s="2"/>
      <c r="L94" s="2"/>
    </row>
    <row r="95" spans="1:12">
      <c r="A95" s="2"/>
      <c r="B95" s="2"/>
      <c r="C95" s="2"/>
      <c r="D95" s="2"/>
      <c r="E95" s="2"/>
      <c r="F95" s="2"/>
      <c r="G95" s="2"/>
      <c r="H95" s="2"/>
      <c r="I95" s="2"/>
      <c r="J95" s="2"/>
      <c r="K95" s="2"/>
      <c r="L95" s="2"/>
    </row>
    <row r="96" spans="1:12">
      <c r="A96" s="2"/>
      <c r="B96" s="2"/>
      <c r="C96" s="2"/>
      <c r="D96" s="2"/>
      <c r="E96" s="2"/>
      <c r="F96" s="2"/>
      <c r="G96" s="2"/>
      <c r="H96" s="2"/>
      <c r="I96" s="2"/>
      <c r="J96" s="2"/>
      <c r="K96" s="2"/>
      <c r="L96" s="2"/>
    </row>
    <row r="97" spans="1:12">
      <c r="A97" s="2"/>
      <c r="B97" s="2"/>
      <c r="C97" s="2"/>
      <c r="D97" s="2"/>
      <c r="E97" s="2"/>
      <c r="F97" s="2"/>
      <c r="G97" s="2"/>
      <c r="H97" s="2"/>
      <c r="I97" s="2"/>
      <c r="J97" s="2"/>
      <c r="K97" s="2"/>
      <c r="L97" s="2"/>
    </row>
    <row r="98" spans="1:12">
      <c r="A98" s="2"/>
      <c r="B98" s="2"/>
      <c r="C98" s="2"/>
      <c r="D98" s="2"/>
      <c r="E98" s="2"/>
      <c r="F98" s="2"/>
      <c r="G98" s="2"/>
      <c r="H98" s="2"/>
      <c r="I98" s="2"/>
      <c r="J98" s="2"/>
      <c r="K98" s="2"/>
      <c r="L98" s="2"/>
    </row>
    <row r="99" spans="1:12">
      <c r="A99" s="2"/>
      <c r="B99" s="2"/>
      <c r="C99" s="2"/>
      <c r="D99" s="2"/>
      <c r="E99" s="2"/>
      <c r="F99" s="2"/>
      <c r="G99" s="2"/>
      <c r="H99" s="2"/>
      <c r="I99" s="2"/>
      <c r="J99" s="2"/>
      <c r="K99" s="2"/>
      <c r="L99" s="2"/>
    </row>
    <row r="100" spans="1:12">
      <c r="A100" s="2"/>
      <c r="B100" s="2"/>
      <c r="C100" s="2"/>
      <c r="D100" s="2"/>
      <c r="E100" s="2"/>
      <c r="F100" s="2"/>
      <c r="G100" s="2"/>
      <c r="H100" s="2"/>
      <c r="I100" s="2"/>
      <c r="J100" s="2"/>
      <c r="K100" s="2"/>
      <c r="L100" s="2"/>
    </row>
    <row r="101" spans="1:12">
      <c r="A101" s="2"/>
      <c r="B101" s="2"/>
      <c r="C101" s="2"/>
      <c r="D101" s="2"/>
      <c r="E101" s="2"/>
      <c r="F101" s="2"/>
      <c r="G101" s="2"/>
      <c r="H101" s="2"/>
      <c r="I101" s="2"/>
      <c r="J101" s="2"/>
      <c r="K101" s="2"/>
      <c r="L101" s="2"/>
    </row>
    <row r="102" spans="1:12">
      <c r="A102" s="2"/>
      <c r="B102" s="2"/>
      <c r="C102" s="2"/>
      <c r="D102" s="2"/>
      <c r="E102" s="2"/>
      <c r="F102" s="2"/>
      <c r="G102" s="2"/>
      <c r="H102" s="2"/>
      <c r="I102" s="2"/>
      <c r="J102" s="2"/>
      <c r="K102" s="2"/>
      <c r="L102" s="2"/>
    </row>
    <row r="103" spans="1:12">
      <c r="A103" s="2"/>
      <c r="B103" s="2"/>
      <c r="C103" s="2"/>
      <c r="D103" s="2"/>
      <c r="E103" s="2"/>
      <c r="F103" s="2"/>
      <c r="G103" s="2"/>
      <c r="H103" s="2"/>
      <c r="I103" s="2"/>
      <c r="J103" s="2"/>
      <c r="K103" s="2"/>
      <c r="L103" s="2"/>
    </row>
    <row r="104" spans="1:12">
      <c r="A104" s="2"/>
      <c r="B104" s="2"/>
      <c r="C104" s="2"/>
      <c r="D104" s="2"/>
      <c r="E104" s="2"/>
      <c r="F104" s="2"/>
      <c r="G104" s="2"/>
      <c r="H104" s="2"/>
      <c r="I104" s="2"/>
      <c r="J104" s="2"/>
      <c r="K104" s="2"/>
      <c r="L104" s="2"/>
    </row>
    <row r="105" spans="1:12">
      <c r="A105" s="2"/>
      <c r="B105" s="2"/>
      <c r="C105" s="2"/>
      <c r="D105" s="2"/>
      <c r="E105" s="2"/>
      <c r="F105" s="2"/>
      <c r="G105" s="2"/>
      <c r="H105" s="2"/>
      <c r="I105" s="2"/>
      <c r="J105" s="2"/>
      <c r="K105" s="2"/>
      <c r="L105" s="2"/>
    </row>
    <row r="106" spans="1:12">
      <c r="A106" s="2"/>
      <c r="B106" s="2"/>
      <c r="C106" s="2"/>
      <c r="D106" s="2"/>
      <c r="E106" s="2"/>
      <c r="F106" s="2"/>
      <c r="G106" s="2"/>
      <c r="H106" s="2"/>
      <c r="I106" s="2"/>
      <c r="J106" s="2"/>
      <c r="K106" s="2"/>
      <c r="L106" s="2"/>
    </row>
    <row r="107" spans="1:12">
      <c r="A107" s="2"/>
      <c r="B107" s="2"/>
      <c r="C107" s="2"/>
      <c r="D107" s="2"/>
      <c r="E107" s="2"/>
      <c r="F107" s="2"/>
      <c r="G107" s="2"/>
      <c r="H107" s="2"/>
      <c r="I107" s="2"/>
      <c r="J107" s="2"/>
      <c r="K107" s="2"/>
      <c r="L107" s="2"/>
    </row>
    <row r="108" spans="1:12">
      <c r="A108" s="2"/>
      <c r="B108" s="2"/>
      <c r="C108" s="2"/>
      <c r="D108" s="2"/>
      <c r="E108" s="2"/>
      <c r="F108" s="2"/>
      <c r="G108" s="2"/>
      <c r="H108" s="2"/>
      <c r="I108" s="2"/>
      <c r="J108" s="2"/>
      <c r="K108" s="2"/>
      <c r="L108" s="2"/>
    </row>
    <row r="109" spans="1:12">
      <c r="A109" s="2"/>
      <c r="B109" s="2"/>
      <c r="C109" s="2"/>
      <c r="D109" s="2"/>
      <c r="E109" s="2"/>
      <c r="F109" s="2"/>
      <c r="G109" s="2"/>
      <c r="H109" s="2"/>
      <c r="I109" s="2"/>
      <c r="J109" s="2"/>
      <c r="K109" s="2"/>
      <c r="L109" s="2"/>
    </row>
    <row r="110" spans="1:12">
      <c r="A110" s="2"/>
      <c r="B110" s="2"/>
      <c r="C110" s="2"/>
      <c r="D110" s="2"/>
      <c r="E110" s="2"/>
      <c r="F110" s="2"/>
      <c r="G110" s="2"/>
      <c r="H110" s="2"/>
      <c r="I110" s="2"/>
      <c r="J110" s="2"/>
      <c r="K110" s="2"/>
      <c r="L110" s="2"/>
    </row>
    <row r="111" spans="1:12">
      <c r="A111" s="2"/>
      <c r="B111" s="2"/>
      <c r="C111" s="2"/>
      <c r="D111" s="2"/>
      <c r="E111" s="2"/>
      <c r="F111" s="2"/>
      <c r="G111" s="2"/>
      <c r="H111" s="2"/>
      <c r="I111" s="2"/>
      <c r="J111" s="2"/>
      <c r="K111" s="2"/>
      <c r="L111" s="2"/>
    </row>
    <row r="112" spans="1:12">
      <c r="A112" s="2"/>
      <c r="B112" s="2"/>
      <c r="C112" s="2"/>
      <c r="D112" s="2"/>
      <c r="E112" s="2"/>
      <c r="F112" s="2"/>
      <c r="G112" s="2"/>
      <c r="H112" s="2"/>
      <c r="I112" s="2"/>
      <c r="J112" s="2"/>
      <c r="K112" s="2"/>
      <c r="L112" s="2"/>
    </row>
    <row r="113" spans="1:12">
      <c r="A113" s="2"/>
      <c r="B113" s="2"/>
      <c r="C113" s="2"/>
      <c r="D113" s="2"/>
      <c r="E113" s="2"/>
      <c r="F113" s="2"/>
      <c r="G113" s="2"/>
      <c r="H113" s="2"/>
      <c r="I113" s="2"/>
      <c r="J113" s="2"/>
      <c r="K113" s="2"/>
      <c r="L113" s="2"/>
    </row>
    <row r="114" spans="1:12">
      <c r="A114" s="2"/>
      <c r="B114" s="2"/>
      <c r="C114" s="2"/>
      <c r="D114" s="2"/>
      <c r="E114" s="2"/>
      <c r="F114" s="2"/>
      <c r="G114" s="2"/>
      <c r="H114" s="2"/>
      <c r="I114" s="2"/>
      <c r="J114" s="2"/>
      <c r="K114" s="2"/>
      <c r="L114" s="2"/>
    </row>
    <row r="115" spans="1:12">
      <c r="A115" s="2"/>
      <c r="B115" s="2"/>
      <c r="C115" s="2"/>
      <c r="D115" s="2"/>
      <c r="E115" s="2"/>
      <c r="F115" s="2"/>
      <c r="G115" s="2"/>
      <c r="H115" s="2"/>
      <c r="I115" s="2"/>
      <c r="J115" s="2"/>
      <c r="K115" s="2"/>
      <c r="L115" s="2"/>
    </row>
    <row r="116" spans="1:12">
      <c r="A116" s="2"/>
      <c r="B116" s="2"/>
      <c r="C116" s="2"/>
      <c r="D116" s="2"/>
      <c r="E116" s="2"/>
      <c r="F116" s="2"/>
      <c r="G116" s="2"/>
      <c r="H116" s="2"/>
      <c r="I116" s="2"/>
      <c r="J116" s="2"/>
      <c r="K116" s="2"/>
      <c r="L116" s="2"/>
    </row>
    <row r="117" spans="1:12">
      <c r="A117" s="2"/>
      <c r="B117" s="2"/>
      <c r="C117" s="2"/>
      <c r="D117" s="2"/>
      <c r="E117" s="2"/>
      <c r="F117" s="2"/>
      <c r="G117" s="2"/>
      <c r="H117" s="2"/>
      <c r="I117" s="2"/>
      <c r="J117" s="2"/>
      <c r="K117" s="2"/>
      <c r="L117" s="2"/>
    </row>
    <row r="118" spans="1:12">
      <c r="A118" s="2"/>
      <c r="B118" s="2"/>
      <c r="C118" s="2"/>
      <c r="D118" s="2"/>
      <c r="E118" s="2"/>
      <c r="F118" s="2"/>
      <c r="G118" s="2"/>
      <c r="H118" s="2"/>
      <c r="I118" s="2"/>
      <c r="J118" s="2"/>
      <c r="K118" s="2"/>
      <c r="L118" s="2"/>
    </row>
    <row r="119" spans="1:12">
      <c r="A119" s="2"/>
      <c r="B119" s="2"/>
      <c r="C119" s="2"/>
      <c r="D119" s="2"/>
      <c r="E119" s="2"/>
      <c r="F119" s="2"/>
      <c r="G119" s="2"/>
      <c r="H119" s="2"/>
      <c r="I119" s="2"/>
      <c r="J119" s="2"/>
      <c r="K119" s="2"/>
      <c r="L119" s="2"/>
    </row>
    <row r="120" spans="1:12">
      <c r="A120" s="2"/>
      <c r="B120" s="2"/>
      <c r="C120" s="2"/>
      <c r="D120" s="2"/>
      <c r="E120" s="2"/>
      <c r="F120" s="2"/>
      <c r="G120" s="2"/>
      <c r="H120" s="2"/>
      <c r="I120" s="2"/>
      <c r="J120" s="2"/>
      <c r="K120" s="2"/>
      <c r="L120" s="2"/>
    </row>
    <row r="121" spans="1:12">
      <c r="A121" s="2"/>
      <c r="B121" s="2"/>
      <c r="C121" s="2"/>
      <c r="D121" s="2"/>
      <c r="E121" s="2"/>
      <c r="F121" s="2"/>
      <c r="G121" s="2"/>
      <c r="H121" s="2"/>
      <c r="I121" s="2"/>
      <c r="J121" s="2"/>
      <c r="K121" s="2"/>
      <c r="L121" s="2"/>
    </row>
    <row r="122" spans="1:12">
      <c r="A122" s="2"/>
      <c r="B122" s="2"/>
      <c r="C122" s="2"/>
      <c r="D122" s="2"/>
      <c r="E122" s="2"/>
      <c r="F122" s="2"/>
      <c r="G122" s="2"/>
      <c r="H122" s="2"/>
      <c r="I122" s="2"/>
      <c r="J122" s="2"/>
      <c r="K122" s="2"/>
      <c r="L122" s="2"/>
    </row>
    <row r="123" spans="1:12">
      <c r="A123" s="2"/>
      <c r="B123" s="2"/>
      <c r="C123" s="2"/>
      <c r="D123" s="2"/>
      <c r="E123" s="2"/>
      <c r="F123" s="2"/>
      <c r="G123" s="2"/>
      <c r="H123" s="2"/>
      <c r="I123" s="2"/>
      <c r="J123" s="2"/>
      <c r="K123" s="2"/>
      <c r="L123" s="2"/>
    </row>
    <row r="124" spans="1:12">
      <c r="A124" s="2"/>
      <c r="B124" s="2"/>
      <c r="C124" s="2"/>
      <c r="D124" s="2"/>
      <c r="E124" s="2"/>
      <c r="F124" s="2"/>
      <c r="G124" s="2"/>
      <c r="H124" s="2"/>
      <c r="I124" s="2"/>
      <c r="J124" s="2"/>
      <c r="K124" s="2"/>
      <c r="L124" s="2"/>
    </row>
    <row r="125" spans="1:12">
      <c r="A125" s="2"/>
      <c r="B125" s="2"/>
      <c r="C125" s="2"/>
      <c r="D125" s="2"/>
      <c r="E125" s="2"/>
      <c r="F125" s="2"/>
      <c r="G125" s="2"/>
      <c r="H125" s="2"/>
      <c r="I125" s="2"/>
      <c r="J125" s="2"/>
      <c r="K125" s="2"/>
      <c r="L125" s="2"/>
    </row>
    <row r="126" spans="1:12">
      <c r="A126" s="2"/>
      <c r="B126" s="2"/>
      <c r="C126" s="2"/>
      <c r="D126" s="2"/>
      <c r="E126" s="2"/>
      <c r="F126" s="2"/>
      <c r="G126" s="2"/>
      <c r="H126" s="2"/>
      <c r="I126" s="2"/>
      <c r="J126" s="2"/>
      <c r="K126" s="2"/>
      <c r="L126" s="2"/>
    </row>
    <row r="127" spans="1:12">
      <c r="A127" s="2"/>
      <c r="B127" s="2"/>
      <c r="C127" s="2"/>
      <c r="D127" s="2"/>
      <c r="E127" s="2"/>
      <c r="F127" s="2"/>
      <c r="G127" s="2"/>
      <c r="H127" s="2"/>
      <c r="I127" s="2"/>
      <c r="J127" s="2"/>
      <c r="K127" s="2"/>
      <c r="L127" s="2"/>
    </row>
    <row r="128" spans="1:12">
      <c r="A128" s="2"/>
      <c r="B128" s="2"/>
      <c r="C128" s="2"/>
      <c r="D128" s="2"/>
      <c r="E128" s="2"/>
      <c r="F128" s="2"/>
      <c r="G128" s="2"/>
      <c r="H128" s="2"/>
      <c r="I128" s="2"/>
      <c r="J128" s="2"/>
      <c r="K128" s="2"/>
      <c r="L128" s="2"/>
    </row>
    <row r="129" spans="1:12">
      <c r="A129" s="2"/>
      <c r="B129" s="2"/>
      <c r="C129" s="2"/>
      <c r="D129" s="2"/>
      <c r="E129" s="2"/>
      <c r="F129" s="2"/>
      <c r="G129" s="2"/>
      <c r="H129" s="2"/>
      <c r="I129" s="2"/>
      <c r="J129" s="2"/>
      <c r="K129" s="2"/>
      <c r="L129" s="2"/>
    </row>
    <row r="130" spans="1:12">
      <c r="A130" s="2"/>
      <c r="B130" s="2"/>
      <c r="C130" s="2"/>
      <c r="D130" s="2"/>
      <c r="E130" s="2"/>
      <c r="F130" s="2"/>
      <c r="G130" s="2"/>
      <c r="H130" s="2"/>
      <c r="I130" s="2"/>
      <c r="J130" s="2"/>
      <c r="K130" s="2"/>
      <c r="L130" s="2"/>
    </row>
    <row r="131" spans="1:12">
      <c r="A131" s="2"/>
      <c r="B131" s="2"/>
      <c r="C131" s="2"/>
      <c r="D131" s="2"/>
      <c r="E131" s="2"/>
      <c r="F131" s="2"/>
      <c r="G131" s="2"/>
      <c r="H131" s="2"/>
      <c r="I131" s="2"/>
      <c r="J131" s="2"/>
      <c r="K131" s="2"/>
      <c r="L131" s="2"/>
    </row>
    <row r="132" spans="1:12">
      <c r="A132" s="2"/>
      <c r="B132" s="2"/>
      <c r="C132" s="2"/>
      <c r="D132" s="2"/>
      <c r="E132" s="2"/>
      <c r="F132" s="2"/>
      <c r="G132" s="2"/>
      <c r="H132" s="2"/>
      <c r="I132" s="2"/>
      <c r="J132" s="2"/>
      <c r="K132" s="2"/>
      <c r="L132" s="2"/>
    </row>
    <row r="133" spans="1:12">
      <c r="A133" s="2"/>
      <c r="B133" s="2"/>
      <c r="C133" s="2"/>
      <c r="D133" s="2"/>
      <c r="E133" s="2"/>
      <c r="F133" s="2"/>
      <c r="G133" s="2"/>
      <c r="H133" s="2"/>
      <c r="I133" s="2"/>
      <c r="J133" s="2"/>
      <c r="K133" s="2"/>
      <c r="L133" s="2"/>
    </row>
    <row r="134" spans="1:12">
      <c r="A134" s="2"/>
      <c r="B134" s="2"/>
      <c r="C134" s="2"/>
      <c r="D134" s="2"/>
      <c r="E134" s="2"/>
      <c r="F134" s="2"/>
      <c r="G134" s="2"/>
      <c r="H134" s="2"/>
      <c r="I134" s="2"/>
      <c r="J134" s="2"/>
      <c r="K134" s="2"/>
      <c r="L134" s="2"/>
    </row>
    <row r="135" spans="1:12">
      <c r="A135" s="2"/>
      <c r="B135" s="2"/>
      <c r="C135" s="2"/>
      <c r="D135" s="2"/>
      <c r="E135" s="2"/>
      <c r="F135" s="2"/>
      <c r="G135" s="2"/>
      <c r="H135" s="2"/>
      <c r="I135" s="2"/>
      <c r="J135" s="2"/>
      <c r="K135" s="2"/>
      <c r="L135" s="2"/>
    </row>
    <row r="136" spans="1:12">
      <c r="A136" s="2"/>
      <c r="B136" s="2"/>
      <c r="C136" s="2"/>
      <c r="D136" s="2"/>
      <c r="E136" s="2"/>
      <c r="F136" s="2"/>
      <c r="G136" s="2"/>
      <c r="H136" s="2"/>
      <c r="I136" s="2"/>
      <c r="J136" s="2"/>
      <c r="K136" s="2"/>
      <c r="L136" s="2"/>
    </row>
    <row r="137" spans="1:12">
      <c r="A137" s="2"/>
      <c r="B137" s="2"/>
      <c r="C137" s="2"/>
      <c r="D137" s="2"/>
      <c r="E137" s="2"/>
      <c r="F137" s="2"/>
      <c r="G137" s="2"/>
      <c r="H137" s="2"/>
      <c r="I137" s="2"/>
      <c r="J137" s="2"/>
      <c r="K137" s="2"/>
      <c r="L137" s="2"/>
    </row>
    <row r="138" spans="1:12">
      <c r="A138" s="2"/>
      <c r="B138" s="2"/>
      <c r="C138" s="2"/>
      <c r="D138" s="2"/>
      <c r="E138" s="2"/>
      <c r="F138" s="2"/>
      <c r="G138" s="2"/>
      <c r="H138" s="2"/>
      <c r="I138" s="2"/>
      <c r="J138" s="2"/>
      <c r="K138" s="2"/>
      <c r="L138" s="2"/>
    </row>
    <row r="139" spans="1:12">
      <c r="A139" s="2"/>
      <c r="B139" s="2"/>
      <c r="C139" s="2"/>
      <c r="D139" s="2"/>
      <c r="E139" s="2"/>
      <c r="F139" s="2"/>
      <c r="G139" s="2"/>
      <c r="H139" s="2"/>
      <c r="I139" s="2"/>
      <c r="J139" s="2"/>
      <c r="K139" s="2"/>
      <c r="L139" s="2"/>
    </row>
    <row r="140" spans="1:12">
      <c r="A140" s="2"/>
      <c r="B140" s="2"/>
      <c r="C140" s="2"/>
      <c r="D140" s="2"/>
      <c r="E140" s="2"/>
      <c r="F140" s="2"/>
      <c r="G140" s="2"/>
      <c r="H140" s="2"/>
      <c r="I140" s="2"/>
      <c r="J140" s="2"/>
      <c r="K140" s="2"/>
      <c r="L140" s="2"/>
    </row>
    <row r="141" spans="1:12">
      <c r="A141" s="2"/>
      <c r="B141" s="2"/>
      <c r="C141" s="2"/>
      <c r="D141" s="2"/>
      <c r="E141" s="2"/>
      <c r="F141" s="2"/>
      <c r="G141" s="2"/>
      <c r="H141" s="2"/>
      <c r="I141" s="2"/>
      <c r="J141" s="2"/>
      <c r="K141" s="2"/>
      <c r="L141" s="2"/>
    </row>
    <row r="142" spans="1:12">
      <c r="A142" s="2"/>
      <c r="B142" s="2"/>
      <c r="C142" s="2"/>
      <c r="D142" s="2"/>
      <c r="E142" s="2"/>
      <c r="F142" s="2"/>
      <c r="G142" s="2"/>
      <c r="H142" s="2"/>
      <c r="I142" s="2"/>
      <c r="J142" s="2"/>
      <c r="K142" s="2"/>
      <c r="L142" s="2"/>
    </row>
    <row r="143" spans="1:12">
      <c r="A143" s="2"/>
      <c r="B143" s="2"/>
      <c r="C143" s="2"/>
      <c r="D143" s="2"/>
      <c r="E143" s="2"/>
      <c r="F143" s="2"/>
      <c r="G143" s="2"/>
      <c r="H143" s="2"/>
      <c r="I143" s="2"/>
      <c r="J143" s="2"/>
      <c r="K143" s="2"/>
      <c r="L143" s="2"/>
    </row>
    <row r="144" spans="1:12">
      <c r="A144" s="2"/>
      <c r="B144" s="2"/>
      <c r="C144" s="2"/>
      <c r="D144" s="2"/>
      <c r="E144" s="2"/>
      <c r="F144" s="2"/>
      <c r="G144" s="2"/>
      <c r="H144" s="2"/>
      <c r="I144" s="2"/>
      <c r="J144" s="2"/>
      <c r="K144" s="2"/>
      <c r="L144" s="2"/>
    </row>
    <row r="145" spans="1:12">
      <c r="A145" s="2"/>
      <c r="B145" s="2"/>
      <c r="C145" s="2"/>
      <c r="D145" s="2"/>
      <c r="E145" s="2"/>
      <c r="F145" s="2"/>
      <c r="G145" s="2"/>
      <c r="H145" s="2"/>
      <c r="I145" s="2"/>
      <c r="J145" s="2"/>
      <c r="K145" s="2"/>
      <c r="L145" s="2"/>
    </row>
    <row r="146" spans="1:12">
      <c r="A146" s="2"/>
      <c r="B146" s="2"/>
      <c r="C146" s="2"/>
      <c r="D146" s="2"/>
      <c r="E146" s="2"/>
      <c r="F146" s="2"/>
      <c r="G146" s="2"/>
      <c r="H146" s="2"/>
      <c r="I146" s="2"/>
      <c r="J146" s="2"/>
      <c r="K146" s="2"/>
      <c r="L146" s="2"/>
    </row>
    <row r="147" spans="1:12">
      <c r="A147" s="2"/>
      <c r="B147" s="2"/>
      <c r="C147" s="2"/>
      <c r="D147" s="2"/>
      <c r="E147" s="2"/>
      <c r="F147" s="2"/>
      <c r="G147" s="2"/>
      <c r="H147" s="2"/>
      <c r="I147" s="2"/>
      <c r="J147" s="2"/>
      <c r="K147" s="2"/>
      <c r="L147" s="2"/>
    </row>
    <row r="148" spans="1:12">
      <c r="A148" s="2"/>
      <c r="B148" s="2"/>
      <c r="C148" s="2"/>
      <c r="D148" s="2"/>
      <c r="E148" s="2"/>
      <c r="F148" s="2"/>
      <c r="G148" s="2"/>
      <c r="H148" s="2"/>
      <c r="I148" s="2"/>
      <c r="J148" s="2"/>
      <c r="K148" s="2"/>
      <c r="L148" s="2"/>
    </row>
    <row r="149" spans="1:12">
      <c r="A149" s="2"/>
      <c r="B149" s="2"/>
      <c r="C149" s="2"/>
      <c r="D149" s="2"/>
      <c r="E149" s="2"/>
      <c r="F149" s="2"/>
      <c r="G149" s="2"/>
      <c r="H149" s="2"/>
      <c r="I149" s="2"/>
      <c r="J149" s="2"/>
      <c r="K149" s="2"/>
      <c r="L149" s="2"/>
    </row>
    <row r="150" spans="1:12">
      <c r="A150" s="2"/>
      <c r="B150" s="2"/>
      <c r="C150" s="2"/>
      <c r="D150" s="2"/>
      <c r="E150" s="2"/>
      <c r="F150" s="2"/>
      <c r="G150" s="2"/>
      <c r="H150" s="2"/>
      <c r="I150" s="2"/>
      <c r="J150" s="2"/>
      <c r="K150" s="2"/>
      <c r="L150" s="2"/>
    </row>
    <row r="151" spans="1:12">
      <c r="A151" s="2"/>
      <c r="B151" s="2"/>
      <c r="C151" s="2"/>
      <c r="D151" s="2"/>
      <c r="E151" s="2"/>
      <c r="F151" s="2"/>
      <c r="G151" s="2"/>
      <c r="H151" s="2"/>
      <c r="I151" s="2"/>
      <c r="J151" s="2"/>
      <c r="K151" s="2"/>
      <c r="L151" s="2"/>
    </row>
    <row r="152" spans="1:12">
      <c r="A152" s="2"/>
      <c r="B152" s="2"/>
      <c r="C152" s="2"/>
      <c r="D152" s="2"/>
      <c r="E152" s="2"/>
      <c r="F152" s="2"/>
      <c r="G152" s="2"/>
      <c r="H152" s="2"/>
      <c r="I152" s="2"/>
      <c r="J152" s="2"/>
      <c r="K152" s="2"/>
      <c r="L152" s="2"/>
    </row>
    <row r="153" spans="1:12">
      <c r="A153" s="2"/>
      <c r="B153" s="2"/>
      <c r="C153" s="2"/>
      <c r="D153" s="2"/>
      <c r="E153" s="2"/>
      <c r="F153" s="2"/>
      <c r="G153" s="2"/>
      <c r="H153" s="2"/>
      <c r="I153" s="2"/>
      <c r="J153" s="2"/>
      <c r="K153" s="2"/>
      <c r="L153" s="2"/>
    </row>
    <row r="154" spans="1:12">
      <c r="A154" s="2"/>
      <c r="B154" s="2"/>
      <c r="C154" s="2"/>
      <c r="D154" s="2"/>
      <c r="E154" s="2"/>
      <c r="F154" s="2"/>
      <c r="G154" s="2"/>
      <c r="H154" s="2"/>
      <c r="I154" s="2"/>
      <c r="J154" s="2"/>
      <c r="K154" s="2"/>
      <c r="L154" s="2"/>
    </row>
    <row r="155" spans="1:12">
      <c r="A155" s="2"/>
      <c r="B155" s="2"/>
      <c r="C155" s="2"/>
      <c r="D155" s="2"/>
      <c r="E155" s="2"/>
      <c r="F155" s="2"/>
      <c r="G155" s="2"/>
      <c r="H155" s="2"/>
      <c r="I155" s="2"/>
      <c r="J155" s="2"/>
      <c r="K155" s="2"/>
      <c r="L155" s="2"/>
    </row>
    <row r="156" spans="1:12">
      <c r="A156" s="2"/>
      <c r="B156" s="2"/>
      <c r="C156" s="2"/>
      <c r="D156" s="2"/>
      <c r="E156" s="2"/>
      <c r="F156" s="2"/>
      <c r="G156" s="2"/>
      <c r="H156" s="2"/>
      <c r="I156" s="2"/>
      <c r="J156" s="2"/>
      <c r="K156" s="2"/>
      <c r="L156" s="2"/>
    </row>
    <row r="157" spans="1:12">
      <c r="A157" s="2"/>
      <c r="B157" s="2"/>
      <c r="C157" s="2"/>
      <c r="D157" s="2"/>
      <c r="E157" s="2"/>
      <c r="F157" s="2"/>
      <c r="G157" s="2"/>
      <c r="H157" s="2"/>
      <c r="I157" s="2"/>
      <c r="J157" s="2"/>
      <c r="K157" s="2"/>
      <c r="L157" s="2"/>
    </row>
    <row r="158" spans="1:12">
      <c r="A158" s="2"/>
      <c r="B158" s="2"/>
      <c r="C158" s="2"/>
      <c r="D158" s="2"/>
      <c r="E158" s="2"/>
      <c r="F158" s="2"/>
      <c r="G158" s="2"/>
      <c r="H158" s="2"/>
      <c r="I158" s="2"/>
      <c r="J158" s="2"/>
      <c r="K158" s="2"/>
      <c r="L158" s="2"/>
    </row>
    <row r="159" spans="1:12">
      <c r="A159" s="2"/>
      <c r="B159" s="2"/>
      <c r="C159" s="2"/>
      <c r="D159" s="2"/>
      <c r="E159" s="2"/>
      <c r="F159" s="2"/>
      <c r="G159" s="2"/>
      <c r="H159" s="2"/>
      <c r="I159" s="2"/>
      <c r="J159" s="2"/>
      <c r="K159" s="2"/>
      <c r="L159" s="2"/>
    </row>
    <row r="160" spans="1:12">
      <c r="A160" s="2"/>
      <c r="B160" s="2"/>
      <c r="C160" s="2"/>
      <c r="D160" s="2"/>
      <c r="E160" s="2"/>
      <c r="F160" s="2"/>
      <c r="G160" s="2"/>
      <c r="H160" s="2"/>
      <c r="I160" s="2"/>
      <c r="J160" s="2"/>
      <c r="K160" s="2"/>
      <c r="L160" s="2"/>
    </row>
    <row r="161" spans="1:12">
      <c r="A161" s="2"/>
      <c r="B161" s="2"/>
      <c r="C161" s="2"/>
      <c r="D161" s="2"/>
      <c r="E161" s="2"/>
      <c r="F161" s="2"/>
      <c r="G161" s="2"/>
      <c r="H161" s="2"/>
      <c r="I161" s="2"/>
      <c r="J161" s="2"/>
      <c r="K161" s="2"/>
      <c r="L161" s="2"/>
    </row>
    <row r="162" spans="1:12">
      <c r="A162" s="2"/>
      <c r="B162" s="2"/>
      <c r="C162" s="2"/>
      <c r="D162" s="2"/>
      <c r="E162" s="2"/>
      <c r="F162" s="2"/>
      <c r="G162" s="2"/>
      <c r="H162" s="2"/>
      <c r="I162" s="2"/>
      <c r="J162" s="2"/>
      <c r="K162" s="2"/>
      <c r="L162" s="2"/>
    </row>
    <row r="163" spans="1:12">
      <c r="A163" s="2"/>
      <c r="B163" s="2"/>
      <c r="C163" s="2"/>
      <c r="D163" s="2"/>
      <c r="E163" s="2"/>
      <c r="F163" s="2"/>
      <c r="G163" s="2"/>
      <c r="H163" s="2"/>
      <c r="I163" s="2"/>
      <c r="J163" s="2"/>
      <c r="K163" s="2"/>
      <c r="L163" s="2"/>
    </row>
    <row r="164" spans="1:12">
      <c r="A164" s="2"/>
      <c r="B164" s="2"/>
      <c r="C164" s="2"/>
      <c r="D164" s="2"/>
      <c r="E164" s="2"/>
      <c r="F164" s="2"/>
      <c r="G164" s="2"/>
      <c r="H164" s="2"/>
      <c r="I164" s="2"/>
      <c r="J164" s="2"/>
      <c r="K164" s="2"/>
      <c r="L164" s="2"/>
    </row>
    <row r="165" spans="1:12">
      <c r="A165" s="2"/>
      <c r="B165" s="2"/>
      <c r="C165" s="2"/>
      <c r="D165" s="2"/>
      <c r="E165" s="2"/>
      <c r="F165" s="2"/>
      <c r="G165" s="2"/>
      <c r="H165" s="2"/>
      <c r="I165" s="2"/>
      <c r="J165" s="2"/>
      <c r="K165" s="2"/>
      <c r="L165" s="2"/>
    </row>
    <row r="166" spans="1:12">
      <c r="A166" s="2"/>
      <c r="B166" s="2"/>
      <c r="C166" s="2"/>
      <c r="D166" s="2"/>
      <c r="E166" s="2"/>
      <c r="F166" s="2"/>
      <c r="G166" s="2"/>
      <c r="H166" s="2"/>
      <c r="I166" s="2"/>
      <c r="J166" s="2"/>
      <c r="K166" s="2"/>
      <c r="L166" s="2"/>
    </row>
    <row r="167" spans="1:12">
      <c r="A167" s="2"/>
      <c r="B167" s="2"/>
      <c r="C167" s="2"/>
      <c r="D167" s="2"/>
      <c r="E167" s="2"/>
      <c r="F167" s="2"/>
      <c r="G167" s="2"/>
      <c r="H167" s="2"/>
      <c r="I167" s="2"/>
      <c r="J167" s="2"/>
      <c r="K167" s="2"/>
      <c r="L167" s="2"/>
    </row>
    <row r="168" spans="1:12">
      <c r="A168" s="2"/>
      <c r="B168" s="2"/>
      <c r="C168" s="2"/>
      <c r="D168" s="2"/>
      <c r="E168" s="2"/>
      <c r="F168" s="2"/>
      <c r="G168" s="2"/>
      <c r="H168" s="2"/>
      <c r="I168" s="2"/>
      <c r="J168" s="2"/>
      <c r="K168" s="2"/>
      <c r="L168" s="2"/>
    </row>
    <row r="169" spans="1:12">
      <c r="A169" s="2"/>
      <c r="B169" s="2"/>
      <c r="C169" s="2"/>
      <c r="D169" s="2"/>
      <c r="E169" s="2"/>
      <c r="F169" s="2"/>
      <c r="G169" s="2"/>
      <c r="H169" s="2"/>
      <c r="I169" s="2"/>
      <c r="J169" s="2"/>
      <c r="K169" s="2"/>
      <c r="L169" s="2"/>
    </row>
    <row r="170" spans="1:12">
      <c r="A170" s="2"/>
      <c r="B170" s="2"/>
      <c r="C170" s="2"/>
      <c r="D170" s="2"/>
      <c r="E170" s="2"/>
      <c r="F170" s="2"/>
      <c r="G170" s="2"/>
      <c r="H170" s="2"/>
      <c r="I170" s="2"/>
      <c r="J170" s="2"/>
      <c r="K170" s="2"/>
      <c r="L170" s="2"/>
    </row>
    <row r="171" spans="1:12">
      <c r="A171" s="2"/>
      <c r="B171" s="2"/>
      <c r="C171" s="2"/>
      <c r="D171" s="2"/>
      <c r="E171" s="2"/>
      <c r="F171" s="2"/>
      <c r="G171" s="2"/>
      <c r="H171" s="2"/>
      <c r="I171" s="2"/>
      <c r="J171" s="2"/>
      <c r="K171" s="2"/>
      <c r="L171" s="2"/>
    </row>
    <row r="172" spans="1:12">
      <c r="A172" s="2"/>
      <c r="B172" s="2"/>
      <c r="C172" s="2"/>
      <c r="D172" s="2"/>
      <c r="E172" s="2"/>
      <c r="F172" s="2"/>
      <c r="G172" s="2"/>
      <c r="H172" s="2"/>
      <c r="I172" s="2"/>
      <c r="J172" s="2"/>
      <c r="K172" s="2"/>
      <c r="L172" s="2"/>
    </row>
    <row r="173" spans="1:12">
      <c r="A173" s="2"/>
      <c r="B173" s="2"/>
      <c r="C173" s="2"/>
      <c r="D173" s="2"/>
      <c r="E173" s="2"/>
      <c r="F173" s="2"/>
      <c r="G173" s="2"/>
      <c r="H173" s="2"/>
      <c r="I173" s="2"/>
      <c r="J173" s="2"/>
      <c r="K173" s="2"/>
      <c r="L173" s="2"/>
    </row>
    <row r="174" spans="1:12">
      <c r="A174" s="2"/>
      <c r="B174" s="2"/>
      <c r="C174" s="2"/>
      <c r="D174" s="2"/>
      <c r="E174" s="2"/>
      <c r="F174" s="2"/>
      <c r="G174" s="2"/>
      <c r="H174" s="2"/>
      <c r="I174" s="2"/>
      <c r="J174" s="2"/>
      <c r="K174" s="2"/>
      <c r="L174" s="2"/>
    </row>
    <row r="175" spans="1:12">
      <c r="A175" s="2"/>
      <c r="B175" s="2"/>
      <c r="C175" s="2"/>
      <c r="D175" s="2"/>
      <c r="E175" s="2"/>
      <c r="F175" s="2"/>
      <c r="G175" s="2"/>
      <c r="H175" s="2"/>
      <c r="I175" s="2"/>
      <c r="J175" s="2"/>
      <c r="K175" s="2"/>
      <c r="L175" s="2"/>
    </row>
    <row r="176" spans="1:12">
      <c r="A176" s="2"/>
      <c r="B176" s="2"/>
      <c r="C176" s="2"/>
      <c r="D176" s="2"/>
      <c r="E176" s="2"/>
      <c r="F176" s="2"/>
      <c r="G176" s="2"/>
      <c r="H176" s="2"/>
      <c r="I176" s="2"/>
      <c r="J176" s="2"/>
      <c r="K176" s="2"/>
      <c r="L176" s="2"/>
    </row>
    <row r="177" spans="1:12">
      <c r="A177" s="2"/>
      <c r="B177" s="2"/>
      <c r="C177" s="2"/>
      <c r="D177" s="2"/>
      <c r="E177" s="2"/>
      <c r="F177" s="2"/>
      <c r="G177" s="2"/>
      <c r="H177" s="2"/>
      <c r="I177" s="2"/>
      <c r="J177" s="2"/>
      <c r="K177" s="2"/>
      <c r="L177" s="2"/>
    </row>
    <row r="178" spans="1:12">
      <c r="A178" s="2"/>
      <c r="B178" s="2"/>
      <c r="C178" s="2"/>
      <c r="D178" s="2"/>
      <c r="E178" s="2"/>
      <c r="F178" s="2"/>
      <c r="G178" s="2"/>
      <c r="H178" s="2"/>
      <c r="I178" s="2"/>
      <c r="J178" s="2"/>
      <c r="K178" s="2"/>
      <c r="L178" s="2"/>
    </row>
    <row r="179" spans="1:12">
      <c r="A179" s="2"/>
      <c r="B179" s="2"/>
      <c r="C179" s="2"/>
      <c r="D179" s="2"/>
      <c r="E179" s="2"/>
      <c r="F179" s="2"/>
      <c r="G179" s="2"/>
      <c r="H179" s="2"/>
      <c r="I179" s="2"/>
      <c r="J179" s="2"/>
      <c r="K179" s="2"/>
      <c r="L179" s="2"/>
    </row>
    <row r="180" spans="1:12">
      <c r="A180" s="2"/>
      <c r="B180" s="2"/>
      <c r="C180" s="2"/>
      <c r="D180" s="2"/>
      <c r="E180" s="2"/>
      <c r="F180" s="2"/>
      <c r="G180" s="2"/>
      <c r="H180" s="2"/>
      <c r="I180" s="2"/>
      <c r="J180" s="2"/>
      <c r="K180" s="2"/>
      <c r="L180" s="2"/>
    </row>
    <row r="181" spans="1:12">
      <c r="A181" s="2"/>
      <c r="B181" s="2"/>
      <c r="C181" s="2"/>
      <c r="D181" s="2"/>
      <c r="E181" s="2"/>
      <c r="F181" s="2"/>
      <c r="G181" s="2"/>
      <c r="H181" s="2"/>
      <c r="I181" s="2"/>
      <c r="J181" s="2"/>
      <c r="K181" s="2"/>
      <c r="L181" s="2"/>
    </row>
    <row r="182" spans="1:12">
      <c r="A182" s="2"/>
      <c r="B182" s="2"/>
      <c r="C182" s="2"/>
      <c r="D182" s="2"/>
      <c r="E182" s="2"/>
      <c r="F182" s="2"/>
      <c r="G182" s="2"/>
      <c r="H182" s="2"/>
      <c r="I182" s="2"/>
      <c r="J182" s="2"/>
      <c r="K182" s="2"/>
      <c r="L182" s="2"/>
    </row>
    <row r="183" spans="1:12">
      <c r="A183" s="2"/>
      <c r="B183" s="2"/>
      <c r="C183" s="2"/>
      <c r="D183" s="2"/>
      <c r="E183" s="2"/>
      <c r="F183" s="2"/>
      <c r="G183" s="2"/>
      <c r="H183" s="2"/>
      <c r="I183" s="2"/>
      <c r="J183" s="2"/>
      <c r="K183" s="2"/>
      <c r="L183" s="2"/>
    </row>
    <row r="184" spans="1:12">
      <c r="A184" s="2"/>
      <c r="B184" s="2"/>
      <c r="C184" s="2"/>
      <c r="D184" s="2"/>
      <c r="E184" s="2"/>
      <c r="F184" s="2"/>
      <c r="G184" s="2"/>
      <c r="H184" s="2"/>
      <c r="I184" s="2"/>
      <c r="J184" s="2"/>
      <c r="K184" s="2"/>
      <c r="L184" s="2"/>
    </row>
    <row r="185" spans="1:12">
      <c r="A185" s="2"/>
      <c r="B185" s="2"/>
      <c r="C185" s="2"/>
      <c r="D185" s="2"/>
      <c r="E185" s="2"/>
      <c r="F185" s="2"/>
      <c r="G185" s="2"/>
      <c r="H185" s="2"/>
      <c r="I185" s="2"/>
      <c r="J185" s="2"/>
      <c r="K185" s="2"/>
      <c r="L185" s="2"/>
    </row>
    <row r="186" spans="1:12">
      <c r="A186" s="2"/>
      <c r="B186" s="2"/>
      <c r="C186" s="2"/>
      <c r="D186" s="2"/>
      <c r="E186" s="2"/>
      <c r="F186" s="2"/>
      <c r="G186" s="2"/>
      <c r="H186" s="2"/>
      <c r="I186" s="2"/>
      <c r="J186" s="2"/>
      <c r="K186" s="2"/>
      <c r="L186" s="2"/>
    </row>
    <row r="187" spans="1:12">
      <c r="A187" s="2"/>
      <c r="B187" s="2"/>
      <c r="C187" s="2"/>
      <c r="D187" s="2"/>
      <c r="E187" s="2"/>
      <c r="F187" s="2"/>
      <c r="G187" s="2"/>
      <c r="H187" s="2"/>
      <c r="I187" s="2"/>
      <c r="J187" s="2"/>
      <c r="K187" s="2"/>
      <c r="L187" s="2"/>
    </row>
    <row r="188" spans="1:12">
      <c r="A188" s="2"/>
      <c r="B188" s="2"/>
      <c r="C188" s="2"/>
      <c r="D188" s="2"/>
      <c r="E188" s="2"/>
      <c r="F188" s="2"/>
      <c r="G188" s="2"/>
      <c r="H188" s="2"/>
      <c r="I188" s="2"/>
      <c r="J188" s="2"/>
      <c r="K188" s="2"/>
      <c r="L188" s="2"/>
    </row>
    <row r="189" spans="1:12">
      <c r="A189" s="2"/>
      <c r="B189" s="2"/>
      <c r="C189" s="2"/>
      <c r="D189" s="2"/>
      <c r="E189" s="2"/>
      <c r="F189" s="2"/>
      <c r="G189" s="2"/>
      <c r="H189" s="2"/>
      <c r="I189" s="2"/>
      <c r="J189" s="2"/>
      <c r="K189" s="2"/>
      <c r="L189" s="2"/>
    </row>
    <row r="190" spans="1:12">
      <c r="A190" s="2"/>
      <c r="B190" s="2"/>
      <c r="C190" s="2"/>
      <c r="D190" s="2"/>
      <c r="E190" s="2"/>
      <c r="F190" s="2"/>
      <c r="G190" s="2"/>
      <c r="H190" s="2"/>
      <c r="I190" s="2"/>
      <c r="J190" s="2"/>
      <c r="K190" s="2"/>
      <c r="L190" s="2"/>
    </row>
    <row r="191" spans="1:12">
      <c r="A191" s="2"/>
      <c r="B191" s="2"/>
      <c r="C191" s="2"/>
      <c r="D191" s="2"/>
      <c r="E191" s="2"/>
      <c r="F191" s="2"/>
      <c r="G191" s="2"/>
      <c r="H191" s="2"/>
      <c r="I191" s="2"/>
      <c r="J191" s="2"/>
      <c r="K191" s="2"/>
      <c r="L191" s="2"/>
    </row>
    <row r="192" spans="1:12">
      <c r="A192" s="2"/>
      <c r="B192" s="2"/>
      <c r="C192" s="2"/>
      <c r="D192" s="2"/>
      <c r="E192" s="2"/>
      <c r="F192" s="2"/>
      <c r="G192" s="2"/>
      <c r="H192" s="2"/>
      <c r="I192" s="2"/>
      <c r="J192" s="2"/>
      <c r="K192" s="2"/>
      <c r="L192" s="2"/>
    </row>
    <row r="193" spans="1:12">
      <c r="A193" s="2"/>
      <c r="B193" s="2"/>
      <c r="C193" s="2"/>
      <c r="D193" s="2"/>
      <c r="E193" s="2"/>
      <c r="F193" s="2"/>
      <c r="G193" s="2"/>
      <c r="H193" s="2"/>
      <c r="I193" s="2"/>
      <c r="J193" s="2"/>
      <c r="K193" s="2"/>
      <c r="L193" s="2"/>
    </row>
    <row r="194" spans="1:12">
      <c r="A194" s="2"/>
      <c r="B194" s="2"/>
      <c r="C194" s="2"/>
      <c r="D194" s="2"/>
      <c r="E194" s="2"/>
      <c r="F194" s="2"/>
      <c r="G194" s="2"/>
      <c r="H194" s="2"/>
      <c r="I194" s="2"/>
      <c r="J194" s="2"/>
      <c r="K194" s="2"/>
      <c r="L194" s="2"/>
    </row>
    <row r="195" spans="1:12">
      <c r="A195" s="2"/>
      <c r="B195" s="2"/>
      <c r="C195" s="2"/>
      <c r="D195" s="2"/>
      <c r="E195" s="2"/>
      <c r="F195" s="2"/>
      <c r="G195" s="2"/>
      <c r="H195" s="2"/>
      <c r="I195" s="2"/>
      <c r="J195" s="2"/>
      <c r="K195" s="2"/>
      <c r="L195" s="2"/>
    </row>
    <row r="196" spans="1:12">
      <c r="A196" s="2"/>
      <c r="B196" s="2"/>
      <c r="C196" s="2"/>
      <c r="D196" s="2"/>
      <c r="E196" s="2"/>
      <c r="F196" s="2"/>
      <c r="G196" s="2"/>
      <c r="H196" s="2"/>
      <c r="I196" s="2"/>
      <c r="J196" s="2"/>
      <c r="K196" s="2"/>
      <c r="L196" s="2"/>
    </row>
    <row r="197" spans="1:12">
      <c r="A197" s="2"/>
      <c r="B197" s="2"/>
      <c r="C197" s="2"/>
      <c r="D197" s="2"/>
      <c r="E197" s="2"/>
      <c r="F197" s="2"/>
      <c r="G197" s="2"/>
      <c r="H197" s="2"/>
      <c r="I197" s="2"/>
      <c r="J197" s="2"/>
      <c r="K197" s="2"/>
      <c r="L197" s="2"/>
    </row>
    <row r="198" spans="1:12">
      <c r="A198" s="2"/>
      <c r="B198" s="2"/>
      <c r="C198" s="2"/>
      <c r="D198" s="2"/>
      <c r="E198" s="2"/>
      <c r="F198" s="2"/>
      <c r="G198" s="2"/>
      <c r="H198" s="2"/>
      <c r="I198" s="2"/>
      <c r="J198" s="2"/>
      <c r="K198" s="2"/>
      <c r="L198" s="2"/>
    </row>
    <row r="199" spans="1:12">
      <c r="A199" s="2"/>
      <c r="B199" s="2"/>
      <c r="C199" s="2"/>
      <c r="D199" s="2"/>
      <c r="E199" s="2"/>
      <c r="F199" s="2"/>
      <c r="G199" s="2"/>
      <c r="H199" s="2"/>
      <c r="I199" s="2"/>
      <c r="J199" s="2"/>
      <c r="K199" s="2"/>
      <c r="L199" s="2"/>
    </row>
    <row r="200" spans="1:12">
      <c r="A200" s="2"/>
      <c r="B200" s="2"/>
      <c r="C200" s="2"/>
      <c r="D200" s="2"/>
      <c r="E200" s="2"/>
      <c r="F200" s="2"/>
      <c r="G200" s="2"/>
      <c r="H200" s="2"/>
      <c r="I200" s="2"/>
      <c r="J200" s="2"/>
      <c r="K200" s="2"/>
      <c r="L200" s="2"/>
    </row>
    <row r="201" spans="1:12">
      <c r="A201" s="2"/>
      <c r="B201" s="2"/>
      <c r="C201" s="2"/>
      <c r="D201" s="2"/>
      <c r="E201" s="2"/>
      <c r="F201" s="2"/>
      <c r="G201" s="2"/>
      <c r="H201" s="2"/>
      <c r="I201" s="2"/>
      <c r="J201" s="2"/>
      <c r="K201" s="2"/>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row r="205" spans="1:12">
      <c r="A205" s="2"/>
      <c r="B205" s="2"/>
      <c r="C205" s="2"/>
      <c r="D205" s="2"/>
      <c r="E205" s="2"/>
      <c r="F205" s="2"/>
      <c r="G205" s="2"/>
      <c r="H205" s="2"/>
      <c r="I205" s="2"/>
      <c r="J205" s="2"/>
      <c r="K205" s="2"/>
      <c r="L205" s="2"/>
    </row>
    <row r="206" spans="1:12">
      <c r="A206" s="2"/>
      <c r="B206" s="2"/>
      <c r="C206" s="2"/>
      <c r="D206" s="2"/>
      <c r="E206" s="2"/>
      <c r="F206" s="2"/>
      <c r="G206" s="2"/>
      <c r="H206" s="2"/>
      <c r="I206" s="2"/>
      <c r="J206" s="2"/>
      <c r="K206" s="2"/>
      <c r="L206" s="2"/>
    </row>
    <row r="207" spans="1:12">
      <c r="A207" s="2"/>
      <c r="B207" s="2"/>
      <c r="C207" s="2"/>
      <c r="D207" s="2"/>
      <c r="E207" s="2"/>
      <c r="F207" s="2"/>
      <c r="G207" s="2"/>
      <c r="H207" s="2"/>
      <c r="I207" s="2"/>
      <c r="J207" s="2"/>
      <c r="K207" s="2"/>
      <c r="L207" s="2"/>
    </row>
    <row r="208" spans="1:12">
      <c r="A208" s="2"/>
      <c r="B208" s="2"/>
      <c r="C208" s="2"/>
      <c r="D208" s="2"/>
      <c r="E208" s="2"/>
      <c r="F208" s="2"/>
      <c r="G208" s="2"/>
      <c r="H208" s="2"/>
      <c r="I208" s="2"/>
      <c r="J208" s="2"/>
      <c r="K208" s="2"/>
      <c r="L208" s="2"/>
    </row>
    <row r="209" spans="1:12">
      <c r="A209" s="2"/>
      <c r="B209" s="2"/>
      <c r="C209" s="2"/>
      <c r="D209" s="2"/>
      <c r="E209" s="2"/>
      <c r="F209" s="2"/>
      <c r="G209" s="2"/>
      <c r="H209" s="2"/>
      <c r="I209" s="2"/>
      <c r="J209" s="2"/>
      <c r="K209" s="2"/>
      <c r="L209" s="2"/>
    </row>
    <row r="210" spans="1:12">
      <c r="A210" s="2"/>
      <c r="B210" s="2"/>
      <c r="C210" s="2"/>
      <c r="D210" s="2"/>
      <c r="E210" s="2"/>
      <c r="F210" s="2"/>
      <c r="G210" s="2"/>
      <c r="H210" s="2"/>
      <c r="I210" s="2"/>
      <c r="J210" s="2"/>
      <c r="K210" s="2"/>
      <c r="L210" s="2"/>
    </row>
    <row r="211" spans="1:12">
      <c r="A211" s="2"/>
      <c r="B211" s="2"/>
      <c r="C211" s="2"/>
      <c r="D211" s="2"/>
      <c r="E211" s="2"/>
      <c r="F211" s="2"/>
      <c r="G211" s="2"/>
      <c r="H211" s="2"/>
      <c r="I211" s="2"/>
      <c r="J211" s="2"/>
      <c r="K211" s="2"/>
      <c r="L211" s="2"/>
    </row>
    <row r="212" spans="1:12">
      <c r="A212" s="2"/>
      <c r="B212" s="2"/>
      <c r="C212" s="2"/>
      <c r="D212" s="2"/>
      <c r="E212" s="2"/>
      <c r="F212" s="2"/>
      <c r="G212" s="2"/>
      <c r="H212" s="2"/>
      <c r="I212" s="2"/>
      <c r="J212" s="2"/>
      <c r="K212" s="2"/>
      <c r="L212" s="2"/>
    </row>
    <row r="213" spans="1:12">
      <c r="A213" s="2"/>
      <c r="B213" s="2"/>
      <c r="C213" s="2"/>
      <c r="D213" s="2"/>
      <c r="E213" s="2"/>
      <c r="F213" s="2"/>
      <c r="G213" s="2"/>
      <c r="H213" s="2"/>
      <c r="I213" s="2"/>
      <c r="J213" s="2"/>
      <c r="K213" s="2"/>
      <c r="L213" s="2"/>
    </row>
    <row r="214" spans="1:12">
      <c r="A214" s="2"/>
      <c r="B214" s="2"/>
      <c r="C214" s="2"/>
      <c r="D214" s="2"/>
      <c r="E214" s="2"/>
      <c r="F214" s="2"/>
      <c r="G214" s="2"/>
      <c r="H214" s="2"/>
      <c r="I214" s="2"/>
      <c r="J214" s="2"/>
      <c r="K214" s="2"/>
      <c r="L214" s="2"/>
    </row>
    <row r="215" spans="1:12">
      <c r="A215" s="2"/>
      <c r="B215" s="2"/>
      <c r="C215" s="2"/>
      <c r="D215" s="2"/>
      <c r="E215" s="2"/>
      <c r="F215" s="2"/>
      <c r="G215" s="2"/>
      <c r="H215" s="2"/>
      <c r="I215" s="2"/>
      <c r="J215" s="2"/>
      <c r="K215" s="2"/>
      <c r="L215" s="2"/>
    </row>
    <row r="216" spans="1:12">
      <c r="A216" s="2"/>
      <c r="B216" s="2"/>
      <c r="C216" s="2"/>
      <c r="D216" s="2"/>
      <c r="E216" s="2"/>
      <c r="F216" s="2"/>
      <c r="G216" s="2"/>
      <c r="H216" s="2"/>
      <c r="I216" s="2"/>
      <c r="J216" s="2"/>
      <c r="K216" s="2"/>
      <c r="L216" s="2"/>
    </row>
    <row r="217" spans="1:12">
      <c r="A217" s="2"/>
      <c r="B217" s="2"/>
      <c r="C217" s="2"/>
      <c r="D217" s="2"/>
      <c r="E217" s="2"/>
      <c r="F217" s="2"/>
      <c r="G217" s="2"/>
      <c r="H217" s="2"/>
      <c r="I217" s="2"/>
      <c r="J217" s="2"/>
      <c r="K217" s="2"/>
      <c r="L217" s="2"/>
    </row>
    <row r="218" spans="1:12">
      <c r="A218" s="2"/>
      <c r="B218" s="2"/>
      <c r="C218" s="2"/>
      <c r="D218" s="2"/>
      <c r="E218" s="2"/>
      <c r="F218" s="2"/>
      <c r="G218" s="2"/>
      <c r="H218" s="2"/>
      <c r="I218" s="2"/>
      <c r="J218" s="2"/>
      <c r="K218" s="2"/>
      <c r="L218" s="2"/>
    </row>
    <row r="219" spans="1:12">
      <c r="A219" s="2"/>
      <c r="B219" s="2"/>
      <c r="C219" s="2"/>
      <c r="D219" s="2"/>
      <c r="E219" s="2"/>
      <c r="F219" s="2"/>
      <c r="G219" s="2"/>
      <c r="H219" s="2"/>
      <c r="I219" s="2"/>
      <c r="J219" s="2"/>
      <c r="K219" s="2"/>
      <c r="L219" s="2"/>
    </row>
    <row r="220" spans="1:12">
      <c r="A220" s="2"/>
      <c r="B220" s="2"/>
      <c r="C220" s="2"/>
      <c r="D220" s="2"/>
      <c r="E220" s="2"/>
      <c r="F220" s="2"/>
      <c r="G220" s="2"/>
      <c r="H220" s="2"/>
      <c r="I220" s="2"/>
      <c r="J220" s="2"/>
      <c r="K220" s="2"/>
      <c r="L220" s="2"/>
    </row>
    <row r="221" spans="1:12">
      <c r="A221" s="2"/>
      <c r="B221" s="2"/>
      <c r="C221" s="2"/>
      <c r="D221" s="2"/>
      <c r="E221" s="2"/>
      <c r="F221" s="2"/>
      <c r="G221" s="2"/>
      <c r="H221" s="2"/>
      <c r="I221" s="2"/>
      <c r="J221" s="2"/>
      <c r="K221" s="2"/>
      <c r="L221" s="2"/>
    </row>
    <row r="222" spans="1:12">
      <c r="A222" s="2"/>
      <c r="B222" s="2"/>
      <c r="C222" s="2"/>
      <c r="D222" s="2"/>
      <c r="E222" s="2"/>
      <c r="F222" s="2"/>
      <c r="G222" s="2"/>
      <c r="H222" s="2"/>
      <c r="I222" s="2"/>
      <c r="J222" s="2"/>
      <c r="K222" s="2"/>
      <c r="L222" s="2"/>
    </row>
    <row r="223" spans="1:12">
      <c r="A223" s="2"/>
      <c r="B223" s="2"/>
      <c r="C223" s="2"/>
      <c r="D223" s="2"/>
      <c r="E223" s="2"/>
      <c r="F223" s="2"/>
      <c r="G223" s="2"/>
      <c r="H223" s="2"/>
      <c r="I223" s="2"/>
      <c r="J223" s="2"/>
      <c r="K223" s="2"/>
      <c r="L223" s="2"/>
    </row>
    <row r="224" spans="1:12">
      <c r="A224" s="2"/>
      <c r="B224" s="2"/>
      <c r="C224" s="2"/>
      <c r="D224" s="2"/>
      <c r="E224" s="2"/>
      <c r="F224" s="2"/>
      <c r="G224" s="2"/>
      <c r="H224" s="2"/>
      <c r="I224" s="2"/>
      <c r="J224" s="2"/>
      <c r="K224" s="2"/>
      <c r="L224" s="2"/>
    </row>
    <row r="225" spans="1:12">
      <c r="A225" s="2"/>
      <c r="B225" s="2"/>
      <c r="C225" s="2"/>
      <c r="D225" s="2"/>
      <c r="E225" s="2"/>
      <c r="F225" s="2"/>
      <c r="G225" s="2"/>
      <c r="H225" s="2"/>
      <c r="I225" s="2"/>
      <c r="J225" s="2"/>
      <c r="K225" s="2"/>
      <c r="L225" s="2"/>
    </row>
    <row r="226" spans="1:12">
      <c r="A226" s="2"/>
      <c r="B226" s="2"/>
      <c r="C226" s="2"/>
      <c r="D226" s="2"/>
      <c r="E226" s="2"/>
      <c r="F226" s="2"/>
      <c r="G226" s="2"/>
      <c r="H226" s="2"/>
      <c r="I226" s="2"/>
      <c r="J226" s="2"/>
      <c r="K226" s="2"/>
      <c r="L226" s="2"/>
    </row>
    <row r="227" spans="1:12">
      <c r="A227" s="2"/>
      <c r="B227" s="2"/>
      <c r="C227" s="2"/>
      <c r="D227" s="2"/>
      <c r="E227" s="2"/>
      <c r="F227" s="2"/>
      <c r="G227" s="2"/>
      <c r="H227" s="2"/>
      <c r="I227" s="2"/>
      <c r="J227" s="2"/>
      <c r="K227" s="2"/>
      <c r="L227" s="2"/>
    </row>
    <row r="228" spans="1:12">
      <c r="A228" s="2"/>
      <c r="B228" s="2"/>
      <c r="C228" s="2"/>
      <c r="D228" s="2"/>
      <c r="E228" s="2"/>
      <c r="F228" s="2"/>
      <c r="G228" s="2"/>
      <c r="H228" s="2"/>
      <c r="I228" s="2"/>
      <c r="J228" s="2"/>
      <c r="K228" s="2"/>
      <c r="L228" s="2"/>
    </row>
    <row r="229" spans="1:12">
      <c r="A229" s="2"/>
      <c r="B229" s="2"/>
      <c r="C229" s="2"/>
      <c r="D229" s="2"/>
      <c r="E229" s="2"/>
      <c r="F229" s="2"/>
      <c r="G229" s="2"/>
      <c r="H229" s="2"/>
      <c r="I229" s="2"/>
      <c r="J229" s="2"/>
      <c r="K229" s="2"/>
      <c r="L229" s="2"/>
    </row>
    <row r="230" spans="1:12">
      <c r="A230" s="2"/>
      <c r="B230" s="2"/>
      <c r="C230" s="2"/>
      <c r="D230" s="2"/>
      <c r="E230" s="2"/>
      <c r="F230" s="2"/>
      <c r="G230" s="2"/>
      <c r="H230" s="2"/>
      <c r="I230" s="2"/>
      <c r="J230" s="2"/>
      <c r="K230" s="2"/>
      <c r="L230" s="2"/>
    </row>
    <row r="231" spans="1:12">
      <c r="A231" s="2"/>
      <c r="B231" s="2"/>
      <c r="C231" s="2"/>
      <c r="D231" s="2"/>
      <c r="E231" s="2"/>
      <c r="F231" s="2"/>
      <c r="G231" s="2"/>
      <c r="H231" s="2"/>
      <c r="I231" s="2"/>
      <c r="J231" s="2"/>
      <c r="K231" s="2"/>
      <c r="L231" s="2"/>
    </row>
    <row r="232" spans="1:12">
      <c r="A232" s="2"/>
      <c r="B232" s="2"/>
      <c r="C232" s="2"/>
      <c r="D232" s="2"/>
      <c r="E232" s="2"/>
      <c r="F232" s="2"/>
      <c r="G232" s="2"/>
      <c r="H232" s="2"/>
      <c r="I232" s="2"/>
      <c r="J232" s="2"/>
      <c r="K232" s="2"/>
      <c r="L232" s="2"/>
    </row>
    <row r="233" spans="1:12">
      <c r="A233" s="2"/>
      <c r="B233" s="2"/>
      <c r="C233" s="2"/>
      <c r="D233" s="2"/>
      <c r="E233" s="2"/>
      <c r="F233" s="2"/>
      <c r="G233" s="2"/>
      <c r="H233" s="2"/>
      <c r="I233" s="2"/>
      <c r="J233" s="2"/>
      <c r="K233" s="2"/>
      <c r="L233" s="2"/>
    </row>
    <row r="234" spans="1:12">
      <c r="A234" s="2"/>
      <c r="B234" s="2"/>
      <c r="C234" s="2"/>
      <c r="D234" s="2"/>
      <c r="E234" s="2"/>
      <c r="F234" s="2"/>
      <c r="G234" s="2"/>
      <c r="H234" s="2"/>
      <c r="I234" s="2"/>
      <c r="J234" s="2"/>
      <c r="K234" s="2"/>
      <c r="L234" s="2"/>
    </row>
    <row r="235" spans="1:12">
      <c r="A235" s="2"/>
      <c r="B235" s="2"/>
      <c r="C235" s="2"/>
      <c r="D235" s="2"/>
      <c r="E235" s="2"/>
      <c r="F235" s="2"/>
      <c r="G235" s="2"/>
      <c r="H235" s="2"/>
      <c r="I235" s="2"/>
      <c r="J235" s="2"/>
      <c r="K235" s="2"/>
      <c r="L235" s="2"/>
    </row>
    <row r="236" spans="1:12">
      <c r="A236" s="2"/>
      <c r="B236" s="2"/>
      <c r="C236" s="2"/>
      <c r="D236" s="2"/>
      <c r="E236" s="2"/>
      <c r="F236" s="2"/>
      <c r="G236" s="2"/>
      <c r="H236" s="2"/>
      <c r="I236" s="2"/>
      <c r="J236" s="2"/>
      <c r="K236" s="2"/>
      <c r="L236" s="2"/>
    </row>
    <row r="237" spans="1:12">
      <c r="A237" s="2"/>
      <c r="B237" s="2"/>
      <c r="C237" s="2"/>
      <c r="D237" s="2"/>
      <c r="E237" s="2"/>
      <c r="F237" s="2"/>
      <c r="G237" s="2"/>
      <c r="H237" s="2"/>
      <c r="I237" s="2"/>
      <c r="J237" s="2"/>
      <c r="K237" s="2"/>
      <c r="L237" s="2"/>
    </row>
    <row r="238" spans="1:12">
      <c r="A238" s="2"/>
      <c r="B238" s="2"/>
      <c r="C238" s="2"/>
      <c r="D238" s="2"/>
      <c r="E238" s="2"/>
      <c r="F238" s="2"/>
      <c r="G238" s="2"/>
      <c r="H238" s="2"/>
      <c r="I238" s="2"/>
      <c r="J238" s="2"/>
      <c r="K238" s="2"/>
      <c r="L238" s="2"/>
    </row>
    <row r="239" spans="1:12">
      <c r="A239" s="2"/>
      <c r="B239" s="2"/>
      <c r="C239" s="2"/>
      <c r="D239" s="2"/>
      <c r="E239" s="2"/>
      <c r="F239" s="2"/>
      <c r="G239" s="2"/>
      <c r="H239" s="2"/>
      <c r="I239" s="2"/>
      <c r="J239" s="2"/>
      <c r="K239" s="2"/>
      <c r="L239" s="2"/>
    </row>
    <row r="240" spans="1:12">
      <c r="A240" s="2"/>
      <c r="B240" s="2"/>
      <c r="C240" s="2"/>
      <c r="D240" s="2"/>
      <c r="E240" s="2"/>
      <c r="F240" s="2"/>
      <c r="G240" s="2"/>
      <c r="H240" s="2"/>
      <c r="I240" s="2"/>
      <c r="J240" s="2"/>
      <c r="K240" s="2"/>
      <c r="L240" s="2"/>
    </row>
    <row r="241" spans="1:12">
      <c r="A241" s="2"/>
      <c r="B241" s="2"/>
      <c r="C241" s="2"/>
      <c r="D241" s="2"/>
      <c r="E241" s="2"/>
      <c r="F241" s="2"/>
      <c r="G241" s="2"/>
      <c r="H241" s="2"/>
      <c r="I241" s="2"/>
      <c r="J241" s="2"/>
      <c r="K241" s="2"/>
      <c r="L241" s="2"/>
    </row>
    <row r="242" spans="1:12">
      <c r="A242" s="2"/>
      <c r="B242" s="2"/>
      <c r="C242" s="2"/>
      <c r="D242" s="2"/>
      <c r="E242" s="2"/>
      <c r="F242" s="2"/>
      <c r="G242" s="2"/>
      <c r="H242" s="2"/>
      <c r="I242" s="2"/>
      <c r="J242" s="2"/>
      <c r="K242" s="2"/>
      <c r="L242" s="2"/>
    </row>
    <row r="243" spans="1:12">
      <c r="A243" s="2"/>
      <c r="B243" s="2"/>
      <c r="C243" s="2"/>
      <c r="D243" s="2"/>
      <c r="E243" s="2"/>
      <c r="F243" s="2"/>
      <c r="G243" s="2"/>
      <c r="H243" s="2"/>
      <c r="I243" s="2"/>
      <c r="J243" s="2"/>
      <c r="K243" s="2"/>
      <c r="L243" s="2"/>
    </row>
    <row r="244" spans="1:12">
      <c r="A244" s="2"/>
      <c r="B244" s="2"/>
      <c r="C244" s="2"/>
      <c r="D244" s="2"/>
      <c r="E244" s="2"/>
      <c r="F244" s="2"/>
      <c r="G244" s="2"/>
      <c r="H244" s="2"/>
      <c r="I244" s="2"/>
      <c r="J244" s="2"/>
      <c r="K244" s="2"/>
      <c r="L244" s="2"/>
    </row>
    <row r="245" spans="1:12">
      <c r="A245" s="2"/>
      <c r="B245" s="2"/>
      <c r="C245" s="2"/>
      <c r="D245" s="2"/>
      <c r="E245" s="2"/>
      <c r="F245" s="2"/>
      <c r="G245" s="2"/>
      <c r="H245" s="2"/>
      <c r="I245" s="2"/>
      <c r="J245" s="2"/>
      <c r="K245" s="2"/>
      <c r="L245" s="2"/>
    </row>
    <row r="246" spans="1:12">
      <c r="A246" s="2"/>
      <c r="B246" s="2"/>
      <c r="C246" s="2"/>
      <c r="D246" s="2"/>
      <c r="E246" s="2"/>
      <c r="F246" s="2"/>
      <c r="G246" s="2"/>
      <c r="H246" s="2"/>
      <c r="I246" s="2"/>
      <c r="J246" s="2"/>
      <c r="K246" s="2"/>
      <c r="L246" s="2"/>
    </row>
    <row r="247" spans="1:12">
      <c r="A247" s="2"/>
      <c r="B247" s="2"/>
      <c r="C247" s="2"/>
      <c r="D247" s="2"/>
      <c r="E247" s="2"/>
      <c r="F247" s="2"/>
      <c r="G247" s="2"/>
      <c r="H247" s="2"/>
      <c r="I247" s="2"/>
      <c r="J247" s="2"/>
      <c r="K247" s="2"/>
      <c r="L247" s="2"/>
    </row>
    <row r="248" spans="1:12">
      <c r="A248" s="2"/>
      <c r="B248" s="2"/>
      <c r="C248" s="2"/>
      <c r="D248" s="2"/>
      <c r="E248" s="2"/>
      <c r="F248" s="2"/>
      <c r="G248" s="2"/>
      <c r="H248" s="2"/>
      <c r="I248" s="2"/>
      <c r="J248" s="2"/>
      <c r="K248" s="2"/>
      <c r="L248" s="2"/>
    </row>
    <row r="249" spans="1:12">
      <c r="A249" s="2"/>
      <c r="B249" s="2"/>
      <c r="C249" s="2"/>
      <c r="D249" s="2"/>
      <c r="E249" s="2"/>
      <c r="F249" s="2"/>
      <c r="G249" s="2"/>
      <c r="H249" s="2"/>
      <c r="I249" s="2"/>
      <c r="J249" s="2"/>
      <c r="K249" s="2"/>
      <c r="L249" s="2"/>
    </row>
    <row r="250" spans="1:12">
      <c r="A250" s="2"/>
      <c r="B250" s="2"/>
      <c r="C250" s="2"/>
      <c r="D250" s="2"/>
      <c r="E250" s="2"/>
      <c r="F250" s="2"/>
      <c r="G250" s="2"/>
      <c r="H250" s="2"/>
      <c r="I250" s="2"/>
      <c r="J250" s="2"/>
      <c r="K250" s="2"/>
      <c r="L250" s="2"/>
    </row>
    <row r="251" spans="1:12">
      <c r="A251" s="2"/>
      <c r="B251" s="2"/>
      <c r="C251" s="2"/>
      <c r="D251" s="2"/>
      <c r="E251" s="2"/>
      <c r="F251" s="2"/>
      <c r="G251" s="2"/>
      <c r="H251" s="2"/>
      <c r="I251" s="2"/>
      <c r="J251" s="2"/>
      <c r="K251" s="2"/>
      <c r="L251" s="2"/>
    </row>
    <row r="252" spans="1:12">
      <c r="A252" s="2"/>
      <c r="B252" s="2"/>
      <c r="C252" s="2"/>
      <c r="D252" s="2"/>
      <c r="E252" s="2"/>
      <c r="F252" s="2"/>
      <c r="G252" s="2"/>
      <c r="H252" s="2"/>
      <c r="I252" s="2"/>
      <c r="J252" s="2"/>
      <c r="K252" s="2"/>
      <c r="L252" s="2"/>
    </row>
    <row r="253" spans="1:12">
      <c r="A253" s="2"/>
      <c r="B253" s="2"/>
      <c r="C253" s="2"/>
      <c r="D253" s="2"/>
      <c r="E253" s="2"/>
      <c r="F253" s="2"/>
      <c r="G253" s="2"/>
      <c r="H253" s="2"/>
      <c r="I253" s="2"/>
      <c r="J253" s="2"/>
      <c r="K253" s="2"/>
      <c r="L253" s="2"/>
    </row>
    <row r="254" spans="1:12">
      <c r="A254" s="2"/>
      <c r="B254" s="2"/>
      <c r="C254" s="2"/>
      <c r="D254" s="2"/>
      <c r="E254" s="2"/>
      <c r="F254" s="2"/>
      <c r="G254" s="2"/>
      <c r="H254" s="2"/>
      <c r="I254" s="2"/>
      <c r="J254" s="2"/>
      <c r="K254" s="2"/>
      <c r="L254" s="2"/>
    </row>
    <row r="255" spans="1:12">
      <c r="A255" s="2"/>
      <c r="B255" s="2"/>
      <c r="C255" s="2"/>
      <c r="D255" s="2"/>
      <c r="E255" s="2"/>
      <c r="F255" s="2"/>
      <c r="G255" s="2"/>
      <c r="H255" s="2"/>
      <c r="I255" s="2"/>
      <c r="J255" s="2"/>
      <c r="K255" s="2"/>
      <c r="L255" s="2"/>
    </row>
    <row r="256" spans="1:12">
      <c r="A256" s="2"/>
      <c r="B256" s="2"/>
      <c r="C256" s="2"/>
      <c r="D256" s="2"/>
      <c r="E256" s="2"/>
      <c r="F256" s="2"/>
      <c r="G256" s="2"/>
      <c r="H256" s="2"/>
      <c r="I256" s="2"/>
      <c r="J256" s="2"/>
      <c r="K256" s="2"/>
      <c r="L256" s="2"/>
    </row>
    <row r="257" spans="1:12">
      <c r="A257" s="2"/>
      <c r="B257" s="2"/>
      <c r="C257" s="2"/>
      <c r="D257" s="2"/>
      <c r="E257" s="2"/>
      <c r="F257" s="2"/>
      <c r="G257" s="2"/>
      <c r="H257" s="2"/>
      <c r="I257" s="2"/>
      <c r="J257" s="2"/>
      <c r="K257" s="2"/>
      <c r="L257" s="2"/>
    </row>
    <row r="258" spans="1:12">
      <c r="A258" s="2"/>
      <c r="B258" s="2"/>
      <c r="C258" s="2"/>
      <c r="D258" s="2"/>
      <c r="E258" s="2"/>
      <c r="F258" s="2"/>
      <c r="G258" s="2"/>
      <c r="H258" s="2"/>
      <c r="I258" s="2"/>
      <c r="J258" s="2"/>
      <c r="K258" s="2"/>
      <c r="L258" s="2"/>
    </row>
    <row r="259" spans="1:12">
      <c r="A259" s="2"/>
      <c r="B259" s="2"/>
      <c r="C259" s="2"/>
      <c r="D259" s="2"/>
      <c r="E259" s="2"/>
      <c r="F259" s="2"/>
      <c r="G259" s="2"/>
      <c r="H259" s="2"/>
      <c r="I259" s="2"/>
      <c r="J259" s="2"/>
      <c r="K259" s="2"/>
      <c r="L259" s="2"/>
    </row>
    <row r="260" spans="1:12">
      <c r="A260" s="2"/>
      <c r="B260" s="2"/>
      <c r="C260" s="2"/>
      <c r="D260" s="2"/>
      <c r="E260" s="2"/>
      <c r="F260" s="2"/>
      <c r="G260" s="2"/>
      <c r="H260" s="2"/>
      <c r="I260" s="2"/>
      <c r="J260" s="2"/>
      <c r="K260" s="2"/>
      <c r="L260" s="2"/>
    </row>
    <row r="261" spans="1:12">
      <c r="A261" s="2"/>
      <c r="B261" s="2"/>
      <c r="C261" s="2"/>
      <c r="D261" s="2"/>
      <c r="E261" s="2"/>
      <c r="F261" s="2"/>
      <c r="G261" s="2"/>
      <c r="H261" s="2"/>
      <c r="I261" s="2"/>
      <c r="J261" s="2"/>
      <c r="K261" s="2"/>
      <c r="L261" s="2"/>
    </row>
    <row r="262" spans="1:12">
      <c r="A262" s="2"/>
      <c r="B262" s="2"/>
      <c r="C262" s="2"/>
      <c r="D262" s="2"/>
      <c r="E262" s="2"/>
      <c r="F262" s="2"/>
      <c r="G262" s="2"/>
      <c r="H262" s="2"/>
      <c r="I262" s="2"/>
      <c r="J262" s="2"/>
      <c r="K262" s="2"/>
      <c r="L262" s="2"/>
    </row>
    <row r="263" spans="1:12">
      <c r="A263" s="2"/>
      <c r="B263" s="2"/>
      <c r="C263" s="2"/>
      <c r="D263" s="2"/>
      <c r="E263" s="2"/>
      <c r="F263" s="2"/>
      <c r="G263" s="2"/>
      <c r="H263" s="2"/>
      <c r="I263" s="2"/>
      <c r="J263" s="2"/>
      <c r="K263" s="2"/>
      <c r="L263" s="2"/>
    </row>
    <row r="264" spans="1:12">
      <c r="A264" s="2"/>
      <c r="B264" s="2"/>
      <c r="C264" s="2"/>
      <c r="D264" s="2"/>
      <c r="E264" s="2"/>
      <c r="F264" s="2"/>
      <c r="G264" s="2"/>
      <c r="H264" s="2"/>
      <c r="I264" s="2"/>
      <c r="J264" s="2"/>
      <c r="K264" s="2"/>
      <c r="L264" s="2"/>
    </row>
    <row r="265" spans="1:12">
      <c r="A265" s="2"/>
      <c r="B265" s="2"/>
      <c r="C265" s="2"/>
      <c r="D265" s="2"/>
      <c r="E265" s="2"/>
      <c r="F265" s="2"/>
      <c r="G265" s="2"/>
      <c r="H265" s="2"/>
      <c r="I265" s="2"/>
      <c r="J265" s="2"/>
      <c r="K265" s="2"/>
      <c r="L265" s="2"/>
    </row>
    <row r="266" spans="1:12">
      <c r="A266" s="2"/>
      <c r="B266" s="2"/>
      <c r="C266" s="2"/>
      <c r="D266" s="2"/>
      <c r="E266" s="2"/>
      <c r="F266" s="2"/>
      <c r="G266" s="2"/>
      <c r="H266" s="2"/>
      <c r="I266" s="2"/>
      <c r="J266" s="2"/>
      <c r="K266" s="2"/>
      <c r="L266" s="2"/>
    </row>
    <row r="267" spans="1:12">
      <c r="A267" s="2"/>
      <c r="B267" s="2"/>
      <c r="C267" s="2"/>
      <c r="D267" s="2"/>
      <c r="E267" s="2"/>
      <c r="F267" s="2"/>
      <c r="G267" s="2"/>
      <c r="H267" s="2"/>
      <c r="I267" s="2"/>
      <c r="J267" s="2"/>
      <c r="K267" s="2"/>
      <c r="L267" s="2"/>
    </row>
    <row r="268" spans="1:12">
      <c r="A268" s="2"/>
      <c r="B268" s="2"/>
      <c r="C268" s="2"/>
      <c r="D268" s="2"/>
      <c r="E268" s="2"/>
      <c r="F268" s="2"/>
      <c r="G268" s="2"/>
      <c r="H268" s="2"/>
      <c r="I268" s="2"/>
      <c r="J268" s="2"/>
      <c r="K268" s="2"/>
      <c r="L268" s="2"/>
    </row>
    <row r="269" spans="1:12">
      <c r="A269" s="2"/>
      <c r="B269" s="2"/>
      <c r="C269" s="2"/>
      <c r="D269" s="2"/>
      <c r="E269" s="2"/>
      <c r="F269" s="2"/>
      <c r="G269" s="2"/>
      <c r="H269" s="2"/>
      <c r="I269" s="2"/>
      <c r="J269" s="2"/>
      <c r="K269" s="2"/>
      <c r="L269" s="2"/>
    </row>
    <row r="270" spans="1:12">
      <c r="A270" s="2"/>
      <c r="B270" s="2"/>
      <c r="C270" s="2"/>
      <c r="D270" s="2"/>
      <c r="E270" s="2"/>
      <c r="F270" s="2"/>
      <c r="G270" s="2"/>
      <c r="H270" s="2"/>
      <c r="I270" s="2"/>
      <c r="J270" s="2"/>
      <c r="K270" s="2"/>
      <c r="L270" s="2"/>
    </row>
    <row r="271" spans="1:12">
      <c r="A271" s="2"/>
      <c r="B271" s="2"/>
      <c r="C271" s="2"/>
      <c r="D271" s="2"/>
      <c r="E271" s="2"/>
      <c r="F271" s="2"/>
      <c r="G271" s="2"/>
      <c r="H271" s="2"/>
      <c r="I271" s="2"/>
      <c r="J271" s="2"/>
      <c r="K271" s="2"/>
      <c r="L271" s="2"/>
    </row>
    <row r="272" spans="1:12">
      <c r="A272" s="2"/>
      <c r="B272" s="2"/>
      <c r="C272" s="2"/>
      <c r="D272" s="2"/>
      <c r="E272" s="2"/>
      <c r="F272" s="2"/>
      <c r="G272" s="2"/>
      <c r="H272" s="2"/>
      <c r="I272" s="2"/>
      <c r="J272" s="2"/>
      <c r="K272" s="2"/>
      <c r="L272" s="2"/>
    </row>
    <row r="273" spans="1:12">
      <c r="A273" s="2"/>
      <c r="B273" s="2"/>
      <c r="C273" s="2"/>
      <c r="D273" s="2"/>
      <c r="E273" s="2"/>
      <c r="F273" s="2"/>
      <c r="G273" s="2"/>
      <c r="H273" s="2"/>
      <c r="I273" s="2"/>
      <c r="J273" s="2"/>
      <c r="K273" s="2"/>
      <c r="L273" s="2"/>
    </row>
    <row r="274" spans="1:12">
      <c r="A274" s="2"/>
      <c r="B274" s="2"/>
      <c r="C274" s="2"/>
      <c r="D274" s="2"/>
      <c r="E274" s="2"/>
      <c r="F274" s="2"/>
      <c r="G274" s="2"/>
      <c r="H274" s="2"/>
      <c r="I274" s="2"/>
      <c r="J274" s="2"/>
      <c r="K274" s="2"/>
      <c r="L274" s="2"/>
    </row>
    <row r="275" spans="1:12">
      <c r="A275" s="2"/>
      <c r="B275" s="2"/>
      <c r="C275" s="2"/>
      <c r="D275" s="2"/>
      <c r="E275" s="2"/>
      <c r="F275" s="2"/>
      <c r="G275" s="2"/>
      <c r="H275" s="2"/>
      <c r="I275" s="2"/>
      <c r="J275" s="2"/>
      <c r="K275" s="2"/>
      <c r="L275" s="2"/>
    </row>
    <row r="276" spans="1:12">
      <c r="A276" s="2"/>
      <c r="B276" s="2"/>
      <c r="C276" s="2"/>
      <c r="D276" s="2"/>
      <c r="E276" s="2"/>
      <c r="F276" s="2"/>
      <c r="G276" s="2"/>
      <c r="H276" s="2"/>
      <c r="I276" s="2"/>
      <c r="J276" s="2"/>
      <c r="K276" s="2"/>
      <c r="L276" s="2"/>
    </row>
    <row r="277" spans="1:12">
      <c r="A277" s="2"/>
      <c r="B277" s="2"/>
      <c r="C277" s="2"/>
      <c r="D277" s="2"/>
      <c r="E277" s="2"/>
      <c r="F277" s="2"/>
      <c r="G277" s="2"/>
      <c r="H277" s="2"/>
      <c r="I277" s="2"/>
      <c r="J277" s="2"/>
      <c r="K277" s="2"/>
      <c r="L277" s="2"/>
    </row>
    <row r="278" spans="1:12">
      <c r="A278" s="2"/>
      <c r="B278" s="2"/>
      <c r="C278" s="2"/>
      <c r="D278" s="2"/>
      <c r="E278" s="2"/>
      <c r="F278" s="2"/>
      <c r="G278" s="2"/>
      <c r="H278" s="2"/>
      <c r="I278" s="2"/>
      <c r="J278" s="2"/>
      <c r="K278" s="2"/>
      <c r="L278" s="2"/>
    </row>
    <row r="279" spans="1:12">
      <c r="A279" s="2"/>
      <c r="B279" s="2"/>
      <c r="C279" s="2"/>
      <c r="D279" s="2"/>
      <c r="E279" s="2"/>
      <c r="F279" s="2"/>
      <c r="G279" s="2"/>
      <c r="H279" s="2"/>
      <c r="I279" s="2"/>
      <c r="J279" s="2"/>
      <c r="K279" s="2"/>
      <c r="L279" s="2"/>
    </row>
    <row r="280" spans="1:12">
      <c r="A280" s="2"/>
      <c r="B280" s="2"/>
      <c r="C280" s="2"/>
      <c r="D280" s="2"/>
      <c r="E280" s="2"/>
      <c r="F280" s="2"/>
      <c r="G280" s="2"/>
      <c r="H280" s="2"/>
      <c r="I280" s="2"/>
      <c r="J280" s="2"/>
      <c r="K280" s="2"/>
      <c r="L280" s="2"/>
    </row>
    <row r="281" spans="1:12">
      <c r="A281" s="2"/>
      <c r="B281" s="2"/>
      <c r="C281" s="2"/>
      <c r="D281" s="2"/>
      <c r="E281" s="2"/>
      <c r="F281" s="2"/>
      <c r="G281" s="2"/>
      <c r="H281" s="2"/>
      <c r="I281" s="2"/>
      <c r="J281" s="2"/>
      <c r="K281" s="2"/>
      <c r="L281" s="2"/>
    </row>
    <row r="282" spans="1:12">
      <c r="A282" s="2"/>
      <c r="B282" s="2"/>
      <c r="C282" s="2"/>
      <c r="D282" s="2"/>
      <c r="E282" s="2"/>
      <c r="F282" s="2"/>
      <c r="G282" s="2"/>
      <c r="H282" s="2"/>
      <c r="I282" s="2"/>
      <c r="J282" s="2"/>
      <c r="K282" s="2"/>
      <c r="L282" s="2"/>
    </row>
    <row r="283" spans="1:12">
      <c r="A283" s="2"/>
      <c r="B283" s="2"/>
      <c r="C283" s="2"/>
      <c r="D283" s="2"/>
      <c r="E283" s="2"/>
      <c r="F283" s="2"/>
      <c r="G283" s="2"/>
      <c r="H283" s="2"/>
      <c r="I283" s="2"/>
      <c r="J283" s="2"/>
      <c r="K283" s="2"/>
      <c r="L283" s="2"/>
    </row>
    <row r="284" spans="1:12">
      <c r="A284" s="2"/>
      <c r="B284" s="2"/>
      <c r="C284" s="2"/>
      <c r="D284" s="2"/>
      <c r="E284" s="2"/>
      <c r="F284" s="2"/>
      <c r="G284" s="2"/>
      <c r="H284" s="2"/>
      <c r="I284" s="2"/>
      <c r="J284" s="2"/>
      <c r="K284" s="2"/>
      <c r="L284" s="2"/>
    </row>
    <row r="285" spans="1:12">
      <c r="A285" s="2"/>
      <c r="B285" s="2"/>
      <c r="C285" s="2"/>
      <c r="D285" s="2"/>
      <c r="E285" s="2"/>
      <c r="F285" s="2"/>
      <c r="G285" s="2"/>
      <c r="H285" s="2"/>
      <c r="I285" s="2"/>
      <c r="J285" s="2"/>
      <c r="K285" s="2"/>
      <c r="L285" s="2"/>
    </row>
    <row r="286" spans="1:12">
      <c r="A286" s="2"/>
      <c r="B286" s="2"/>
      <c r="C286" s="2"/>
      <c r="D286" s="2"/>
      <c r="E286" s="2"/>
      <c r="F286" s="2"/>
      <c r="G286" s="2"/>
      <c r="H286" s="2"/>
      <c r="I286" s="2"/>
      <c r="J286" s="2"/>
      <c r="K286" s="2"/>
      <c r="L286" s="2"/>
    </row>
    <row r="287" spans="1:12">
      <c r="A287" s="2"/>
      <c r="B287" s="2"/>
      <c r="C287" s="2"/>
      <c r="D287" s="2"/>
      <c r="E287" s="2"/>
      <c r="F287" s="2"/>
      <c r="G287" s="2"/>
      <c r="H287" s="2"/>
      <c r="I287" s="2"/>
      <c r="J287" s="2"/>
      <c r="K287" s="2"/>
      <c r="L287" s="2"/>
    </row>
    <row r="288" spans="1:12">
      <c r="A288" s="2"/>
      <c r="B288" s="2"/>
      <c r="C288" s="2"/>
      <c r="D288" s="2"/>
      <c r="E288" s="2"/>
      <c r="F288" s="2"/>
      <c r="G288" s="2"/>
      <c r="H288" s="2"/>
      <c r="I288" s="2"/>
      <c r="J288" s="2"/>
      <c r="K288" s="2"/>
      <c r="L288" s="2"/>
    </row>
    <row r="289" spans="1:12">
      <c r="A289" s="2"/>
      <c r="B289" s="2"/>
      <c r="C289" s="2"/>
      <c r="D289" s="2"/>
      <c r="E289" s="2"/>
      <c r="F289" s="2"/>
      <c r="G289" s="2"/>
      <c r="H289" s="2"/>
      <c r="I289" s="2"/>
      <c r="J289" s="2"/>
      <c r="K289" s="2"/>
      <c r="L289" s="2"/>
    </row>
    <row r="290" spans="1:12">
      <c r="A290" s="2"/>
      <c r="B290" s="2"/>
      <c r="C290" s="2"/>
      <c r="D290" s="2"/>
      <c r="E290" s="2"/>
      <c r="F290" s="2"/>
      <c r="G290" s="2"/>
      <c r="H290" s="2"/>
      <c r="I290" s="2"/>
      <c r="J290" s="2"/>
      <c r="K290" s="2"/>
      <c r="L290" s="2"/>
    </row>
    <row r="291" spans="1:12">
      <c r="A291" s="2"/>
      <c r="B291" s="2"/>
      <c r="C291" s="2"/>
      <c r="D291" s="2"/>
      <c r="E291" s="2"/>
      <c r="F291" s="2"/>
      <c r="G291" s="2"/>
      <c r="H291" s="2"/>
      <c r="I291" s="2"/>
      <c r="J291" s="2"/>
      <c r="K291" s="2"/>
      <c r="L291" s="2"/>
    </row>
    <row r="292" spans="1:12">
      <c r="A292" s="2"/>
      <c r="B292" s="2"/>
      <c r="C292" s="2"/>
      <c r="D292" s="2"/>
      <c r="E292" s="2"/>
      <c r="F292" s="2"/>
      <c r="G292" s="2"/>
      <c r="H292" s="2"/>
      <c r="I292" s="2"/>
      <c r="J292" s="2"/>
      <c r="K292" s="2"/>
      <c r="L292" s="2"/>
    </row>
    <row r="293" spans="1:12">
      <c r="A293" s="2"/>
      <c r="B293" s="2"/>
      <c r="C293" s="2"/>
      <c r="D293" s="2"/>
      <c r="E293" s="2"/>
      <c r="F293" s="2"/>
      <c r="G293" s="2"/>
      <c r="H293" s="2"/>
      <c r="I293" s="2"/>
      <c r="J293" s="2"/>
      <c r="K293" s="2"/>
      <c r="L293" s="2"/>
    </row>
    <row r="294" spans="1:12">
      <c r="A294" s="2"/>
      <c r="B294" s="2"/>
      <c r="C294" s="2"/>
      <c r="D294" s="2"/>
      <c r="E294" s="2"/>
      <c r="F294" s="2"/>
      <c r="G294" s="2"/>
      <c r="H294" s="2"/>
      <c r="I294" s="2"/>
      <c r="J294" s="2"/>
      <c r="K294" s="2"/>
      <c r="L294" s="2"/>
    </row>
    <row r="295" spans="1:12">
      <c r="A295" s="2"/>
      <c r="B295" s="2"/>
      <c r="C295" s="2"/>
      <c r="D295" s="2"/>
      <c r="E295" s="2"/>
      <c r="F295" s="2"/>
      <c r="G295" s="2"/>
      <c r="H295" s="2"/>
      <c r="I295" s="2"/>
      <c r="J295" s="2"/>
      <c r="K295" s="2"/>
      <c r="L295" s="2"/>
    </row>
    <row r="296" spans="1:12">
      <c r="A296" s="2"/>
      <c r="B296" s="2"/>
      <c r="C296" s="2"/>
      <c r="D296" s="2"/>
      <c r="E296" s="2"/>
      <c r="F296" s="2"/>
      <c r="G296" s="2"/>
      <c r="H296" s="2"/>
      <c r="I296" s="2"/>
      <c r="J296" s="2"/>
      <c r="K296" s="2"/>
      <c r="L296" s="2"/>
    </row>
    <row r="297" spans="1:12">
      <c r="A297" s="2"/>
      <c r="B297" s="2"/>
      <c r="C297" s="2"/>
      <c r="D297" s="2"/>
      <c r="E297" s="2"/>
      <c r="F297" s="2"/>
      <c r="G297" s="2"/>
      <c r="H297" s="2"/>
      <c r="I297" s="2"/>
      <c r="J297" s="2"/>
      <c r="K297" s="2"/>
      <c r="L297" s="2"/>
    </row>
    <row r="298" spans="1:12">
      <c r="A298" s="2"/>
      <c r="B298" s="2"/>
      <c r="C298" s="2"/>
      <c r="D298" s="2"/>
      <c r="E298" s="2"/>
      <c r="F298" s="2"/>
      <c r="G298" s="2"/>
      <c r="H298" s="2"/>
      <c r="I298" s="2"/>
      <c r="J298" s="2"/>
      <c r="K298" s="2"/>
      <c r="L298" s="2"/>
    </row>
    <row r="299" spans="1:12">
      <c r="A299" s="2"/>
      <c r="B299" s="2"/>
      <c r="C299" s="2"/>
      <c r="D299" s="2"/>
      <c r="E299" s="2"/>
      <c r="F299" s="2"/>
      <c r="G299" s="2"/>
      <c r="H299" s="2"/>
      <c r="I299" s="2"/>
      <c r="J299" s="2"/>
      <c r="K299" s="2"/>
      <c r="L299" s="2"/>
    </row>
    <row r="300" spans="1:12">
      <c r="A300" s="2"/>
      <c r="B300" s="2"/>
      <c r="C300" s="2"/>
      <c r="D300" s="2"/>
      <c r="E300" s="2"/>
      <c r="F300" s="2"/>
      <c r="G300" s="2"/>
      <c r="H300" s="2"/>
      <c r="I300" s="2"/>
      <c r="J300" s="2"/>
      <c r="K300" s="2"/>
      <c r="L300" s="2"/>
    </row>
    <row r="301" spans="1:12">
      <c r="A301" s="2"/>
      <c r="B301" s="2"/>
      <c r="C301" s="2"/>
      <c r="D301" s="2"/>
      <c r="E301" s="2"/>
      <c r="F301" s="2"/>
      <c r="G301" s="2"/>
      <c r="H301" s="2"/>
      <c r="I301" s="2"/>
      <c r="J301" s="2"/>
      <c r="K301" s="2"/>
      <c r="L301" s="2"/>
    </row>
    <row r="302" spans="1:12">
      <c r="A302" s="2"/>
      <c r="B302" s="2"/>
      <c r="C302" s="2"/>
      <c r="D302" s="2"/>
      <c r="E302" s="2"/>
      <c r="F302" s="2"/>
      <c r="G302" s="2"/>
      <c r="H302" s="2"/>
      <c r="I302" s="2"/>
      <c r="J302" s="2"/>
      <c r="K302" s="2"/>
      <c r="L302" s="2"/>
    </row>
    <row r="303" spans="1:12">
      <c r="A303" s="2"/>
      <c r="B303" s="2"/>
      <c r="C303" s="2"/>
      <c r="D303" s="2"/>
      <c r="E303" s="2"/>
      <c r="F303" s="2"/>
      <c r="G303" s="2"/>
      <c r="H303" s="2"/>
      <c r="I303" s="2"/>
      <c r="J303" s="2"/>
      <c r="K303" s="2"/>
      <c r="L303" s="2"/>
    </row>
    <row r="304" spans="1:12">
      <c r="A304" s="2"/>
      <c r="B304" s="2"/>
      <c r="C304" s="2"/>
      <c r="D304" s="2"/>
      <c r="E304" s="2"/>
      <c r="F304" s="2"/>
      <c r="G304" s="2"/>
      <c r="H304" s="2"/>
      <c r="I304" s="2"/>
      <c r="J304" s="2"/>
      <c r="K304" s="2"/>
      <c r="L304" s="2"/>
    </row>
    <row r="305" spans="1:12">
      <c r="A305" s="2"/>
      <c r="B305" s="2"/>
      <c r="C305" s="2"/>
      <c r="D305" s="2"/>
      <c r="E305" s="2"/>
      <c r="F305" s="2"/>
      <c r="G305" s="2"/>
      <c r="H305" s="2"/>
      <c r="I305" s="2"/>
      <c r="J305" s="2"/>
      <c r="K305" s="2"/>
      <c r="L305" s="2"/>
    </row>
    <row r="306" spans="1:12">
      <c r="A306" s="2"/>
      <c r="B306" s="2"/>
      <c r="C306" s="2"/>
      <c r="D306" s="2"/>
      <c r="E306" s="2"/>
      <c r="F306" s="2"/>
      <c r="G306" s="2"/>
      <c r="H306" s="2"/>
      <c r="I306" s="2"/>
      <c r="J306" s="2"/>
      <c r="K306" s="2"/>
      <c r="L306" s="2"/>
    </row>
    <row r="307" spans="1:12">
      <c r="A307" s="2"/>
      <c r="B307" s="2"/>
      <c r="C307" s="2"/>
      <c r="D307" s="2"/>
      <c r="E307" s="2"/>
      <c r="F307" s="2"/>
      <c r="G307" s="2"/>
      <c r="H307" s="2"/>
      <c r="I307" s="2"/>
      <c r="J307" s="2"/>
      <c r="K307" s="2"/>
      <c r="L307" s="2"/>
    </row>
    <row r="308" spans="1:12">
      <c r="A308" s="2"/>
      <c r="B308" s="2"/>
      <c r="C308" s="2"/>
      <c r="D308" s="2"/>
      <c r="E308" s="2"/>
      <c r="F308" s="2"/>
      <c r="G308" s="2"/>
      <c r="H308" s="2"/>
      <c r="I308" s="2"/>
      <c r="J308" s="2"/>
      <c r="K308" s="2"/>
      <c r="L308" s="2"/>
    </row>
    <row r="309" spans="1:12">
      <c r="A309" s="2"/>
      <c r="B309" s="2"/>
      <c r="C309" s="2"/>
      <c r="D309" s="2"/>
      <c r="E309" s="2"/>
      <c r="F309" s="2"/>
      <c r="G309" s="2"/>
      <c r="H309" s="2"/>
      <c r="I309" s="2"/>
      <c r="J309" s="2"/>
      <c r="K309" s="2"/>
      <c r="L309" s="2"/>
    </row>
    <row r="310" spans="1:12">
      <c r="A310" s="2"/>
      <c r="B310" s="2"/>
      <c r="C310" s="2"/>
      <c r="D310" s="2"/>
      <c r="E310" s="2"/>
      <c r="F310" s="2"/>
      <c r="G310" s="2"/>
      <c r="H310" s="2"/>
      <c r="I310" s="2"/>
      <c r="J310" s="2"/>
      <c r="K310" s="2"/>
      <c r="L310" s="2"/>
    </row>
    <row r="311" spans="1:12">
      <c r="A311" s="2"/>
      <c r="B311" s="2"/>
      <c r="C311" s="2"/>
      <c r="D311" s="2"/>
      <c r="E311" s="2"/>
      <c r="F311" s="2"/>
      <c r="G311" s="2"/>
      <c r="H311" s="2"/>
      <c r="I311" s="2"/>
      <c r="J311" s="2"/>
      <c r="K311" s="2"/>
      <c r="L311" s="2"/>
    </row>
    <row r="312" spans="1:12">
      <c r="A312" s="2"/>
      <c r="B312" s="2"/>
      <c r="C312" s="2"/>
      <c r="D312" s="2"/>
      <c r="E312" s="2"/>
      <c r="F312" s="2"/>
      <c r="G312" s="2"/>
      <c r="H312" s="2"/>
      <c r="I312" s="2"/>
      <c r="J312" s="2"/>
      <c r="K312" s="2"/>
      <c r="L312" s="2"/>
    </row>
    <row r="313" spans="1:12">
      <c r="A313" s="2"/>
      <c r="B313" s="2"/>
      <c r="C313" s="2"/>
      <c r="D313" s="2"/>
      <c r="E313" s="2"/>
      <c r="F313" s="2"/>
      <c r="G313" s="2"/>
      <c r="H313" s="2"/>
      <c r="I313" s="2"/>
      <c r="J313" s="2"/>
      <c r="K313" s="2"/>
      <c r="L313" s="2"/>
    </row>
    <row r="314" spans="1:12">
      <c r="A314" s="2"/>
      <c r="B314" s="2"/>
      <c r="C314" s="2"/>
      <c r="D314" s="2"/>
      <c r="E314" s="2"/>
      <c r="F314" s="2"/>
      <c r="G314" s="2"/>
      <c r="H314" s="2"/>
      <c r="I314" s="2"/>
      <c r="J314" s="2"/>
      <c r="K314" s="2"/>
      <c r="L314" s="2"/>
    </row>
    <row r="315" spans="1:12">
      <c r="A315" s="2"/>
      <c r="B315" s="2"/>
      <c r="C315" s="2"/>
      <c r="D315" s="2"/>
      <c r="E315" s="2"/>
      <c r="F315" s="2"/>
      <c r="G315" s="2"/>
      <c r="H315" s="2"/>
      <c r="I315" s="2"/>
      <c r="J315" s="2"/>
      <c r="K315" s="2"/>
      <c r="L315" s="2"/>
    </row>
    <row r="316" spans="1:12">
      <c r="A316" s="2"/>
      <c r="B316" s="2"/>
      <c r="C316" s="2"/>
      <c r="D316" s="2"/>
      <c r="E316" s="2"/>
      <c r="F316" s="2"/>
      <c r="G316" s="2"/>
      <c r="H316" s="2"/>
      <c r="I316" s="2"/>
      <c r="J316" s="2"/>
      <c r="K316" s="2"/>
      <c r="L316" s="2"/>
    </row>
    <row r="317" spans="1:12">
      <c r="A317" s="2"/>
      <c r="B317" s="2"/>
      <c r="C317" s="2"/>
      <c r="D317" s="2"/>
      <c r="E317" s="2"/>
      <c r="F317" s="2"/>
      <c r="G317" s="2"/>
      <c r="H317" s="2"/>
      <c r="I317" s="2"/>
      <c r="J317" s="2"/>
      <c r="K317" s="2"/>
      <c r="L317" s="2"/>
    </row>
    <row r="318" spans="1:12">
      <c r="A318" s="2"/>
      <c r="B318" s="2"/>
      <c r="C318" s="2"/>
      <c r="D318" s="2"/>
      <c r="E318" s="2"/>
      <c r="F318" s="2"/>
      <c r="G318" s="2"/>
      <c r="H318" s="2"/>
      <c r="I318" s="2"/>
      <c r="J318" s="2"/>
      <c r="K318" s="2"/>
      <c r="L318" s="2"/>
    </row>
    <row r="319" spans="1:12">
      <c r="A319" s="2"/>
      <c r="B319" s="2"/>
      <c r="C319" s="2"/>
      <c r="D319" s="2"/>
      <c r="E319" s="2"/>
      <c r="F319" s="2"/>
      <c r="G319" s="2"/>
      <c r="H319" s="2"/>
      <c r="I319" s="2"/>
      <c r="J319" s="2"/>
      <c r="K319" s="2"/>
      <c r="L319" s="2"/>
    </row>
    <row r="320" spans="1:12">
      <c r="A320" s="2"/>
      <c r="B320" s="2"/>
      <c r="C320" s="2"/>
      <c r="D320" s="2"/>
      <c r="E320" s="2"/>
      <c r="F320" s="2"/>
      <c r="G320" s="2"/>
      <c r="H320" s="2"/>
      <c r="I320" s="2"/>
      <c r="J320" s="2"/>
      <c r="K320" s="2"/>
      <c r="L320" s="2"/>
    </row>
    <row r="321" spans="1:12">
      <c r="A321" s="2"/>
      <c r="B321" s="2"/>
      <c r="C321" s="2"/>
      <c r="D321" s="2"/>
      <c r="E321" s="2"/>
      <c r="F321" s="2"/>
      <c r="G321" s="2"/>
      <c r="H321" s="2"/>
      <c r="I321" s="2"/>
      <c r="J321" s="2"/>
      <c r="K321" s="2"/>
      <c r="L321" s="2"/>
    </row>
    <row r="322" spans="1:12">
      <c r="A322" s="2"/>
      <c r="B322" s="2"/>
      <c r="C322" s="2"/>
      <c r="D322" s="2"/>
      <c r="E322" s="2"/>
      <c r="F322" s="2"/>
      <c r="G322" s="2"/>
      <c r="H322" s="2"/>
      <c r="I322" s="2"/>
      <c r="J322" s="2"/>
      <c r="K322" s="2"/>
      <c r="L322" s="2"/>
    </row>
    <row r="323" spans="1:12">
      <c r="A323" s="2"/>
      <c r="B323" s="2"/>
      <c r="C323" s="2"/>
      <c r="D323" s="2"/>
      <c r="E323" s="2"/>
      <c r="F323" s="2"/>
      <c r="G323" s="2"/>
      <c r="H323" s="2"/>
      <c r="I323" s="2"/>
      <c r="J323" s="2"/>
      <c r="K323" s="2"/>
      <c r="L323" s="2"/>
    </row>
    <row r="324" spans="1:12">
      <c r="A324" s="2"/>
      <c r="B324" s="2"/>
      <c r="C324" s="2"/>
      <c r="D324" s="2"/>
      <c r="E324" s="2"/>
      <c r="F324" s="2"/>
      <c r="G324" s="2"/>
      <c r="H324" s="2"/>
      <c r="I324" s="2"/>
      <c r="J324" s="2"/>
      <c r="K324" s="2"/>
      <c r="L324" s="2"/>
    </row>
    <row r="325" spans="1:12">
      <c r="A325" s="2"/>
      <c r="B325" s="2"/>
      <c r="C325" s="2"/>
      <c r="D325" s="2"/>
      <c r="E325" s="2"/>
      <c r="F325" s="2"/>
      <c r="G325" s="2"/>
      <c r="H325" s="2"/>
      <c r="I325" s="2"/>
      <c r="J325" s="2"/>
      <c r="K325" s="2"/>
      <c r="L325" s="2"/>
    </row>
    <row r="326" spans="1:12">
      <c r="A326" s="2"/>
      <c r="B326" s="2"/>
      <c r="C326" s="2"/>
      <c r="D326" s="2"/>
      <c r="E326" s="2"/>
      <c r="F326" s="2"/>
      <c r="G326" s="2"/>
      <c r="H326" s="2"/>
      <c r="I326" s="2"/>
      <c r="J326" s="2"/>
      <c r="K326" s="2"/>
      <c r="L326" s="2"/>
    </row>
    <row r="327" spans="1:12">
      <c r="A327" s="2"/>
      <c r="B327" s="2"/>
      <c r="C327" s="2"/>
      <c r="D327" s="2"/>
      <c r="E327" s="2"/>
      <c r="F327" s="2"/>
      <c r="G327" s="2"/>
      <c r="H327" s="2"/>
      <c r="I327" s="2"/>
      <c r="J327" s="2"/>
      <c r="K327" s="2"/>
      <c r="L327" s="2"/>
    </row>
    <row r="328" spans="1:12">
      <c r="A328" s="2"/>
      <c r="B328" s="2"/>
      <c r="C328" s="2"/>
      <c r="D328" s="2"/>
      <c r="E328" s="2"/>
      <c r="F328" s="2"/>
      <c r="G328" s="2"/>
      <c r="H328" s="2"/>
      <c r="I328" s="2"/>
      <c r="J328" s="2"/>
      <c r="K328" s="2"/>
      <c r="L328" s="2"/>
    </row>
    <row r="329" spans="1:12">
      <c r="A329" s="2"/>
      <c r="B329" s="2"/>
      <c r="C329" s="2"/>
      <c r="D329" s="2"/>
      <c r="E329" s="2"/>
      <c r="F329" s="2"/>
      <c r="G329" s="2"/>
      <c r="H329" s="2"/>
      <c r="I329" s="2"/>
      <c r="J329" s="2"/>
      <c r="K329" s="2"/>
      <c r="L329" s="2"/>
    </row>
    <row r="330" spans="1:12">
      <c r="A330" s="2"/>
      <c r="B330" s="2"/>
      <c r="C330" s="2"/>
      <c r="D330" s="2"/>
      <c r="E330" s="2"/>
      <c r="F330" s="2"/>
      <c r="G330" s="2"/>
      <c r="H330" s="2"/>
      <c r="I330" s="2"/>
      <c r="J330" s="2"/>
      <c r="K330" s="2"/>
      <c r="L330" s="2"/>
    </row>
    <row r="331" spans="1:12">
      <c r="A331" s="2"/>
      <c r="B331" s="2"/>
      <c r="C331" s="2"/>
      <c r="D331" s="2"/>
      <c r="E331" s="2"/>
      <c r="F331" s="2"/>
      <c r="G331" s="2"/>
      <c r="H331" s="2"/>
      <c r="I331" s="2"/>
      <c r="J331" s="2"/>
      <c r="K331" s="2"/>
      <c r="L331" s="2"/>
    </row>
    <row r="332" spans="1:12">
      <c r="A332" s="2"/>
      <c r="B332" s="2"/>
      <c r="C332" s="2"/>
      <c r="D332" s="2"/>
      <c r="E332" s="2"/>
      <c r="F332" s="2"/>
      <c r="G332" s="2"/>
      <c r="H332" s="2"/>
      <c r="I332" s="2"/>
      <c r="J332" s="2"/>
      <c r="K332" s="2"/>
      <c r="L332" s="2"/>
    </row>
    <row r="333" spans="1:12">
      <c r="A333" s="2"/>
      <c r="B333" s="2"/>
      <c r="C333" s="2"/>
      <c r="D333" s="2"/>
      <c r="E333" s="2"/>
      <c r="F333" s="2"/>
      <c r="G333" s="2"/>
      <c r="H333" s="2"/>
      <c r="I333" s="2"/>
      <c r="J333" s="2"/>
      <c r="K333" s="2"/>
      <c r="L333" s="2"/>
    </row>
    <row r="334" spans="1:12">
      <c r="A334" s="2"/>
      <c r="B334" s="2"/>
      <c r="C334" s="2"/>
      <c r="D334" s="2"/>
      <c r="E334" s="2"/>
      <c r="F334" s="2"/>
      <c r="G334" s="2"/>
      <c r="H334" s="2"/>
      <c r="I334" s="2"/>
      <c r="J334" s="2"/>
      <c r="K334" s="2"/>
      <c r="L334" s="2"/>
    </row>
    <row r="335" spans="1:12">
      <c r="A335" s="2"/>
      <c r="B335" s="2"/>
      <c r="C335" s="2"/>
      <c r="D335" s="2"/>
      <c r="E335" s="2"/>
      <c r="F335" s="2"/>
      <c r="G335" s="2"/>
      <c r="H335" s="2"/>
      <c r="I335" s="2"/>
      <c r="J335" s="2"/>
      <c r="K335" s="2"/>
      <c r="L335" s="2"/>
    </row>
    <row r="336" spans="1:12">
      <c r="A336" s="2"/>
      <c r="B336" s="2"/>
      <c r="C336" s="2"/>
      <c r="D336" s="2"/>
      <c r="E336" s="2"/>
      <c r="F336" s="2"/>
      <c r="G336" s="2"/>
      <c r="H336" s="2"/>
      <c r="I336" s="2"/>
      <c r="J336" s="2"/>
      <c r="K336" s="2"/>
      <c r="L336" s="2"/>
    </row>
    <row r="337" spans="1:12">
      <c r="A337" s="2"/>
      <c r="B337" s="2"/>
      <c r="C337" s="2"/>
      <c r="D337" s="2"/>
      <c r="E337" s="2"/>
      <c r="F337" s="2"/>
      <c r="G337" s="2"/>
      <c r="H337" s="2"/>
      <c r="I337" s="2"/>
      <c r="J337" s="2"/>
      <c r="K337" s="2"/>
      <c r="L337" s="2"/>
    </row>
    <row r="338" spans="1:12">
      <c r="A338" s="2"/>
      <c r="B338" s="2"/>
      <c r="C338" s="2"/>
      <c r="D338" s="2"/>
      <c r="E338" s="2"/>
      <c r="F338" s="2"/>
      <c r="G338" s="2"/>
      <c r="H338" s="2"/>
      <c r="I338" s="2"/>
      <c r="J338" s="2"/>
      <c r="K338" s="2"/>
      <c r="L338" s="2"/>
    </row>
    <row r="339" spans="1:12">
      <c r="A339" s="2"/>
      <c r="B339" s="2"/>
      <c r="C339" s="2"/>
      <c r="D339" s="2"/>
      <c r="E339" s="2"/>
      <c r="F339" s="2"/>
      <c r="G339" s="2"/>
      <c r="H339" s="2"/>
      <c r="I339" s="2"/>
      <c r="J339" s="2"/>
      <c r="K339" s="2"/>
      <c r="L339" s="2"/>
    </row>
    <row r="340" spans="1:12">
      <c r="A340" s="2"/>
      <c r="B340" s="2"/>
      <c r="C340" s="2"/>
      <c r="D340" s="2"/>
      <c r="E340" s="2"/>
      <c r="F340" s="2"/>
      <c r="G340" s="2"/>
      <c r="H340" s="2"/>
      <c r="I340" s="2"/>
      <c r="J340" s="2"/>
      <c r="K340" s="2"/>
      <c r="L340" s="2"/>
    </row>
    <row r="341" spans="1:12">
      <c r="A341" s="2"/>
      <c r="B341" s="2"/>
      <c r="C341" s="2"/>
      <c r="D341" s="2"/>
      <c r="E341" s="2"/>
      <c r="F341" s="2"/>
      <c r="G341" s="2"/>
      <c r="H341" s="2"/>
      <c r="I341" s="2"/>
      <c r="J341" s="2"/>
      <c r="K341" s="2"/>
      <c r="L341" s="2"/>
    </row>
    <row r="342" spans="1:12">
      <c r="A342" s="2"/>
      <c r="B342" s="2"/>
      <c r="C342" s="2"/>
      <c r="D342" s="2"/>
      <c r="E342" s="2"/>
      <c r="F342" s="2"/>
      <c r="G342" s="2"/>
      <c r="H342" s="2"/>
      <c r="I342" s="2"/>
      <c r="J342" s="2"/>
      <c r="K342" s="2"/>
      <c r="L342" s="2"/>
    </row>
    <row r="343" spans="1:12">
      <c r="A343" s="2"/>
      <c r="B343" s="2"/>
      <c r="C343" s="2"/>
      <c r="D343" s="2"/>
      <c r="E343" s="2"/>
      <c r="F343" s="2"/>
      <c r="G343" s="2"/>
      <c r="H343" s="2"/>
      <c r="I343" s="2"/>
      <c r="J343" s="2"/>
      <c r="K343" s="2"/>
      <c r="L343" s="2"/>
    </row>
    <row r="344" spans="1:12">
      <c r="A344" s="2"/>
      <c r="B344" s="2"/>
      <c r="C344" s="2"/>
      <c r="D344" s="2"/>
      <c r="E344" s="2"/>
      <c r="F344" s="2"/>
      <c r="G344" s="2"/>
      <c r="H344" s="2"/>
      <c r="I344" s="2"/>
      <c r="J344" s="2"/>
      <c r="K344" s="2"/>
      <c r="L344" s="2"/>
    </row>
    <row r="345" spans="1:12">
      <c r="A345" s="2"/>
      <c r="B345" s="2"/>
      <c r="C345" s="2"/>
      <c r="D345" s="2"/>
      <c r="E345" s="2"/>
      <c r="F345" s="2"/>
      <c r="G345" s="2"/>
      <c r="H345" s="2"/>
      <c r="I345" s="2"/>
      <c r="J345" s="2"/>
      <c r="K345" s="2"/>
      <c r="L345" s="2"/>
    </row>
    <row r="346" spans="1:12">
      <c r="A346" s="2"/>
      <c r="B346" s="2"/>
      <c r="C346" s="2"/>
      <c r="D346" s="2"/>
      <c r="E346" s="2"/>
      <c r="F346" s="2"/>
      <c r="G346" s="2"/>
      <c r="H346" s="2"/>
      <c r="I346" s="2"/>
      <c r="J346" s="2"/>
      <c r="K346" s="2"/>
      <c r="L346" s="2"/>
    </row>
    <row r="347" spans="1:12">
      <c r="A347" s="2"/>
      <c r="B347" s="2"/>
      <c r="C347" s="2"/>
      <c r="D347" s="2"/>
      <c r="E347" s="2"/>
      <c r="F347" s="2"/>
      <c r="G347" s="2"/>
      <c r="H347" s="2"/>
      <c r="I347" s="2"/>
      <c r="J347" s="2"/>
      <c r="K347" s="2"/>
      <c r="L347" s="2"/>
    </row>
    <row r="348" spans="1:12">
      <c r="A348" s="2"/>
      <c r="B348" s="2"/>
      <c r="C348" s="2"/>
      <c r="D348" s="2"/>
      <c r="E348" s="2"/>
      <c r="F348" s="2"/>
      <c r="G348" s="2"/>
      <c r="H348" s="2"/>
      <c r="I348" s="2"/>
      <c r="J348" s="2"/>
      <c r="K348" s="2"/>
      <c r="L348" s="2"/>
    </row>
    <row r="349" spans="1:12">
      <c r="A349" s="2"/>
      <c r="B349" s="2"/>
      <c r="C349" s="2"/>
      <c r="D349" s="2"/>
      <c r="E349" s="2"/>
      <c r="F349" s="2"/>
      <c r="G349" s="2"/>
      <c r="H349" s="2"/>
      <c r="I349" s="2"/>
      <c r="J349" s="2"/>
      <c r="K349" s="2"/>
      <c r="L349" s="2"/>
    </row>
    <row r="350" spans="1:12">
      <c r="A350" s="2"/>
      <c r="B350" s="2"/>
      <c r="C350" s="2"/>
      <c r="D350" s="2"/>
      <c r="E350" s="2"/>
      <c r="F350" s="2"/>
      <c r="G350" s="2"/>
      <c r="H350" s="2"/>
      <c r="I350" s="2"/>
      <c r="J350" s="2"/>
      <c r="K350" s="2"/>
      <c r="L350" s="2"/>
    </row>
    <row r="351" spans="1:12">
      <c r="A351" s="2"/>
      <c r="B351" s="2"/>
      <c r="C351" s="2"/>
      <c r="D351" s="2"/>
      <c r="E351" s="2"/>
      <c r="F351" s="2"/>
      <c r="G351" s="2"/>
      <c r="H351" s="2"/>
      <c r="I351" s="2"/>
      <c r="J351" s="2"/>
      <c r="K351" s="2"/>
      <c r="L351" s="2"/>
    </row>
    <row r="352" spans="1:12">
      <c r="A352" s="2"/>
      <c r="B352" s="2"/>
      <c r="C352" s="2"/>
      <c r="D352" s="2"/>
      <c r="E352" s="2"/>
      <c r="F352" s="2"/>
      <c r="G352" s="2"/>
      <c r="H352" s="2"/>
      <c r="I352" s="2"/>
      <c r="J352" s="2"/>
      <c r="K352" s="2"/>
      <c r="L352" s="2"/>
    </row>
    <row r="353" spans="1:12">
      <c r="A353" s="2"/>
      <c r="B353" s="2"/>
      <c r="C353" s="2"/>
      <c r="D353" s="2"/>
      <c r="E353" s="2"/>
      <c r="F353" s="2"/>
      <c r="G353" s="2"/>
      <c r="H353" s="2"/>
      <c r="I353" s="2"/>
      <c r="J353" s="2"/>
      <c r="K353" s="2"/>
      <c r="L353" s="2"/>
    </row>
    <row r="354" spans="1:12">
      <c r="A354" s="2"/>
      <c r="B354" s="2"/>
      <c r="C354" s="2"/>
      <c r="D354" s="2"/>
      <c r="E354" s="2"/>
      <c r="F354" s="2"/>
      <c r="G354" s="2"/>
      <c r="H354" s="2"/>
      <c r="I354" s="2"/>
      <c r="J354" s="2"/>
      <c r="K354" s="2"/>
      <c r="L354" s="2"/>
    </row>
    <row r="355" spans="1:12">
      <c r="A355" s="2"/>
      <c r="B355" s="2"/>
      <c r="C355" s="2"/>
      <c r="D355" s="2"/>
      <c r="E355" s="2"/>
      <c r="F355" s="2"/>
      <c r="G355" s="2"/>
      <c r="H355" s="2"/>
      <c r="I355" s="2"/>
      <c r="J355" s="2"/>
      <c r="K355" s="2"/>
      <c r="L355" s="2"/>
    </row>
    <row r="356" spans="1:12">
      <c r="A356" s="2"/>
      <c r="B356" s="2"/>
      <c r="C356" s="2"/>
      <c r="D356" s="2"/>
      <c r="E356" s="2"/>
      <c r="F356" s="2"/>
      <c r="G356" s="2"/>
      <c r="H356" s="2"/>
      <c r="I356" s="2"/>
      <c r="J356" s="2"/>
      <c r="K356" s="2"/>
      <c r="L356" s="2"/>
    </row>
    <row r="357" spans="1:12">
      <c r="A357" s="2"/>
      <c r="B357" s="2"/>
      <c r="C357" s="2"/>
      <c r="D357" s="2"/>
      <c r="E357" s="2"/>
      <c r="F357" s="2"/>
      <c r="G357" s="2"/>
      <c r="H357" s="2"/>
      <c r="I357" s="2"/>
      <c r="J357" s="2"/>
      <c r="K357" s="2"/>
      <c r="L357" s="2"/>
    </row>
    <row r="358" spans="1:12">
      <c r="A358" s="2"/>
      <c r="B358" s="2"/>
      <c r="C358" s="2"/>
      <c r="D358" s="2"/>
      <c r="E358" s="2"/>
      <c r="F358" s="2"/>
      <c r="G358" s="2"/>
      <c r="H358" s="2"/>
      <c r="I358" s="2"/>
      <c r="J358" s="2"/>
      <c r="K358" s="2"/>
      <c r="L358" s="2"/>
    </row>
    <row r="359" spans="1:12">
      <c r="A359" s="2"/>
      <c r="B359" s="2"/>
      <c r="C359" s="2"/>
      <c r="D359" s="2"/>
      <c r="E359" s="2"/>
      <c r="F359" s="2"/>
      <c r="G359" s="2"/>
      <c r="H359" s="2"/>
      <c r="I359" s="2"/>
      <c r="J359" s="2"/>
      <c r="K359" s="2"/>
      <c r="L359" s="2"/>
    </row>
    <row r="360" spans="1:12">
      <c r="A360" s="2"/>
      <c r="B360" s="2"/>
      <c r="C360" s="2"/>
      <c r="D360" s="2"/>
      <c r="E360" s="2"/>
      <c r="F360" s="2"/>
      <c r="G360" s="2"/>
      <c r="H360" s="2"/>
      <c r="I360" s="2"/>
      <c r="J360" s="2"/>
      <c r="K360" s="2"/>
      <c r="L360" s="2"/>
    </row>
    <row r="361" spans="1:12">
      <c r="A361" s="2"/>
      <c r="B361" s="2"/>
      <c r="C361" s="2"/>
      <c r="D361" s="2"/>
      <c r="E361" s="2"/>
      <c r="F361" s="2"/>
      <c r="G361" s="2"/>
      <c r="H361" s="2"/>
      <c r="I361" s="2"/>
      <c r="J361" s="2"/>
      <c r="K361" s="2"/>
      <c r="L361" s="2"/>
    </row>
    <row r="362" spans="1:12">
      <c r="A362" s="2"/>
      <c r="B362" s="2"/>
      <c r="C362" s="2"/>
      <c r="D362" s="2"/>
      <c r="E362" s="2"/>
      <c r="F362" s="2"/>
      <c r="G362" s="2"/>
      <c r="H362" s="2"/>
      <c r="I362" s="2"/>
      <c r="J362" s="2"/>
      <c r="K362" s="2"/>
      <c r="L362" s="2"/>
    </row>
    <row r="363" spans="1:12">
      <c r="A363" s="2"/>
      <c r="B363" s="2"/>
      <c r="C363" s="2"/>
      <c r="D363" s="2"/>
      <c r="E363" s="2"/>
      <c r="F363" s="2"/>
      <c r="G363" s="2"/>
      <c r="H363" s="2"/>
      <c r="I363" s="2"/>
      <c r="J363" s="2"/>
      <c r="K363" s="2"/>
      <c r="L363" s="2"/>
    </row>
    <row r="364" spans="1:12">
      <c r="A364" s="2"/>
      <c r="B364" s="2"/>
      <c r="C364" s="2"/>
      <c r="D364" s="2"/>
      <c r="E364" s="2"/>
      <c r="F364" s="2"/>
      <c r="G364" s="2"/>
      <c r="H364" s="2"/>
      <c r="I364" s="2"/>
      <c r="J364" s="2"/>
      <c r="K364" s="2"/>
      <c r="L364" s="2"/>
    </row>
    <row r="365" spans="1:12">
      <c r="A365" s="2"/>
      <c r="B365" s="2"/>
      <c r="C365" s="2"/>
      <c r="D365" s="2"/>
      <c r="E365" s="2"/>
      <c r="F365" s="2"/>
      <c r="G365" s="2"/>
      <c r="H365" s="2"/>
      <c r="I365" s="2"/>
      <c r="J365" s="2"/>
      <c r="K365" s="2"/>
      <c r="L365" s="2"/>
    </row>
    <row r="366" spans="1:12">
      <c r="A366" s="2"/>
      <c r="B366" s="2"/>
      <c r="C366" s="2"/>
      <c r="D366" s="2"/>
      <c r="E366" s="2"/>
      <c r="F366" s="2"/>
      <c r="G366" s="2"/>
      <c r="H366" s="2"/>
      <c r="I366" s="2"/>
      <c r="J366" s="2"/>
      <c r="K366" s="2"/>
      <c r="L366" s="2"/>
    </row>
    <row r="367" spans="1:12">
      <c r="A367" s="2"/>
      <c r="B367" s="2"/>
      <c r="C367" s="2"/>
      <c r="D367" s="2"/>
      <c r="E367" s="2"/>
      <c r="F367" s="2"/>
      <c r="G367" s="2"/>
      <c r="H367" s="2"/>
      <c r="I367" s="2"/>
      <c r="J367" s="2"/>
      <c r="K367" s="2"/>
      <c r="L367" s="2"/>
    </row>
    <row r="368" spans="1:12">
      <c r="A368" s="2"/>
      <c r="B368" s="2"/>
      <c r="C368" s="2"/>
      <c r="D368" s="2"/>
      <c r="E368" s="2"/>
      <c r="F368" s="2"/>
      <c r="G368" s="2"/>
      <c r="H368" s="2"/>
      <c r="I368" s="2"/>
      <c r="J368" s="2"/>
      <c r="K368" s="2"/>
      <c r="L368" s="2"/>
    </row>
    <row r="369" spans="1:12">
      <c r="A369" s="2"/>
      <c r="B369" s="2"/>
      <c r="C369" s="2"/>
      <c r="D369" s="2"/>
      <c r="E369" s="2"/>
      <c r="F369" s="2"/>
      <c r="G369" s="2"/>
      <c r="H369" s="2"/>
      <c r="I369" s="2"/>
      <c r="J369" s="2"/>
      <c r="K369" s="2"/>
      <c r="L369" s="2"/>
    </row>
    <row r="370" spans="1:12">
      <c r="A370" s="2"/>
      <c r="B370" s="2"/>
      <c r="C370" s="2"/>
      <c r="D370" s="2"/>
      <c r="E370" s="2"/>
      <c r="F370" s="2"/>
      <c r="G370" s="2"/>
      <c r="H370" s="2"/>
      <c r="I370" s="2"/>
      <c r="J370" s="2"/>
      <c r="K370" s="2"/>
      <c r="L370" s="2"/>
    </row>
    <row r="371" spans="1:12">
      <c r="A371" s="2"/>
      <c r="B371" s="2"/>
      <c r="C371" s="2"/>
      <c r="D371" s="2"/>
      <c r="E371" s="2"/>
      <c r="F371" s="2"/>
      <c r="G371" s="2"/>
      <c r="H371" s="2"/>
      <c r="I371" s="2"/>
      <c r="J371" s="2"/>
      <c r="K371" s="2"/>
      <c r="L371" s="2"/>
    </row>
    <row r="372" spans="1:12">
      <c r="A372" s="2"/>
      <c r="B372" s="2"/>
      <c r="C372" s="2"/>
      <c r="D372" s="2"/>
      <c r="E372" s="2"/>
      <c r="F372" s="2"/>
      <c r="G372" s="2"/>
      <c r="H372" s="2"/>
      <c r="I372" s="2"/>
      <c r="J372" s="2"/>
      <c r="K372" s="2"/>
      <c r="L372" s="2"/>
    </row>
    <row r="373" spans="1:12">
      <c r="A373" s="2"/>
      <c r="B373" s="2"/>
      <c r="C373" s="2"/>
      <c r="D373" s="2"/>
      <c r="E373" s="2"/>
      <c r="F373" s="2"/>
      <c r="G373" s="2"/>
      <c r="H373" s="2"/>
      <c r="I373" s="2"/>
      <c r="J373" s="2"/>
      <c r="K373" s="2"/>
      <c r="L373" s="2"/>
    </row>
    <row r="374" spans="1:12">
      <c r="A374" s="2"/>
      <c r="B374" s="2"/>
      <c r="C374" s="2"/>
      <c r="D374" s="2"/>
      <c r="E374" s="2"/>
      <c r="F374" s="2"/>
      <c r="G374" s="2"/>
      <c r="H374" s="2"/>
      <c r="I374" s="2"/>
      <c r="J374" s="2"/>
      <c r="K374" s="2"/>
      <c r="L374" s="2"/>
    </row>
    <row r="375" spans="1:12">
      <c r="A375" s="2"/>
      <c r="B375" s="2"/>
      <c r="C375" s="2"/>
      <c r="D375" s="2"/>
      <c r="E375" s="2"/>
      <c r="F375" s="2"/>
      <c r="G375" s="2"/>
      <c r="H375" s="2"/>
      <c r="I375" s="2"/>
      <c r="J375" s="2"/>
      <c r="K375" s="2"/>
      <c r="L375" s="2"/>
    </row>
    <row r="376" spans="1:12">
      <c r="A376" s="2"/>
      <c r="B376" s="2"/>
      <c r="C376" s="2"/>
      <c r="D376" s="2"/>
      <c r="E376" s="2"/>
      <c r="F376" s="2"/>
      <c r="G376" s="2"/>
      <c r="H376" s="2"/>
      <c r="I376" s="2"/>
      <c r="J376" s="2"/>
      <c r="K376" s="2"/>
      <c r="L376" s="2"/>
    </row>
    <row r="377" spans="1:12">
      <c r="A377" s="2"/>
      <c r="B377" s="2"/>
      <c r="C377" s="2"/>
      <c r="D377" s="2"/>
      <c r="E377" s="2"/>
      <c r="F377" s="2"/>
      <c r="G377" s="2"/>
      <c r="H377" s="2"/>
      <c r="I377" s="2"/>
      <c r="J377" s="2"/>
      <c r="K377" s="2"/>
      <c r="L377" s="2"/>
    </row>
    <row r="378" spans="1:12">
      <c r="A378" s="2"/>
      <c r="B378" s="2"/>
      <c r="C378" s="2"/>
      <c r="D378" s="2"/>
      <c r="E378" s="2"/>
      <c r="F378" s="2"/>
      <c r="G378" s="2"/>
      <c r="H378" s="2"/>
      <c r="I378" s="2"/>
      <c r="J378" s="2"/>
      <c r="K378" s="2"/>
      <c r="L378" s="2"/>
    </row>
    <row r="379" spans="1:12">
      <c r="A379" s="2"/>
      <c r="B379" s="2"/>
      <c r="C379" s="2"/>
      <c r="D379" s="2"/>
      <c r="E379" s="2"/>
      <c r="F379" s="2"/>
      <c r="G379" s="2"/>
      <c r="H379" s="2"/>
      <c r="I379" s="2"/>
      <c r="J379" s="2"/>
      <c r="K379" s="2"/>
      <c r="L379" s="2"/>
    </row>
    <row r="380" spans="1:12">
      <c r="A380" s="2"/>
      <c r="B380" s="2"/>
      <c r="C380" s="2"/>
      <c r="D380" s="2"/>
      <c r="E380" s="2"/>
      <c r="F380" s="2"/>
      <c r="G380" s="2"/>
      <c r="H380" s="2"/>
      <c r="I380" s="2"/>
      <c r="J380" s="2"/>
      <c r="K380" s="2"/>
      <c r="L380" s="2"/>
    </row>
    <row r="381" spans="1:12">
      <c r="A381" s="2"/>
      <c r="B381" s="2"/>
      <c r="C381" s="2"/>
      <c r="D381" s="2"/>
      <c r="E381" s="2"/>
      <c r="F381" s="2"/>
      <c r="G381" s="2"/>
      <c r="H381" s="2"/>
      <c r="I381" s="2"/>
      <c r="J381" s="2"/>
      <c r="K381" s="2"/>
      <c r="L381" s="2"/>
    </row>
    <row r="382" spans="1:12">
      <c r="A382" s="2"/>
      <c r="B382" s="2"/>
      <c r="C382" s="2"/>
      <c r="D382" s="2"/>
      <c r="E382" s="2"/>
      <c r="F382" s="2"/>
      <c r="G382" s="2"/>
      <c r="H382" s="2"/>
      <c r="I382" s="2"/>
      <c r="J382" s="2"/>
      <c r="K382" s="2"/>
      <c r="L382" s="2"/>
    </row>
    <row r="383" spans="1:12">
      <c r="A383" s="2"/>
      <c r="B383" s="2"/>
      <c r="C383" s="2"/>
      <c r="D383" s="2"/>
      <c r="E383" s="2"/>
      <c r="F383" s="2"/>
      <c r="G383" s="2"/>
      <c r="H383" s="2"/>
      <c r="I383" s="2"/>
      <c r="J383" s="2"/>
      <c r="K383" s="2"/>
      <c r="L383" s="2"/>
    </row>
    <row r="384" spans="1:12">
      <c r="A384" s="2"/>
      <c r="B384" s="2"/>
      <c r="C384" s="2"/>
      <c r="D384" s="2"/>
      <c r="E384" s="2"/>
      <c r="F384" s="2"/>
      <c r="G384" s="2"/>
      <c r="H384" s="2"/>
      <c r="I384" s="2"/>
      <c r="J384" s="2"/>
      <c r="K384" s="2"/>
      <c r="L384" s="2"/>
    </row>
    <row r="385" spans="1:12">
      <c r="A385" s="2"/>
      <c r="B385" s="2"/>
      <c r="C385" s="2"/>
      <c r="D385" s="2"/>
      <c r="E385" s="2"/>
      <c r="F385" s="2"/>
      <c r="G385" s="2"/>
      <c r="H385" s="2"/>
      <c r="I385" s="2"/>
      <c r="J385" s="2"/>
      <c r="K385" s="2"/>
      <c r="L385" s="2"/>
    </row>
    <row r="386" spans="1:12">
      <c r="A386" s="2"/>
      <c r="B386" s="2"/>
      <c r="C386" s="2"/>
      <c r="D386" s="2"/>
      <c r="E386" s="2"/>
      <c r="F386" s="2"/>
      <c r="G386" s="2"/>
      <c r="H386" s="2"/>
      <c r="I386" s="2"/>
      <c r="J386" s="2"/>
      <c r="K386" s="2"/>
      <c r="L386" s="2"/>
    </row>
    <row r="387" spans="1:12">
      <c r="A387" s="2"/>
      <c r="B387" s="2"/>
      <c r="C387" s="2"/>
      <c r="D387" s="2"/>
      <c r="E387" s="2"/>
      <c r="F387" s="2"/>
      <c r="G387" s="2"/>
      <c r="H387" s="2"/>
      <c r="I387" s="2"/>
      <c r="J387" s="2"/>
      <c r="K387" s="2"/>
      <c r="L387" s="2"/>
    </row>
    <row r="388" spans="1:12">
      <c r="A388" s="2"/>
      <c r="B388" s="2"/>
      <c r="C388" s="2"/>
      <c r="D388" s="2"/>
      <c r="E388" s="2"/>
      <c r="F388" s="2"/>
      <c r="G388" s="2"/>
      <c r="H388" s="2"/>
      <c r="I388" s="2"/>
      <c r="J388" s="2"/>
      <c r="K388" s="2"/>
      <c r="L388" s="2"/>
    </row>
    <row r="389" spans="1:12">
      <c r="A389" s="2"/>
      <c r="B389" s="2"/>
      <c r="C389" s="2"/>
      <c r="D389" s="2"/>
      <c r="E389" s="2"/>
      <c r="F389" s="2"/>
      <c r="G389" s="2"/>
      <c r="H389" s="2"/>
      <c r="I389" s="2"/>
      <c r="J389" s="2"/>
      <c r="K389" s="2"/>
      <c r="L389" s="2"/>
    </row>
    <row r="390" spans="1:12">
      <c r="A390" s="2"/>
      <c r="B390" s="2"/>
      <c r="C390" s="2"/>
      <c r="D390" s="2"/>
      <c r="E390" s="2"/>
      <c r="F390" s="2"/>
      <c r="G390" s="2"/>
      <c r="H390" s="2"/>
      <c r="I390" s="2"/>
      <c r="J390" s="2"/>
      <c r="K390" s="2"/>
      <c r="L390" s="2"/>
    </row>
    <row r="391" spans="1:12">
      <c r="A391" s="2"/>
      <c r="B391" s="2"/>
      <c r="C391" s="2"/>
      <c r="D391" s="2"/>
      <c r="E391" s="2"/>
      <c r="F391" s="2"/>
      <c r="G391" s="2"/>
      <c r="H391" s="2"/>
      <c r="I391" s="2"/>
      <c r="J391" s="2"/>
      <c r="K391" s="2"/>
      <c r="L391" s="2"/>
    </row>
    <row r="392" spans="1:12">
      <c r="A392" s="2"/>
      <c r="B392" s="2"/>
      <c r="C392" s="2"/>
      <c r="D392" s="2"/>
      <c r="E392" s="2"/>
      <c r="F392" s="2"/>
      <c r="G392" s="2"/>
      <c r="H392" s="2"/>
      <c r="I392" s="2"/>
      <c r="J392" s="2"/>
      <c r="K392" s="2"/>
      <c r="L392" s="2"/>
    </row>
    <row r="393" spans="1:12">
      <c r="A393" s="2"/>
      <c r="B393" s="2"/>
      <c r="C393" s="2"/>
      <c r="D393" s="2"/>
      <c r="E393" s="2"/>
      <c r="F393" s="2"/>
      <c r="G393" s="2"/>
      <c r="H393" s="2"/>
      <c r="I393" s="2"/>
      <c r="J393" s="2"/>
      <c r="K393" s="2"/>
      <c r="L393" s="2"/>
    </row>
    <row r="394" spans="1:12">
      <c r="A394" s="2"/>
      <c r="B394" s="2"/>
      <c r="C394" s="2"/>
      <c r="D394" s="2"/>
      <c r="E394" s="2"/>
      <c r="F394" s="2"/>
      <c r="G394" s="2"/>
      <c r="H394" s="2"/>
      <c r="I394" s="2"/>
      <c r="J394" s="2"/>
      <c r="K394" s="2"/>
      <c r="L394" s="2"/>
    </row>
    <row r="395" spans="1:12">
      <c r="A395" s="2"/>
      <c r="B395" s="2"/>
      <c r="C395" s="2"/>
      <c r="D395" s="2"/>
      <c r="E395" s="2"/>
      <c r="F395" s="2"/>
      <c r="G395" s="2"/>
      <c r="H395" s="2"/>
      <c r="I395" s="2"/>
      <c r="J395" s="2"/>
      <c r="K395" s="2"/>
      <c r="L395" s="2"/>
    </row>
    <row r="396" spans="1:12">
      <c r="A396" s="2"/>
      <c r="B396" s="2"/>
      <c r="C396" s="2"/>
      <c r="D396" s="2"/>
      <c r="E396" s="2"/>
      <c r="F396" s="2"/>
      <c r="G396" s="2"/>
      <c r="H396" s="2"/>
      <c r="I396" s="2"/>
      <c r="J396" s="2"/>
      <c r="K396" s="2"/>
      <c r="L396" s="2"/>
    </row>
    <row r="397" spans="1:12">
      <c r="A397" s="2"/>
      <c r="B397" s="2"/>
      <c r="C397" s="2"/>
      <c r="D397" s="2"/>
      <c r="E397" s="2"/>
      <c r="F397" s="2"/>
      <c r="G397" s="2"/>
      <c r="H397" s="2"/>
      <c r="I397" s="2"/>
      <c r="J397" s="2"/>
      <c r="K397" s="2"/>
      <c r="L397" s="2"/>
    </row>
    <row r="398" spans="1:12">
      <c r="A398" s="2"/>
      <c r="B398" s="2"/>
      <c r="C398" s="2"/>
      <c r="D398" s="2"/>
      <c r="E398" s="2"/>
      <c r="F398" s="2"/>
      <c r="G398" s="2"/>
      <c r="H398" s="2"/>
      <c r="I398" s="2"/>
      <c r="J398" s="2"/>
      <c r="K398" s="2"/>
      <c r="L398" s="2"/>
    </row>
    <row r="399" spans="1:12">
      <c r="A399" s="2"/>
      <c r="B399" s="2"/>
      <c r="C399" s="2"/>
      <c r="D399" s="2"/>
      <c r="E399" s="2"/>
      <c r="F399" s="2"/>
      <c r="G399" s="2"/>
      <c r="H399" s="2"/>
      <c r="I399" s="2"/>
      <c r="J399" s="2"/>
      <c r="K399" s="2"/>
      <c r="L399" s="2"/>
    </row>
    <row r="400" spans="1:12">
      <c r="A400" s="2"/>
      <c r="B400" s="2"/>
      <c r="C400" s="2"/>
      <c r="D400" s="2"/>
      <c r="E400" s="2"/>
      <c r="F400" s="2"/>
      <c r="G400" s="2"/>
      <c r="H400" s="2"/>
      <c r="I400" s="2"/>
      <c r="J400" s="2"/>
      <c r="K400" s="2"/>
      <c r="L400" s="2"/>
    </row>
    <row r="401" spans="1:12">
      <c r="A401" s="2"/>
      <c r="B401" s="2"/>
      <c r="C401" s="2"/>
      <c r="D401" s="2"/>
      <c r="E401" s="2"/>
      <c r="F401" s="2"/>
      <c r="G401" s="2"/>
      <c r="H401" s="2"/>
      <c r="I401" s="2"/>
      <c r="J401" s="2"/>
      <c r="K401" s="2"/>
      <c r="L401" s="2"/>
    </row>
    <row r="402" spans="1:12">
      <c r="A402" s="2"/>
      <c r="B402" s="2"/>
      <c r="C402" s="2"/>
      <c r="D402" s="2"/>
      <c r="E402" s="2"/>
      <c r="F402" s="2"/>
      <c r="G402" s="2"/>
      <c r="H402" s="2"/>
      <c r="I402" s="2"/>
      <c r="J402" s="2"/>
      <c r="K402" s="2"/>
      <c r="L402" s="2"/>
    </row>
    <row r="403" spans="1:12">
      <c r="A403" s="2"/>
      <c r="B403" s="2"/>
      <c r="C403" s="2"/>
      <c r="D403" s="2"/>
      <c r="E403" s="2"/>
      <c r="F403" s="2"/>
      <c r="G403" s="2"/>
      <c r="H403" s="2"/>
      <c r="I403" s="2"/>
      <c r="J403" s="2"/>
      <c r="K403" s="2"/>
      <c r="L403" s="2"/>
    </row>
    <row r="404" spans="1:12">
      <c r="A404" s="2"/>
      <c r="B404" s="2"/>
      <c r="C404" s="2"/>
      <c r="D404" s="2"/>
      <c r="E404" s="2"/>
      <c r="F404" s="2"/>
      <c r="G404" s="2"/>
      <c r="H404" s="2"/>
      <c r="I404" s="2"/>
      <c r="J404" s="2"/>
      <c r="K404" s="2"/>
      <c r="L404" s="2"/>
    </row>
    <row r="405" spans="1:12">
      <c r="A405" s="2"/>
      <c r="B405" s="2"/>
      <c r="C405" s="2"/>
      <c r="D405" s="2"/>
      <c r="E405" s="2"/>
      <c r="F405" s="2"/>
      <c r="G405" s="2"/>
      <c r="H405" s="2"/>
      <c r="I405" s="2"/>
      <c r="J405" s="2"/>
      <c r="K405" s="2"/>
      <c r="L405" s="2"/>
    </row>
    <row r="406" spans="1:12">
      <c r="A406" s="2"/>
      <c r="B406" s="2"/>
      <c r="C406" s="2"/>
      <c r="D406" s="2"/>
      <c r="E406" s="2"/>
      <c r="F406" s="2"/>
      <c r="G406" s="2"/>
      <c r="H406" s="2"/>
      <c r="I406" s="2"/>
      <c r="J406" s="2"/>
      <c r="K406" s="2"/>
      <c r="L406" s="2"/>
    </row>
    <row r="407" spans="1:12">
      <c r="A407" s="2"/>
      <c r="B407" s="2"/>
      <c r="C407" s="2"/>
      <c r="D407" s="2"/>
      <c r="E407" s="2"/>
      <c r="F407" s="2"/>
      <c r="G407" s="2"/>
      <c r="H407" s="2"/>
      <c r="I407" s="2"/>
      <c r="J407" s="2"/>
      <c r="K407" s="2"/>
      <c r="L407" s="2"/>
    </row>
    <row r="408" spans="1:12">
      <c r="A408" s="2"/>
      <c r="B408" s="2"/>
      <c r="C408" s="2"/>
      <c r="D408" s="2"/>
      <c r="E408" s="2"/>
      <c r="F408" s="2"/>
      <c r="G408" s="2"/>
      <c r="H408" s="2"/>
      <c r="I408" s="2"/>
      <c r="J408" s="2"/>
      <c r="K408" s="2"/>
      <c r="L408" s="2"/>
    </row>
    <row r="409" spans="1:12">
      <c r="A409" s="2"/>
      <c r="B409" s="2"/>
      <c r="C409" s="2"/>
      <c r="D409" s="2"/>
      <c r="E409" s="2"/>
      <c r="F409" s="2"/>
      <c r="G409" s="2"/>
      <c r="H409" s="2"/>
      <c r="I409" s="2"/>
      <c r="J409" s="2"/>
      <c r="K409" s="2"/>
      <c r="L409" s="2"/>
    </row>
    <row r="410" spans="1:12">
      <c r="A410" s="2"/>
      <c r="B410" s="2"/>
      <c r="C410" s="2"/>
      <c r="D410" s="2"/>
      <c r="E410" s="2"/>
      <c r="F410" s="2"/>
      <c r="G410" s="2"/>
      <c r="H410" s="2"/>
      <c r="I410" s="2"/>
      <c r="J410" s="2"/>
      <c r="K410" s="2"/>
      <c r="L410" s="2"/>
    </row>
    <row r="411" spans="1:12">
      <c r="A411" s="2"/>
      <c r="B411" s="2"/>
      <c r="C411" s="2"/>
      <c r="D411" s="2"/>
      <c r="E411" s="2"/>
      <c r="F411" s="2"/>
      <c r="G411" s="2"/>
      <c r="H411" s="2"/>
      <c r="I411" s="2"/>
      <c r="J411" s="2"/>
      <c r="K411" s="2"/>
      <c r="L411" s="2"/>
    </row>
    <row r="412" spans="1:12">
      <c r="A412" s="2"/>
      <c r="B412" s="2"/>
      <c r="C412" s="2"/>
      <c r="D412" s="2"/>
      <c r="E412" s="2"/>
      <c r="F412" s="2"/>
      <c r="G412" s="2"/>
      <c r="H412" s="2"/>
      <c r="I412" s="2"/>
      <c r="J412" s="2"/>
      <c r="K412" s="2"/>
      <c r="L412" s="2"/>
    </row>
    <row r="413" spans="1:12">
      <c r="A413" s="2"/>
      <c r="B413" s="2"/>
      <c r="C413" s="2"/>
      <c r="D413" s="2"/>
      <c r="E413" s="2"/>
      <c r="F413" s="2"/>
      <c r="G413" s="2"/>
      <c r="H413" s="2"/>
      <c r="I413" s="2"/>
      <c r="J413" s="2"/>
      <c r="K413" s="2"/>
      <c r="L413" s="2"/>
    </row>
    <row r="414" spans="1:12">
      <c r="A414" s="2"/>
      <c r="B414" s="2"/>
      <c r="C414" s="2"/>
      <c r="D414" s="2"/>
      <c r="E414" s="2"/>
      <c r="F414" s="2"/>
      <c r="G414" s="2"/>
      <c r="H414" s="2"/>
      <c r="I414" s="2"/>
      <c r="J414" s="2"/>
      <c r="K414" s="2"/>
      <c r="L414" s="2"/>
    </row>
    <row r="415" spans="1:12">
      <c r="A415" s="2"/>
      <c r="B415" s="2"/>
      <c r="C415" s="2"/>
      <c r="D415" s="2"/>
      <c r="E415" s="2"/>
      <c r="F415" s="2"/>
      <c r="G415" s="2"/>
      <c r="H415" s="2"/>
      <c r="I415" s="2"/>
      <c r="J415" s="2"/>
      <c r="K415" s="2"/>
      <c r="L415" s="2"/>
    </row>
    <row r="416" spans="1:12">
      <c r="A416" s="2"/>
      <c r="B416" s="2"/>
      <c r="C416" s="2"/>
      <c r="D416" s="2"/>
      <c r="E416" s="2"/>
      <c r="F416" s="2"/>
      <c r="G416" s="2"/>
      <c r="H416" s="2"/>
      <c r="I416" s="2"/>
      <c r="J416" s="2"/>
      <c r="K416" s="2"/>
      <c r="L416" s="2"/>
    </row>
    <row r="417" spans="1:12">
      <c r="A417" s="2"/>
      <c r="B417" s="2"/>
      <c r="C417" s="2"/>
      <c r="D417" s="2"/>
      <c r="E417" s="2"/>
      <c r="F417" s="2"/>
      <c r="G417" s="2"/>
      <c r="H417" s="2"/>
      <c r="I417" s="2"/>
      <c r="J417" s="2"/>
      <c r="K417" s="2"/>
      <c r="L417" s="2"/>
    </row>
    <row r="418" spans="1:12">
      <c r="A418" s="2"/>
      <c r="B418" s="2"/>
      <c r="C418" s="2"/>
      <c r="D418" s="2"/>
      <c r="E418" s="2"/>
      <c r="F418" s="2"/>
      <c r="G418" s="2"/>
      <c r="H418" s="2"/>
      <c r="I418" s="2"/>
      <c r="J418" s="2"/>
      <c r="K418" s="2"/>
      <c r="L418" s="2"/>
    </row>
    <row r="419" spans="1:12">
      <c r="A419" s="2"/>
      <c r="B419" s="2"/>
      <c r="C419" s="2"/>
      <c r="D419" s="2"/>
      <c r="E419" s="2"/>
      <c r="F419" s="2"/>
      <c r="G419" s="2"/>
      <c r="H419" s="2"/>
      <c r="I419" s="2"/>
      <c r="J419" s="2"/>
      <c r="K419" s="2"/>
      <c r="L419" s="2"/>
    </row>
    <row r="420" spans="1:12">
      <c r="A420" s="2"/>
      <c r="B420" s="2"/>
      <c r="C420" s="2"/>
      <c r="D420" s="2"/>
      <c r="E420" s="2"/>
      <c r="F420" s="2"/>
      <c r="G420" s="2"/>
      <c r="H420" s="2"/>
      <c r="I420" s="2"/>
      <c r="J420" s="2"/>
      <c r="K420" s="2"/>
      <c r="L420" s="2"/>
    </row>
    <row r="421" spans="1:12">
      <c r="A421" s="2"/>
      <c r="B421" s="2"/>
      <c r="C421" s="2"/>
      <c r="D421" s="2"/>
      <c r="E421" s="2"/>
      <c r="F421" s="2"/>
      <c r="G421" s="2"/>
      <c r="H421" s="2"/>
      <c r="I421" s="2"/>
      <c r="J421" s="2"/>
      <c r="K421" s="2"/>
      <c r="L421" s="2"/>
    </row>
    <row r="422" spans="1:12">
      <c r="A422" s="2"/>
      <c r="B422" s="2"/>
      <c r="C422" s="2"/>
      <c r="D422" s="2"/>
      <c r="E422" s="2"/>
      <c r="F422" s="2"/>
      <c r="G422" s="2"/>
      <c r="H422" s="2"/>
      <c r="I422" s="2"/>
      <c r="J422" s="2"/>
      <c r="K422" s="2"/>
      <c r="L422" s="2"/>
    </row>
    <row r="423" spans="1:12">
      <c r="A423" s="2"/>
      <c r="B423" s="2"/>
      <c r="C423" s="2"/>
      <c r="D423" s="2"/>
      <c r="E423" s="2"/>
      <c r="F423" s="2"/>
      <c r="G423" s="2"/>
      <c r="H423" s="2"/>
      <c r="I423" s="2"/>
      <c r="J423" s="2"/>
      <c r="K423" s="2"/>
      <c r="L423" s="2"/>
    </row>
    <row r="424" spans="1:12">
      <c r="A424" s="2"/>
      <c r="B424" s="2"/>
      <c r="C424" s="2"/>
      <c r="D424" s="2"/>
      <c r="E424" s="2"/>
      <c r="F424" s="2"/>
      <c r="G424" s="2"/>
      <c r="H424" s="2"/>
      <c r="I424" s="2"/>
      <c r="J424" s="2"/>
      <c r="K424" s="2"/>
      <c r="L424" s="2"/>
    </row>
    <row r="425" spans="1:12">
      <c r="A425" s="2"/>
      <c r="B425" s="2"/>
      <c r="C425" s="2"/>
      <c r="D425" s="2"/>
      <c r="E425" s="2"/>
      <c r="F425" s="2"/>
      <c r="G425" s="2"/>
      <c r="H425" s="2"/>
      <c r="I425" s="2"/>
      <c r="J425" s="2"/>
      <c r="K425" s="2"/>
      <c r="L425" s="2"/>
    </row>
    <row r="426" spans="1:12">
      <c r="A426" s="2"/>
      <c r="B426" s="2"/>
      <c r="C426" s="2"/>
      <c r="D426" s="2"/>
      <c r="E426" s="2"/>
      <c r="F426" s="2"/>
      <c r="G426" s="2"/>
      <c r="H426" s="2"/>
      <c r="I426" s="2"/>
      <c r="J426" s="2"/>
      <c r="K426" s="2"/>
      <c r="L426" s="2"/>
    </row>
    <row r="427" spans="1:12">
      <c r="A427" s="2"/>
      <c r="B427" s="2"/>
      <c r="C427" s="2"/>
      <c r="D427" s="2"/>
      <c r="E427" s="2"/>
      <c r="F427" s="2"/>
      <c r="G427" s="2"/>
      <c r="H427" s="2"/>
      <c r="I427" s="2"/>
      <c r="J427" s="2"/>
      <c r="K427" s="2"/>
      <c r="L427" s="2"/>
    </row>
    <row r="428" spans="1:12">
      <c r="A428" s="2"/>
      <c r="B428" s="2"/>
      <c r="C428" s="2"/>
      <c r="D428" s="2"/>
      <c r="E428" s="2"/>
      <c r="F428" s="2"/>
      <c r="G428" s="2"/>
      <c r="H428" s="2"/>
      <c r="I428" s="2"/>
      <c r="J428" s="2"/>
      <c r="K428" s="2"/>
      <c r="L428" s="2"/>
    </row>
    <row r="429" spans="1:12">
      <c r="A429" s="2"/>
      <c r="B429" s="2"/>
      <c r="C429" s="2"/>
      <c r="D429" s="2"/>
      <c r="E429" s="2"/>
      <c r="F429" s="2"/>
      <c r="G429" s="2"/>
      <c r="H429" s="2"/>
      <c r="I429" s="2"/>
      <c r="J429" s="2"/>
      <c r="K429" s="2"/>
      <c r="L429" s="2"/>
    </row>
    <row r="430" spans="1:12">
      <c r="A430" s="2"/>
      <c r="B430" s="2"/>
      <c r="C430" s="2"/>
      <c r="D430" s="2"/>
      <c r="E430" s="2"/>
      <c r="F430" s="2"/>
      <c r="G430" s="2"/>
      <c r="H430" s="2"/>
      <c r="I430" s="2"/>
      <c r="J430" s="2"/>
      <c r="K430" s="2"/>
      <c r="L430" s="2"/>
    </row>
    <row r="431" spans="1:12">
      <c r="A431" s="2"/>
      <c r="B431" s="2"/>
      <c r="C431" s="2"/>
      <c r="D431" s="2"/>
      <c r="E431" s="2"/>
      <c r="F431" s="2"/>
      <c r="G431" s="2"/>
      <c r="H431" s="2"/>
      <c r="I431" s="2"/>
      <c r="J431" s="2"/>
      <c r="K431" s="2"/>
      <c r="L431" s="2"/>
    </row>
    <row r="432" spans="1:12">
      <c r="A432" s="2"/>
      <c r="B432" s="2"/>
      <c r="C432" s="2"/>
      <c r="D432" s="2"/>
      <c r="E432" s="2"/>
      <c r="F432" s="2"/>
      <c r="G432" s="2"/>
      <c r="H432" s="2"/>
      <c r="I432" s="2"/>
      <c r="J432" s="2"/>
      <c r="K432" s="2"/>
      <c r="L432" s="2"/>
    </row>
    <row r="433" spans="1:12">
      <c r="A433" s="2"/>
      <c r="B433" s="2"/>
      <c r="C433" s="2"/>
      <c r="D433" s="2"/>
      <c r="E433" s="2"/>
      <c r="F433" s="2"/>
      <c r="G433" s="2"/>
      <c r="H433" s="2"/>
      <c r="I433" s="2"/>
      <c r="J433" s="2"/>
      <c r="K433" s="2"/>
      <c r="L433" s="2"/>
    </row>
    <row r="434" spans="1:12">
      <c r="A434" s="2"/>
      <c r="B434" s="2"/>
      <c r="C434" s="2"/>
      <c r="D434" s="2"/>
      <c r="E434" s="2"/>
      <c r="F434" s="2"/>
      <c r="G434" s="2"/>
      <c r="H434" s="2"/>
      <c r="I434" s="2"/>
      <c r="J434" s="2"/>
      <c r="K434" s="2"/>
      <c r="L434" s="2"/>
    </row>
    <row r="435" spans="1:12">
      <c r="A435" s="2"/>
      <c r="B435" s="2"/>
      <c r="C435" s="2"/>
      <c r="D435" s="2"/>
      <c r="E435" s="2"/>
      <c r="F435" s="2"/>
      <c r="G435" s="2"/>
      <c r="H435" s="2"/>
      <c r="I435" s="2"/>
      <c r="J435" s="2"/>
      <c r="K435" s="2"/>
      <c r="L435" s="2"/>
    </row>
    <row r="436" spans="1:12">
      <c r="A436" s="2"/>
      <c r="B436" s="2"/>
      <c r="C436" s="2"/>
      <c r="D436" s="2"/>
      <c r="E436" s="2"/>
      <c r="F436" s="2"/>
      <c r="G436" s="2"/>
      <c r="H436" s="2"/>
      <c r="I436" s="2"/>
      <c r="J436" s="2"/>
      <c r="K436" s="2"/>
      <c r="L436" s="2"/>
    </row>
    <row r="437" spans="1:12">
      <c r="A437" s="2"/>
      <c r="B437" s="2"/>
      <c r="C437" s="2"/>
      <c r="D437" s="2"/>
      <c r="E437" s="2"/>
      <c r="F437" s="2"/>
      <c r="G437" s="2"/>
      <c r="H437" s="2"/>
      <c r="I437" s="2"/>
      <c r="J437" s="2"/>
      <c r="K437" s="2"/>
      <c r="L437" s="2"/>
    </row>
    <row r="438" spans="1:12">
      <c r="A438" s="2"/>
      <c r="B438" s="2"/>
      <c r="C438" s="2"/>
      <c r="D438" s="2"/>
      <c r="E438" s="2"/>
      <c r="F438" s="2"/>
      <c r="G438" s="2"/>
      <c r="H438" s="2"/>
      <c r="I438" s="2"/>
      <c r="J438" s="2"/>
      <c r="K438" s="2"/>
      <c r="L438" s="2"/>
    </row>
    <row r="439" spans="1:12">
      <c r="A439" s="2"/>
      <c r="B439" s="2"/>
      <c r="C439" s="2"/>
      <c r="D439" s="2"/>
      <c r="E439" s="2"/>
      <c r="F439" s="2"/>
      <c r="G439" s="2"/>
      <c r="H439" s="2"/>
      <c r="I439" s="2"/>
      <c r="J439" s="2"/>
      <c r="K439" s="2"/>
      <c r="L439" s="2"/>
    </row>
    <row r="440" spans="1:12">
      <c r="A440" s="2"/>
      <c r="B440" s="2"/>
      <c r="C440" s="2"/>
      <c r="D440" s="2"/>
      <c r="E440" s="2"/>
      <c r="F440" s="2"/>
      <c r="G440" s="2"/>
      <c r="H440" s="2"/>
      <c r="I440" s="2"/>
      <c r="J440" s="2"/>
      <c r="K440" s="2"/>
      <c r="L440" s="2"/>
    </row>
    <row r="441" spans="1:12">
      <c r="A441" s="2"/>
      <c r="B441" s="2"/>
      <c r="C441" s="2"/>
      <c r="D441" s="2"/>
      <c r="E441" s="2"/>
      <c r="F441" s="2"/>
      <c r="G441" s="2"/>
      <c r="H441" s="2"/>
      <c r="I441" s="2"/>
      <c r="J441" s="2"/>
      <c r="K441" s="2"/>
      <c r="L441" s="2"/>
    </row>
    <row r="442" spans="1:12">
      <c r="A442" s="2"/>
      <c r="B442" s="2"/>
      <c r="C442" s="2"/>
      <c r="D442" s="2"/>
      <c r="E442" s="2"/>
      <c r="F442" s="2"/>
      <c r="G442" s="2"/>
      <c r="H442" s="2"/>
      <c r="I442" s="2"/>
      <c r="J442" s="2"/>
      <c r="K442" s="2"/>
      <c r="L442" s="2"/>
    </row>
    <row r="443" spans="1:12">
      <c r="A443" s="2"/>
      <c r="B443" s="2"/>
      <c r="C443" s="2"/>
      <c r="D443" s="2"/>
      <c r="E443" s="2"/>
      <c r="F443" s="2"/>
      <c r="G443" s="2"/>
      <c r="H443" s="2"/>
      <c r="I443" s="2"/>
      <c r="J443" s="2"/>
      <c r="K443" s="2"/>
      <c r="L443" s="2"/>
    </row>
    <row r="444" spans="1:12">
      <c r="A444" s="2"/>
      <c r="B444" s="2"/>
      <c r="C444" s="2"/>
      <c r="D444" s="2"/>
      <c r="E444" s="2"/>
      <c r="F444" s="2"/>
      <c r="G444" s="2"/>
      <c r="H444" s="2"/>
      <c r="I444" s="2"/>
      <c r="J444" s="2"/>
      <c r="K444" s="2"/>
      <c r="L444" s="2"/>
    </row>
    <row r="445" spans="1:12">
      <c r="A445" s="2"/>
      <c r="B445" s="2"/>
      <c r="C445" s="2"/>
      <c r="D445" s="2"/>
      <c r="E445" s="2"/>
      <c r="F445" s="2"/>
      <c r="G445" s="2"/>
      <c r="H445" s="2"/>
      <c r="I445" s="2"/>
      <c r="J445" s="2"/>
      <c r="K445" s="2"/>
      <c r="L445" s="2"/>
    </row>
    <row r="446" spans="1:12">
      <c r="A446" s="2"/>
      <c r="B446" s="2"/>
      <c r="C446" s="2"/>
      <c r="D446" s="2"/>
      <c r="E446" s="2"/>
      <c r="F446" s="2"/>
      <c r="G446" s="2"/>
      <c r="H446" s="2"/>
      <c r="I446" s="2"/>
      <c r="J446" s="2"/>
      <c r="K446" s="2"/>
      <c r="L446" s="2"/>
    </row>
    <row r="447" spans="1:12">
      <c r="A447" s="2"/>
      <c r="B447" s="2"/>
      <c r="C447" s="2"/>
      <c r="D447" s="2"/>
      <c r="E447" s="2"/>
      <c r="F447" s="2"/>
      <c r="G447" s="2"/>
      <c r="H447" s="2"/>
      <c r="I447" s="2"/>
      <c r="J447" s="2"/>
      <c r="K447" s="2"/>
      <c r="L447" s="2"/>
    </row>
    <row r="448" spans="1:12">
      <c r="A448" s="2"/>
      <c r="B448" s="2"/>
      <c r="C448" s="2"/>
      <c r="D448" s="2"/>
      <c r="E448" s="2"/>
      <c r="F448" s="2"/>
      <c r="G448" s="2"/>
      <c r="H448" s="2"/>
      <c r="I448" s="2"/>
      <c r="J448" s="2"/>
      <c r="K448" s="2"/>
      <c r="L448" s="2"/>
    </row>
    <row r="449" spans="1:12">
      <c r="A449" s="2"/>
      <c r="B449" s="2"/>
      <c r="C449" s="2"/>
      <c r="D449" s="2"/>
      <c r="E449" s="2"/>
      <c r="F449" s="2"/>
      <c r="G449" s="2"/>
      <c r="H449" s="2"/>
      <c r="I449" s="2"/>
      <c r="J449" s="2"/>
      <c r="K449" s="2"/>
      <c r="L449" s="2"/>
    </row>
    <row r="450" spans="1:12">
      <c r="A450" s="2"/>
      <c r="B450" s="2"/>
      <c r="C450" s="2"/>
      <c r="D450" s="2"/>
      <c r="E450" s="2"/>
      <c r="F450" s="2"/>
      <c r="G450" s="2"/>
      <c r="H450" s="2"/>
      <c r="I450" s="2"/>
      <c r="J450" s="2"/>
      <c r="K450" s="2"/>
      <c r="L450" s="2"/>
    </row>
    <row r="451" spans="1:12">
      <c r="A451" s="2"/>
      <c r="B451" s="2"/>
      <c r="C451" s="2"/>
      <c r="D451" s="2"/>
      <c r="E451" s="2"/>
      <c r="F451" s="2"/>
      <c r="G451" s="2"/>
      <c r="H451" s="2"/>
      <c r="I451" s="2"/>
      <c r="J451" s="2"/>
      <c r="K451" s="2"/>
      <c r="L451" s="2"/>
    </row>
    <row r="452" spans="1:12">
      <c r="A452" s="2"/>
      <c r="B452" s="2"/>
      <c r="C452" s="2"/>
      <c r="D452" s="2"/>
      <c r="E452" s="2"/>
      <c r="F452" s="2"/>
      <c r="G452" s="2"/>
      <c r="H452" s="2"/>
      <c r="I452" s="2"/>
      <c r="J452" s="2"/>
      <c r="K452" s="2"/>
      <c r="L452" s="2"/>
    </row>
    <row r="453" spans="1:12">
      <c r="A453" s="2"/>
      <c r="B453" s="2"/>
      <c r="C453" s="2"/>
      <c r="D453" s="2"/>
      <c r="E453" s="2"/>
      <c r="F453" s="2"/>
      <c r="G453" s="2"/>
      <c r="H453" s="2"/>
      <c r="I453" s="2"/>
      <c r="J453" s="2"/>
      <c r="K453" s="2"/>
      <c r="L453" s="2"/>
    </row>
    <row r="454" spans="1:12">
      <c r="A454" s="2"/>
      <c r="B454" s="2"/>
      <c r="C454" s="2"/>
      <c r="D454" s="2"/>
      <c r="E454" s="2"/>
      <c r="F454" s="2"/>
      <c r="G454" s="2"/>
      <c r="H454" s="2"/>
      <c r="I454" s="2"/>
      <c r="J454" s="2"/>
      <c r="K454" s="2"/>
      <c r="L454" s="2"/>
    </row>
    <row r="455" spans="1:12">
      <c r="A455" s="2"/>
      <c r="B455" s="2"/>
      <c r="C455" s="2"/>
      <c r="D455" s="2"/>
      <c r="E455" s="2"/>
      <c r="F455" s="2"/>
      <c r="G455" s="2"/>
      <c r="H455" s="2"/>
      <c r="I455" s="2"/>
      <c r="J455" s="2"/>
      <c r="K455" s="2"/>
      <c r="L455" s="2"/>
    </row>
    <row r="456" spans="1:12">
      <c r="A456" s="2"/>
      <c r="B456" s="2"/>
      <c r="C456" s="2"/>
      <c r="D456" s="2"/>
      <c r="E456" s="2"/>
      <c r="F456" s="2"/>
      <c r="G456" s="2"/>
      <c r="H456" s="2"/>
      <c r="I456" s="2"/>
      <c r="J456" s="2"/>
      <c r="K456" s="2"/>
      <c r="L456" s="2"/>
    </row>
    <row r="457" spans="1:12">
      <c r="A457" s="2"/>
      <c r="B457" s="2"/>
      <c r="C457" s="2"/>
      <c r="D457" s="2"/>
      <c r="E457" s="2"/>
      <c r="F457" s="2"/>
      <c r="G457" s="2"/>
      <c r="H457" s="2"/>
      <c r="I457" s="2"/>
      <c r="J457" s="2"/>
      <c r="K457" s="2"/>
      <c r="L457" s="2"/>
    </row>
    <row r="458" spans="1:12">
      <c r="A458" s="2"/>
      <c r="B458" s="2"/>
      <c r="C458" s="2"/>
      <c r="D458" s="2"/>
      <c r="E458" s="2"/>
      <c r="F458" s="2"/>
      <c r="G458" s="2"/>
      <c r="H458" s="2"/>
      <c r="I458" s="2"/>
      <c r="J458" s="2"/>
      <c r="K458" s="2"/>
      <c r="L458" s="2"/>
    </row>
    <row r="459" spans="1:12">
      <c r="A459" s="2"/>
      <c r="B459" s="2"/>
      <c r="C459" s="2"/>
      <c r="D459" s="2"/>
      <c r="E459" s="2"/>
      <c r="F459" s="2"/>
      <c r="G459" s="2"/>
      <c r="H459" s="2"/>
      <c r="I459" s="2"/>
      <c r="J459" s="2"/>
      <c r="K459" s="2"/>
      <c r="L459" s="2"/>
    </row>
    <row r="460" spans="1:12">
      <c r="A460" s="2"/>
      <c r="B460" s="2"/>
      <c r="C460" s="2"/>
      <c r="D460" s="2"/>
      <c r="E460" s="2"/>
      <c r="F460" s="2"/>
      <c r="G460" s="2"/>
      <c r="H460" s="2"/>
      <c r="I460" s="2"/>
      <c r="J460" s="2"/>
      <c r="K460" s="2"/>
      <c r="L460" s="2"/>
    </row>
    <row r="461" spans="1:12">
      <c r="A461" s="2"/>
      <c r="B461" s="2"/>
      <c r="C461" s="2"/>
      <c r="D461" s="2"/>
      <c r="E461" s="2"/>
      <c r="F461" s="2"/>
      <c r="G461" s="2"/>
      <c r="H461" s="2"/>
      <c r="I461" s="2"/>
      <c r="J461" s="2"/>
      <c r="K461" s="2"/>
      <c r="L461" s="2"/>
    </row>
    <row r="462" spans="1:12">
      <c r="A462" s="2"/>
      <c r="B462" s="2"/>
      <c r="C462" s="2"/>
      <c r="D462" s="2"/>
      <c r="E462" s="2"/>
      <c r="F462" s="2"/>
      <c r="G462" s="2"/>
      <c r="H462" s="2"/>
      <c r="I462" s="2"/>
      <c r="J462" s="2"/>
      <c r="K462" s="2"/>
      <c r="L462" s="2"/>
    </row>
    <row r="463" spans="1:12">
      <c r="A463" s="2"/>
      <c r="B463" s="2"/>
      <c r="C463" s="2"/>
      <c r="D463" s="2"/>
      <c r="E463" s="2"/>
      <c r="F463" s="2"/>
      <c r="G463" s="2"/>
      <c r="H463" s="2"/>
      <c r="I463" s="2"/>
      <c r="J463" s="2"/>
      <c r="K463" s="2"/>
      <c r="L463" s="2"/>
    </row>
    <row r="464" spans="1:12">
      <c r="A464" s="2"/>
      <c r="B464" s="2"/>
      <c r="C464" s="2"/>
      <c r="D464" s="2"/>
      <c r="E464" s="2"/>
      <c r="F464" s="2"/>
      <c r="G464" s="2"/>
      <c r="H464" s="2"/>
      <c r="I464" s="2"/>
      <c r="J464" s="2"/>
      <c r="K464" s="2"/>
      <c r="L464" s="2"/>
    </row>
    <row r="465" spans="1:12">
      <c r="A465" s="2"/>
      <c r="B465" s="2"/>
      <c r="C465" s="2"/>
      <c r="D465" s="2"/>
      <c r="E465" s="2"/>
      <c r="F465" s="2"/>
      <c r="G465" s="2"/>
      <c r="H465" s="2"/>
      <c r="I465" s="2"/>
      <c r="J465" s="2"/>
      <c r="K465" s="2"/>
      <c r="L465" s="2"/>
    </row>
    <row r="466" spans="1:12">
      <c r="A466" s="2"/>
      <c r="B466" s="2"/>
      <c r="C466" s="2"/>
      <c r="D466" s="2"/>
      <c r="E466" s="2"/>
      <c r="F466" s="2"/>
      <c r="G466" s="2"/>
      <c r="H466" s="2"/>
      <c r="I466" s="2"/>
      <c r="J466" s="2"/>
      <c r="K466" s="2"/>
      <c r="L466" s="2"/>
    </row>
    <row r="467" spans="1:12">
      <c r="A467" s="2"/>
      <c r="B467" s="2"/>
      <c r="C467" s="2"/>
      <c r="D467" s="2"/>
      <c r="E467" s="2"/>
      <c r="F467" s="2"/>
      <c r="G467" s="2"/>
      <c r="H467" s="2"/>
      <c r="I467" s="2"/>
      <c r="J467" s="2"/>
      <c r="K467" s="2"/>
      <c r="L467" s="2"/>
    </row>
    <row r="468" spans="1:12">
      <c r="A468" s="2"/>
      <c r="B468" s="2"/>
      <c r="C468" s="2"/>
      <c r="D468" s="2"/>
      <c r="E468" s="2"/>
      <c r="F468" s="2"/>
      <c r="G468" s="2"/>
      <c r="H468" s="2"/>
      <c r="I468" s="2"/>
      <c r="J468" s="2"/>
      <c r="K468" s="2"/>
      <c r="L468" s="2"/>
    </row>
    <row r="469" spans="1:12">
      <c r="A469" s="2"/>
      <c r="B469" s="2"/>
      <c r="C469" s="2"/>
      <c r="D469" s="2"/>
      <c r="E469" s="2"/>
      <c r="F469" s="2"/>
      <c r="G469" s="2"/>
      <c r="H469" s="2"/>
      <c r="I469" s="2"/>
      <c r="J469" s="2"/>
      <c r="K469" s="2"/>
      <c r="L469" s="2"/>
    </row>
    <row r="470" spans="1:12">
      <c r="A470" s="2"/>
      <c r="B470" s="2"/>
      <c r="C470" s="2"/>
      <c r="D470" s="2"/>
      <c r="E470" s="2"/>
      <c r="F470" s="2"/>
      <c r="G470" s="2"/>
      <c r="H470" s="2"/>
      <c r="I470" s="2"/>
      <c r="J470" s="2"/>
      <c r="K470" s="2"/>
      <c r="L470" s="2"/>
    </row>
    <row r="471" spans="1:12">
      <c r="A471" s="2"/>
      <c r="B471" s="2"/>
      <c r="C471" s="2"/>
      <c r="D471" s="2"/>
      <c r="E471" s="2"/>
      <c r="F471" s="2"/>
      <c r="G471" s="2"/>
      <c r="H471" s="2"/>
      <c r="I471" s="2"/>
      <c r="J471" s="2"/>
      <c r="K471" s="2"/>
      <c r="L471" s="2"/>
    </row>
    <row r="472" spans="1:12">
      <c r="A472" s="2"/>
      <c r="B472" s="2"/>
      <c r="C472" s="2"/>
      <c r="D472" s="2"/>
      <c r="E472" s="2"/>
      <c r="F472" s="2"/>
      <c r="G472" s="2"/>
      <c r="H472" s="2"/>
      <c r="I472" s="2"/>
      <c r="J472" s="2"/>
      <c r="K472" s="2"/>
      <c r="L472" s="2"/>
    </row>
    <row r="473" spans="1:12">
      <c r="A473" s="2"/>
      <c r="B473" s="2"/>
      <c r="C473" s="2"/>
      <c r="D473" s="2"/>
      <c r="E473" s="2"/>
      <c r="F473" s="2"/>
      <c r="G473" s="2"/>
      <c r="H473" s="2"/>
      <c r="I473" s="2"/>
      <c r="J473" s="2"/>
      <c r="K473" s="2"/>
      <c r="L473" s="2"/>
    </row>
    <row r="474" spans="1:12">
      <c r="A474" s="2"/>
      <c r="B474" s="2"/>
      <c r="C474" s="2"/>
      <c r="D474" s="2"/>
      <c r="E474" s="2"/>
      <c r="F474" s="2"/>
      <c r="G474" s="2"/>
      <c r="H474" s="2"/>
      <c r="I474" s="2"/>
      <c r="J474" s="2"/>
      <c r="K474" s="2"/>
      <c r="L474" s="2"/>
    </row>
    <row r="475" spans="1:12">
      <c r="A475" s="2"/>
      <c r="B475" s="2"/>
      <c r="C475" s="2"/>
      <c r="D475" s="2"/>
      <c r="E475" s="2"/>
      <c r="F475" s="2"/>
      <c r="G475" s="2"/>
      <c r="H475" s="2"/>
      <c r="I475" s="2"/>
      <c r="J475" s="2"/>
      <c r="K475" s="2"/>
      <c r="L475" s="2"/>
    </row>
    <row r="476" spans="1:12">
      <c r="A476" s="2"/>
      <c r="B476" s="2"/>
      <c r="C476" s="2"/>
      <c r="D476" s="2"/>
      <c r="E476" s="2"/>
      <c r="F476" s="2"/>
      <c r="G476" s="2"/>
      <c r="H476" s="2"/>
      <c r="I476" s="2"/>
      <c r="J476" s="2"/>
      <c r="K476" s="2"/>
      <c r="L476" s="2"/>
    </row>
    <row r="477" spans="1:12">
      <c r="A477" s="2"/>
      <c r="B477" s="2"/>
      <c r="C477" s="2"/>
      <c r="D477" s="2"/>
      <c r="E477" s="2"/>
      <c r="F477" s="2"/>
      <c r="G477" s="2"/>
      <c r="H477" s="2"/>
      <c r="I477" s="2"/>
      <c r="J477" s="2"/>
      <c r="K477" s="2"/>
      <c r="L477" s="2"/>
    </row>
    <row r="478" spans="1:12">
      <c r="A478" s="2"/>
      <c r="B478" s="2"/>
      <c r="C478" s="2"/>
      <c r="D478" s="2"/>
      <c r="E478" s="2"/>
      <c r="F478" s="2"/>
      <c r="G478" s="2"/>
      <c r="H478" s="2"/>
      <c r="I478" s="2"/>
      <c r="J478" s="2"/>
      <c r="K478" s="2"/>
      <c r="L478" s="2"/>
    </row>
    <row r="479" spans="1:12">
      <c r="A479" s="2"/>
      <c r="B479" s="2"/>
      <c r="C479" s="2"/>
      <c r="D479" s="2"/>
      <c r="E479" s="2"/>
      <c r="F479" s="2"/>
      <c r="G479" s="2"/>
      <c r="H479" s="2"/>
      <c r="I479" s="2"/>
      <c r="J479" s="2"/>
      <c r="K479" s="2"/>
      <c r="L479" s="2"/>
    </row>
    <row r="480" spans="1:12">
      <c r="A480" s="2"/>
      <c r="B480" s="2"/>
      <c r="C480" s="2"/>
      <c r="D480" s="2"/>
      <c r="E480" s="2"/>
      <c r="F480" s="2"/>
      <c r="G480" s="2"/>
      <c r="H480" s="2"/>
      <c r="I480" s="2"/>
      <c r="J480" s="2"/>
      <c r="K480" s="2"/>
      <c r="L480" s="2"/>
    </row>
    <row r="481" spans="1:12">
      <c r="A481" s="2"/>
      <c r="B481" s="2"/>
      <c r="C481" s="2"/>
      <c r="D481" s="2"/>
      <c r="E481" s="2"/>
      <c r="F481" s="2"/>
      <c r="G481" s="2"/>
      <c r="H481" s="2"/>
      <c r="I481" s="2"/>
      <c r="J481" s="2"/>
      <c r="K481" s="2"/>
      <c r="L481" s="2"/>
    </row>
    <row r="482" spans="1:12">
      <c r="A482" s="2"/>
      <c r="B482" s="2"/>
      <c r="C482" s="2"/>
      <c r="D482" s="2"/>
      <c r="E482" s="2"/>
      <c r="F482" s="2"/>
      <c r="G482" s="2"/>
      <c r="H482" s="2"/>
      <c r="I482" s="2"/>
      <c r="J482" s="2"/>
      <c r="K482" s="2"/>
      <c r="L482" s="2"/>
    </row>
    <row r="483" spans="1:12">
      <c r="A483" s="2"/>
      <c r="B483" s="2"/>
      <c r="C483" s="2"/>
      <c r="D483" s="2"/>
      <c r="E483" s="2"/>
      <c r="F483" s="2"/>
      <c r="G483" s="2"/>
      <c r="H483" s="2"/>
      <c r="I483" s="2"/>
      <c r="J483" s="2"/>
      <c r="K483" s="2"/>
      <c r="L483" s="2"/>
    </row>
    <row r="484" spans="1:12">
      <c r="A484" s="2"/>
      <c r="B484" s="2"/>
      <c r="C484" s="2"/>
      <c r="D484" s="2"/>
      <c r="E484" s="2"/>
      <c r="F484" s="2"/>
      <c r="G484" s="2"/>
      <c r="H484" s="2"/>
      <c r="I484" s="2"/>
      <c r="J484" s="2"/>
      <c r="K484" s="2"/>
      <c r="L484" s="2"/>
    </row>
    <row r="485" spans="1:12">
      <c r="A485" s="2"/>
      <c r="B485" s="2"/>
      <c r="C485" s="2"/>
      <c r="D485" s="2"/>
      <c r="E485" s="2"/>
      <c r="F485" s="2"/>
      <c r="G485" s="2"/>
      <c r="H485" s="2"/>
      <c r="I485" s="2"/>
      <c r="J485" s="2"/>
      <c r="K485" s="2"/>
      <c r="L485" s="2"/>
    </row>
    <row r="486" spans="1:12">
      <c r="A486" s="2"/>
      <c r="B486" s="2"/>
      <c r="C486" s="2"/>
      <c r="D486" s="2"/>
      <c r="E486" s="2"/>
      <c r="F486" s="2"/>
      <c r="G486" s="2"/>
      <c r="H486" s="2"/>
      <c r="I486" s="2"/>
      <c r="J486" s="2"/>
      <c r="K486" s="2"/>
      <c r="L486" s="2"/>
    </row>
    <row r="487" spans="1:12">
      <c r="A487" s="2"/>
      <c r="B487" s="2"/>
      <c r="C487" s="2"/>
      <c r="D487" s="2"/>
      <c r="E487" s="2"/>
      <c r="F487" s="2"/>
      <c r="G487" s="2"/>
      <c r="H487" s="2"/>
      <c r="I487" s="2"/>
      <c r="J487" s="2"/>
      <c r="K487" s="2"/>
      <c r="L487" s="2"/>
    </row>
    <row r="488" spans="1:12">
      <c r="A488" s="2"/>
      <c r="B488" s="2"/>
      <c r="C488" s="2"/>
      <c r="D488" s="2"/>
      <c r="E488" s="2"/>
      <c r="F488" s="2"/>
      <c r="G488" s="2"/>
      <c r="H488" s="2"/>
      <c r="I488" s="2"/>
      <c r="J488" s="2"/>
      <c r="K488" s="2"/>
      <c r="L488" s="2"/>
    </row>
    <row r="489" spans="1:12">
      <c r="A489" s="2"/>
      <c r="B489" s="2"/>
      <c r="C489" s="2"/>
      <c r="D489" s="2"/>
      <c r="E489" s="2"/>
      <c r="F489" s="2"/>
      <c r="G489" s="2"/>
      <c r="H489" s="2"/>
      <c r="I489" s="2"/>
      <c r="J489" s="2"/>
      <c r="K489" s="2"/>
      <c r="L489" s="2"/>
    </row>
    <row r="490" spans="1:12">
      <c r="A490" s="2"/>
      <c r="B490" s="2"/>
      <c r="C490" s="2"/>
      <c r="D490" s="2"/>
      <c r="E490" s="2"/>
      <c r="F490" s="2"/>
      <c r="G490" s="2"/>
      <c r="H490" s="2"/>
      <c r="I490" s="2"/>
      <c r="J490" s="2"/>
      <c r="K490" s="2"/>
      <c r="L490" s="2"/>
    </row>
    <row r="491" spans="1:12">
      <c r="A491" s="2"/>
      <c r="B491" s="2"/>
      <c r="C491" s="2"/>
      <c r="D491" s="2"/>
      <c r="E491" s="2"/>
      <c r="F491" s="2"/>
      <c r="G491" s="2"/>
      <c r="H491" s="2"/>
      <c r="I491" s="2"/>
      <c r="J491" s="2"/>
      <c r="K491" s="2"/>
      <c r="L491" s="2"/>
    </row>
    <row r="492" spans="1:12">
      <c r="A492" s="2"/>
      <c r="B492" s="2"/>
      <c r="C492" s="2"/>
      <c r="D492" s="2"/>
      <c r="E492" s="2"/>
      <c r="F492" s="2"/>
      <c r="G492" s="2"/>
      <c r="H492" s="2"/>
      <c r="I492" s="2"/>
      <c r="J492" s="2"/>
      <c r="K492" s="2"/>
      <c r="L492" s="2"/>
    </row>
    <row r="493" spans="1:12">
      <c r="A493" s="2"/>
      <c r="B493" s="2"/>
      <c r="C493" s="2"/>
      <c r="D493" s="2"/>
      <c r="E493" s="2"/>
      <c r="F493" s="2"/>
      <c r="G493" s="2"/>
      <c r="H493" s="2"/>
      <c r="I493" s="2"/>
      <c r="J493" s="2"/>
      <c r="K493" s="2"/>
      <c r="L493" s="2"/>
    </row>
    <row r="494" spans="1:12">
      <c r="A494" s="2"/>
      <c r="B494" s="2"/>
      <c r="C494" s="2"/>
      <c r="D494" s="2"/>
      <c r="E494" s="2"/>
      <c r="F494" s="2"/>
      <c r="G494" s="2"/>
      <c r="H494" s="2"/>
      <c r="I494" s="2"/>
      <c r="J494" s="2"/>
      <c r="K494" s="2"/>
      <c r="L494" s="2"/>
    </row>
    <row r="495" spans="1:12">
      <c r="A495" s="2"/>
      <c r="B495" s="2"/>
      <c r="C495" s="2"/>
      <c r="D495" s="2"/>
      <c r="E495" s="2"/>
      <c r="F495" s="2"/>
      <c r="G495" s="2"/>
      <c r="H495" s="2"/>
      <c r="I495" s="2"/>
      <c r="J495" s="2"/>
      <c r="K495" s="2"/>
      <c r="L495" s="2"/>
    </row>
    <row r="496" spans="1:12">
      <c r="A496" s="2"/>
      <c r="B496" s="2"/>
      <c r="C496" s="2"/>
      <c r="D496" s="2"/>
      <c r="E496" s="2"/>
      <c r="F496" s="2"/>
      <c r="G496" s="2"/>
      <c r="H496" s="2"/>
      <c r="I496" s="2"/>
      <c r="J496" s="2"/>
      <c r="K496" s="2"/>
      <c r="L496" s="2"/>
    </row>
    <row r="497" spans="1:12">
      <c r="A497" s="2"/>
      <c r="B497" s="2"/>
      <c r="C497" s="2"/>
      <c r="D497" s="2"/>
      <c r="E497" s="2"/>
      <c r="F497" s="2"/>
      <c r="G497" s="2"/>
      <c r="H497" s="2"/>
      <c r="I497" s="2"/>
      <c r="J497" s="2"/>
      <c r="K497" s="2"/>
      <c r="L497" s="2"/>
    </row>
    <row r="498" spans="1:12">
      <c r="A498" s="2"/>
      <c r="B498" s="2"/>
      <c r="C498" s="2"/>
      <c r="D498" s="2"/>
      <c r="E498" s="2"/>
      <c r="F498" s="2"/>
      <c r="G498" s="2"/>
      <c r="H498" s="2"/>
      <c r="I498" s="2"/>
      <c r="J498" s="2"/>
      <c r="K498" s="2"/>
      <c r="L498" s="2"/>
    </row>
    <row r="499" spans="1:12">
      <c r="A499" s="2"/>
      <c r="B499" s="2"/>
      <c r="C499" s="2"/>
      <c r="D499" s="2"/>
      <c r="E499" s="2"/>
      <c r="F499" s="2"/>
      <c r="G499" s="2"/>
      <c r="H499" s="2"/>
      <c r="I499" s="2"/>
      <c r="J499" s="2"/>
      <c r="K499" s="2"/>
      <c r="L499" s="2"/>
    </row>
    <row r="500" spans="1:12">
      <c r="A500" s="2"/>
      <c r="B500" s="2"/>
      <c r="C500" s="2"/>
      <c r="D500" s="2"/>
      <c r="E500" s="2"/>
      <c r="F500" s="2"/>
      <c r="G500" s="2"/>
      <c r="H500" s="2"/>
      <c r="I500" s="2"/>
      <c r="J500" s="2"/>
      <c r="K500" s="2"/>
      <c r="L500" s="2"/>
    </row>
    <row r="501" spans="1:12">
      <c r="A501" s="2"/>
      <c r="B501" s="2"/>
      <c r="C501" s="2"/>
      <c r="D501" s="2"/>
      <c r="E501" s="2"/>
      <c r="F501" s="2"/>
      <c r="G501" s="2"/>
      <c r="H501" s="2"/>
      <c r="I501" s="2"/>
      <c r="J501" s="2"/>
      <c r="K501" s="2"/>
      <c r="L501" s="2"/>
    </row>
    <row r="502" spans="1:12">
      <c r="A502" s="2"/>
      <c r="B502" s="2"/>
      <c r="C502" s="2"/>
      <c r="D502" s="2"/>
      <c r="E502" s="2"/>
      <c r="F502" s="2"/>
      <c r="G502" s="2"/>
      <c r="H502" s="2"/>
      <c r="I502" s="2"/>
      <c r="J502" s="2"/>
      <c r="K502" s="2"/>
      <c r="L502" s="2"/>
    </row>
    <row r="503" spans="1:12">
      <c r="A503" s="2"/>
      <c r="B503" s="2"/>
      <c r="C503" s="2"/>
      <c r="D503" s="2"/>
      <c r="E503" s="2"/>
      <c r="F503" s="2"/>
      <c r="G503" s="2"/>
      <c r="H503" s="2"/>
      <c r="I503" s="2"/>
      <c r="J503" s="2"/>
      <c r="K503" s="2"/>
      <c r="L503" s="2"/>
    </row>
    <row r="504" spans="1:12">
      <c r="A504" s="2"/>
      <c r="B504" s="2"/>
      <c r="C504" s="2"/>
      <c r="D504" s="2"/>
      <c r="E504" s="2"/>
      <c r="F504" s="2"/>
      <c r="G504" s="2"/>
      <c r="H504" s="2"/>
      <c r="I504" s="2"/>
      <c r="J504" s="2"/>
      <c r="K504" s="2"/>
      <c r="L504" s="2"/>
    </row>
    <row r="505" spans="1:12">
      <c r="A505" s="2"/>
      <c r="B505" s="2"/>
      <c r="C505" s="2"/>
      <c r="D505" s="2"/>
      <c r="E505" s="2"/>
      <c r="F505" s="2"/>
      <c r="G505" s="2"/>
      <c r="H505" s="2"/>
      <c r="I505" s="2"/>
      <c r="J505" s="2"/>
      <c r="K505" s="2"/>
      <c r="L505" s="2"/>
    </row>
    <row r="506" spans="1:12">
      <c r="A506" s="2"/>
      <c r="B506" s="2"/>
      <c r="C506" s="2"/>
      <c r="D506" s="2"/>
      <c r="E506" s="2"/>
      <c r="F506" s="2"/>
      <c r="G506" s="2"/>
      <c r="H506" s="2"/>
      <c r="I506" s="2"/>
      <c r="J506" s="2"/>
      <c r="K506" s="2"/>
      <c r="L506" s="2"/>
    </row>
    <row r="507" spans="1:12">
      <c r="A507" s="2"/>
      <c r="B507" s="2"/>
      <c r="C507" s="2"/>
      <c r="D507" s="2"/>
      <c r="E507" s="2"/>
      <c r="F507" s="2"/>
      <c r="G507" s="2"/>
      <c r="H507" s="2"/>
      <c r="I507" s="2"/>
      <c r="J507" s="2"/>
      <c r="K507" s="2"/>
      <c r="L507" s="2"/>
    </row>
    <row r="508" spans="1:12">
      <c r="A508" s="2"/>
      <c r="B508" s="2"/>
      <c r="C508" s="2"/>
      <c r="D508" s="2"/>
      <c r="E508" s="2"/>
      <c r="F508" s="2"/>
      <c r="G508" s="2"/>
      <c r="H508" s="2"/>
      <c r="I508" s="2"/>
      <c r="J508" s="2"/>
      <c r="K508" s="2"/>
      <c r="L508" s="2"/>
    </row>
    <row r="509" spans="1:12">
      <c r="A509" s="2"/>
      <c r="B509" s="2"/>
      <c r="C509" s="2"/>
      <c r="D509" s="2"/>
      <c r="E509" s="2"/>
      <c r="F509" s="2"/>
      <c r="G509" s="2"/>
      <c r="H509" s="2"/>
      <c r="I509" s="2"/>
      <c r="J509" s="2"/>
      <c r="K509" s="2"/>
      <c r="L509" s="2"/>
    </row>
    <row r="510" spans="1:12">
      <c r="A510" s="2"/>
      <c r="B510" s="2"/>
      <c r="C510" s="2"/>
      <c r="D510" s="2"/>
      <c r="E510" s="2"/>
      <c r="F510" s="2"/>
      <c r="G510" s="2"/>
      <c r="H510" s="2"/>
      <c r="I510" s="2"/>
      <c r="J510" s="2"/>
      <c r="K510" s="2"/>
      <c r="L510" s="2"/>
    </row>
    <row r="511" spans="1:12">
      <c r="A511" s="2"/>
      <c r="B511" s="2"/>
      <c r="C511" s="2"/>
      <c r="D511" s="2"/>
      <c r="E511" s="2"/>
      <c r="F511" s="2"/>
      <c r="G511" s="2"/>
      <c r="H511" s="2"/>
      <c r="I511" s="2"/>
      <c r="J511" s="2"/>
      <c r="K511" s="2"/>
      <c r="L511" s="2"/>
    </row>
    <row r="512" spans="1:12">
      <c r="A512" s="2"/>
      <c r="B512" s="2"/>
      <c r="C512" s="2"/>
      <c r="D512" s="2"/>
      <c r="E512" s="2"/>
      <c r="F512" s="2"/>
      <c r="G512" s="2"/>
      <c r="H512" s="2"/>
      <c r="I512" s="2"/>
      <c r="J512" s="2"/>
      <c r="K512" s="2"/>
      <c r="L512" s="2"/>
    </row>
    <row r="513" spans="1:12">
      <c r="A513" s="2"/>
      <c r="B513" s="2"/>
      <c r="C513" s="2"/>
      <c r="D513" s="2"/>
      <c r="E513" s="2"/>
      <c r="F513" s="2"/>
      <c r="G513" s="2"/>
      <c r="H513" s="2"/>
      <c r="I513" s="2"/>
      <c r="J513" s="2"/>
      <c r="K513" s="2"/>
      <c r="L513" s="2"/>
    </row>
    <row r="514" spans="1:12">
      <c r="A514" s="2"/>
      <c r="B514" s="2"/>
      <c r="C514" s="2"/>
      <c r="D514" s="2"/>
      <c r="E514" s="2"/>
      <c r="F514" s="2"/>
      <c r="G514" s="2"/>
      <c r="H514" s="2"/>
      <c r="I514" s="2"/>
      <c r="J514" s="2"/>
      <c r="K514" s="2"/>
      <c r="L514" s="2"/>
    </row>
    <row r="515" spans="1:12">
      <c r="A515" s="2"/>
      <c r="B515" s="2"/>
      <c r="C515" s="2"/>
      <c r="D515" s="2"/>
      <c r="E515" s="2"/>
      <c r="F515" s="2"/>
      <c r="G515" s="2"/>
      <c r="H515" s="2"/>
      <c r="I515" s="2"/>
      <c r="J515" s="2"/>
      <c r="K515" s="2"/>
      <c r="L515" s="2"/>
    </row>
    <row r="516" spans="1:12">
      <c r="A516" s="2"/>
      <c r="B516" s="2"/>
      <c r="C516" s="2"/>
      <c r="D516" s="2"/>
      <c r="E516" s="2"/>
      <c r="F516" s="2"/>
      <c r="G516" s="2"/>
      <c r="H516" s="2"/>
      <c r="I516" s="2"/>
      <c r="J516" s="2"/>
      <c r="K516" s="2"/>
      <c r="L516" s="2"/>
    </row>
    <row r="517" spans="1:12">
      <c r="A517" s="2"/>
      <c r="B517" s="2"/>
      <c r="C517" s="2"/>
      <c r="D517" s="2"/>
      <c r="E517" s="2"/>
      <c r="F517" s="2"/>
      <c r="G517" s="2"/>
      <c r="H517" s="2"/>
      <c r="I517" s="2"/>
      <c r="J517" s="2"/>
      <c r="K517" s="2"/>
      <c r="L517" s="2"/>
    </row>
    <row r="518" spans="1:12">
      <c r="A518" s="2"/>
      <c r="B518" s="2"/>
      <c r="C518" s="2"/>
      <c r="D518" s="2"/>
      <c r="E518" s="2"/>
      <c r="F518" s="2"/>
      <c r="G518" s="2"/>
      <c r="H518" s="2"/>
      <c r="I518" s="2"/>
      <c r="J518" s="2"/>
      <c r="K518" s="2"/>
      <c r="L518" s="2"/>
    </row>
    <row r="519" spans="1:12">
      <c r="A519" s="2"/>
      <c r="B519" s="2"/>
      <c r="C519" s="2"/>
      <c r="D519" s="2"/>
      <c r="E519" s="2"/>
      <c r="F519" s="2"/>
      <c r="G519" s="2"/>
      <c r="H519" s="2"/>
      <c r="I519" s="2"/>
      <c r="J519" s="2"/>
      <c r="K519" s="2"/>
      <c r="L519" s="2"/>
    </row>
    <row r="520" spans="1:12">
      <c r="A520" s="2"/>
      <c r="B520" s="2"/>
      <c r="C520" s="2"/>
      <c r="D520" s="2"/>
      <c r="E520" s="2"/>
      <c r="F520" s="2"/>
      <c r="G520" s="2"/>
      <c r="H520" s="2"/>
      <c r="I520" s="2"/>
      <c r="J520" s="2"/>
      <c r="K520" s="2"/>
      <c r="L520" s="2"/>
    </row>
    <row r="521" spans="1:12">
      <c r="A521" s="2"/>
      <c r="B521" s="2"/>
      <c r="C521" s="2"/>
      <c r="D521" s="2"/>
      <c r="E521" s="2"/>
      <c r="F521" s="2"/>
      <c r="G521" s="2"/>
      <c r="H521" s="2"/>
      <c r="I521" s="2"/>
      <c r="J521" s="2"/>
      <c r="K521" s="2"/>
      <c r="L521" s="2"/>
    </row>
    <row r="522" spans="1:12">
      <c r="A522" s="2"/>
      <c r="B522" s="2"/>
      <c r="C522" s="2"/>
      <c r="D522" s="2"/>
      <c r="E522" s="2"/>
      <c r="F522" s="2"/>
      <c r="G522" s="2"/>
      <c r="H522" s="2"/>
      <c r="I522" s="2"/>
      <c r="J522" s="2"/>
      <c r="K522" s="2"/>
      <c r="L522" s="2"/>
    </row>
    <row r="523" spans="1:12">
      <c r="A523" s="2"/>
      <c r="B523" s="2"/>
      <c r="C523" s="2"/>
      <c r="D523" s="2"/>
      <c r="E523" s="2"/>
      <c r="F523" s="2"/>
      <c r="G523" s="2"/>
      <c r="H523" s="2"/>
      <c r="I523" s="2"/>
      <c r="J523" s="2"/>
      <c r="K523" s="2"/>
      <c r="L523" s="2"/>
    </row>
    <row r="524" spans="1:12">
      <c r="A524" s="2"/>
      <c r="B524" s="2"/>
      <c r="C524" s="2"/>
      <c r="D524" s="2"/>
      <c r="E524" s="2"/>
      <c r="F524" s="2"/>
      <c r="G524" s="2"/>
      <c r="H524" s="2"/>
      <c r="I524" s="2"/>
      <c r="J524" s="2"/>
      <c r="K524" s="2"/>
      <c r="L524" s="2"/>
    </row>
    <row r="525" spans="1:12">
      <c r="A525" s="2"/>
      <c r="B525" s="2"/>
      <c r="C525" s="2"/>
      <c r="D525" s="2"/>
      <c r="E525" s="2"/>
      <c r="F525" s="2"/>
      <c r="G525" s="2"/>
      <c r="H525" s="2"/>
      <c r="I525" s="2"/>
      <c r="J525" s="2"/>
      <c r="K525" s="2"/>
      <c r="L525" s="2"/>
    </row>
    <row r="526" spans="1:12">
      <c r="A526" s="2"/>
      <c r="B526" s="2"/>
      <c r="C526" s="2"/>
      <c r="D526" s="2"/>
      <c r="E526" s="2"/>
      <c r="F526" s="2"/>
      <c r="G526" s="2"/>
      <c r="H526" s="2"/>
      <c r="I526" s="2"/>
      <c r="J526" s="2"/>
      <c r="K526" s="2"/>
      <c r="L526" s="2"/>
    </row>
    <row r="527" spans="1:12">
      <c r="A527" s="2"/>
      <c r="B527" s="2"/>
      <c r="C527" s="2"/>
      <c r="D527" s="2"/>
      <c r="E527" s="2"/>
      <c r="F527" s="2"/>
      <c r="G527" s="2"/>
      <c r="H527" s="2"/>
      <c r="I527" s="2"/>
      <c r="J527" s="2"/>
      <c r="K527" s="2"/>
      <c r="L527" s="2"/>
    </row>
    <row r="528" spans="1:12">
      <c r="A528" s="2"/>
      <c r="B528" s="2"/>
      <c r="C528" s="2"/>
      <c r="D528" s="2"/>
      <c r="E528" s="2"/>
      <c r="F528" s="2"/>
      <c r="G528" s="2"/>
      <c r="H528" s="2"/>
      <c r="I528" s="2"/>
      <c r="J528" s="2"/>
      <c r="K528" s="2"/>
      <c r="L528" s="2"/>
    </row>
    <row r="529" spans="1:12">
      <c r="A529" s="2"/>
      <c r="B529" s="2"/>
      <c r="C529" s="2"/>
      <c r="D529" s="2"/>
      <c r="E529" s="2"/>
      <c r="F529" s="2"/>
      <c r="G529" s="2"/>
      <c r="H529" s="2"/>
      <c r="I529" s="2"/>
      <c r="J529" s="2"/>
      <c r="K529" s="2"/>
      <c r="L529" s="2"/>
    </row>
    <row r="530" spans="1:12">
      <c r="A530" s="2"/>
      <c r="B530" s="2"/>
      <c r="C530" s="2"/>
      <c r="D530" s="2"/>
      <c r="E530" s="2"/>
      <c r="F530" s="2"/>
      <c r="G530" s="2"/>
      <c r="H530" s="2"/>
      <c r="I530" s="2"/>
      <c r="J530" s="2"/>
      <c r="K530" s="2"/>
      <c r="L530" s="2"/>
    </row>
    <row r="531" spans="1:12">
      <c r="A531" s="2"/>
      <c r="B531" s="2"/>
      <c r="C531" s="2"/>
      <c r="D531" s="2"/>
      <c r="E531" s="2"/>
      <c r="F531" s="2"/>
      <c r="G531" s="2"/>
      <c r="H531" s="2"/>
      <c r="I531" s="2"/>
      <c r="J531" s="2"/>
      <c r="K531" s="2"/>
      <c r="L531" s="2"/>
    </row>
    <row r="532" spans="1:12">
      <c r="A532" s="2"/>
      <c r="B532" s="2"/>
      <c r="C532" s="2"/>
      <c r="D532" s="2"/>
      <c r="E532" s="2"/>
      <c r="F532" s="2"/>
      <c r="G532" s="2"/>
      <c r="H532" s="2"/>
      <c r="I532" s="2"/>
      <c r="J532" s="2"/>
      <c r="K532" s="2"/>
      <c r="L532" s="2"/>
    </row>
    <row r="533" spans="1:12">
      <c r="A533" s="2"/>
      <c r="B533" s="2"/>
      <c r="C533" s="2"/>
      <c r="D533" s="2"/>
      <c r="E533" s="2"/>
      <c r="F533" s="2"/>
      <c r="G533" s="2"/>
      <c r="H533" s="2"/>
      <c r="I533" s="2"/>
      <c r="J533" s="2"/>
      <c r="K533" s="2"/>
      <c r="L533" s="2"/>
    </row>
    <row r="534" spans="1:12">
      <c r="A534" s="2"/>
      <c r="B534" s="2"/>
      <c r="C534" s="2"/>
      <c r="D534" s="2"/>
      <c r="E534" s="2"/>
      <c r="F534" s="2"/>
      <c r="G534" s="2"/>
      <c r="H534" s="2"/>
      <c r="I534" s="2"/>
      <c r="J534" s="2"/>
      <c r="K534" s="2"/>
      <c r="L534" s="2"/>
    </row>
    <row r="535" spans="1:12">
      <c r="A535" s="2"/>
      <c r="B535" s="2"/>
      <c r="C535" s="2"/>
      <c r="D535" s="2"/>
      <c r="E535" s="2"/>
      <c r="F535" s="2"/>
      <c r="G535" s="2"/>
      <c r="H535" s="2"/>
      <c r="I535" s="2"/>
      <c r="J535" s="2"/>
      <c r="K535" s="2"/>
      <c r="L535" s="2"/>
    </row>
    <row r="536" spans="1:12">
      <c r="A536" s="2"/>
      <c r="B536" s="2"/>
      <c r="C536" s="2"/>
      <c r="D536" s="2"/>
      <c r="E536" s="2"/>
      <c r="F536" s="2"/>
      <c r="G536" s="2"/>
      <c r="H536" s="2"/>
      <c r="I536" s="2"/>
      <c r="J536" s="2"/>
      <c r="K536" s="2"/>
      <c r="L536" s="2"/>
    </row>
    <row r="537" spans="1:12">
      <c r="A537" s="2"/>
      <c r="B537" s="2"/>
      <c r="C537" s="2"/>
      <c r="D537" s="2"/>
      <c r="E537" s="2"/>
      <c r="F537" s="2"/>
      <c r="G537" s="2"/>
      <c r="H537" s="2"/>
      <c r="I537" s="2"/>
      <c r="J537" s="2"/>
      <c r="K537" s="2"/>
      <c r="L537" s="2"/>
    </row>
    <row r="538" spans="1:12">
      <c r="A538" s="2"/>
      <c r="B538" s="2"/>
      <c r="C538" s="2"/>
      <c r="D538" s="2"/>
      <c r="E538" s="2"/>
      <c r="F538" s="2"/>
      <c r="G538" s="2"/>
      <c r="H538" s="2"/>
      <c r="I538" s="2"/>
      <c r="J538" s="2"/>
      <c r="K538" s="2"/>
      <c r="L538" s="2"/>
    </row>
    <row r="539" spans="1:12">
      <c r="A539" s="2"/>
      <c r="B539" s="2"/>
      <c r="C539" s="2"/>
      <c r="D539" s="2"/>
      <c r="E539" s="2"/>
      <c r="F539" s="2"/>
      <c r="G539" s="2"/>
      <c r="H539" s="2"/>
      <c r="I539" s="2"/>
      <c r="J539" s="2"/>
      <c r="K539" s="2"/>
      <c r="L539" s="2"/>
    </row>
    <row r="540" spans="1:12">
      <c r="A540" s="2"/>
      <c r="B540" s="2"/>
      <c r="C540" s="2"/>
      <c r="D540" s="2"/>
      <c r="E540" s="2"/>
      <c r="F540" s="2"/>
      <c r="G540" s="2"/>
      <c r="H540" s="2"/>
      <c r="I540" s="2"/>
      <c r="J540" s="2"/>
      <c r="K540" s="2"/>
      <c r="L540" s="2"/>
    </row>
    <row r="541" spans="1:12">
      <c r="A541" s="2"/>
      <c r="B541" s="2"/>
      <c r="C541" s="2"/>
      <c r="D541" s="2"/>
      <c r="E541" s="2"/>
      <c r="F541" s="2"/>
      <c r="G541" s="2"/>
      <c r="H541" s="2"/>
      <c r="I541" s="2"/>
      <c r="J541" s="2"/>
      <c r="K541" s="2"/>
      <c r="L541" s="2"/>
    </row>
    <row r="542" spans="1:12">
      <c r="A542" s="2"/>
      <c r="B542" s="2"/>
      <c r="C542" s="2"/>
      <c r="D542" s="2"/>
      <c r="E542" s="2"/>
      <c r="F542" s="2"/>
      <c r="G542" s="2"/>
      <c r="H542" s="2"/>
      <c r="I542" s="2"/>
      <c r="J542" s="2"/>
      <c r="K542" s="2"/>
      <c r="L542" s="2"/>
    </row>
    <row r="543" spans="1:12">
      <c r="A543" s="2"/>
      <c r="B543" s="2"/>
      <c r="C543" s="2"/>
      <c r="D543" s="2"/>
      <c r="E543" s="2"/>
      <c r="F543" s="2"/>
      <c r="G543" s="2"/>
      <c r="H543" s="2"/>
      <c r="I543" s="2"/>
      <c r="J543" s="2"/>
      <c r="K543" s="2"/>
      <c r="L543" s="2"/>
    </row>
    <row r="544" spans="1:12">
      <c r="A544" s="2"/>
      <c r="B544" s="2"/>
      <c r="C544" s="2"/>
      <c r="D544" s="2"/>
      <c r="E544" s="2"/>
      <c r="F544" s="2"/>
      <c r="G544" s="2"/>
      <c r="H544" s="2"/>
      <c r="I544" s="2"/>
      <c r="J544" s="2"/>
      <c r="K544" s="2"/>
      <c r="L544" s="2"/>
    </row>
    <row r="545" spans="1:12">
      <c r="A545" s="2"/>
      <c r="B545" s="2"/>
      <c r="C545" s="2"/>
      <c r="D545" s="2"/>
      <c r="E545" s="2"/>
      <c r="F545" s="2"/>
      <c r="G545" s="2"/>
      <c r="H545" s="2"/>
      <c r="I545" s="2"/>
      <c r="J545" s="2"/>
      <c r="K545" s="2"/>
      <c r="L545" s="2"/>
    </row>
    <row r="546" spans="1:12">
      <c r="A546" s="2"/>
      <c r="B546" s="2"/>
      <c r="C546" s="2"/>
      <c r="D546" s="2"/>
      <c r="E546" s="2"/>
      <c r="F546" s="2"/>
      <c r="G546" s="2"/>
      <c r="H546" s="2"/>
      <c r="I546" s="2"/>
      <c r="J546" s="2"/>
      <c r="K546" s="2"/>
      <c r="L546" s="2"/>
    </row>
    <row r="547" spans="1:12">
      <c r="A547" s="2"/>
      <c r="B547" s="2"/>
      <c r="C547" s="2"/>
      <c r="D547" s="2"/>
      <c r="E547" s="2"/>
      <c r="F547" s="2"/>
      <c r="G547" s="2"/>
      <c r="H547" s="2"/>
      <c r="I547" s="2"/>
      <c r="J547" s="2"/>
      <c r="K547" s="2"/>
      <c r="L547" s="2"/>
    </row>
    <row r="548" spans="1:12">
      <c r="A548" s="2"/>
      <c r="B548" s="2"/>
      <c r="C548" s="2"/>
      <c r="D548" s="2"/>
      <c r="E548" s="2"/>
      <c r="F548" s="2"/>
      <c r="G548" s="2"/>
      <c r="H548" s="2"/>
      <c r="I548" s="2"/>
      <c r="J548" s="2"/>
      <c r="K548" s="2"/>
      <c r="L548" s="2"/>
    </row>
    <row r="549" spans="1:12">
      <c r="A549" s="2"/>
      <c r="B549" s="2"/>
      <c r="C549" s="2"/>
      <c r="D549" s="2"/>
      <c r="E549" s="2"/>
      <c r="F549" s="2"/>
      <c r="G549" s="2"/>
      <c r="H549" s="2"/>
      <c r="I549" s="2"/>
      <c r="J549" s="2"/>
      <c r="K549" s="2"/>
      <c r="L549" s="2"/>
    </row>
    <row r="550" spans="1:12">
      <c r="A550" s="2"/>
      <c r="B550" s="2"/>
      <c r="C550" s="2"/>
      <c r="D550" s="2"/>
      <c r="E550" s="2"/>
      <c r="F550" s="2"/>
      <c r="G550" s="2"/>
      <c r="H550" s="2"/>
      <c r="I550" s="2"/>
      <c r="J550" s="2"/>
      <c r="K550" s="2"/>
      <c r="L550" s="2"/>
    </row>
    <row r="551" spans="1:12">
      <c r="A551" s="2"/>
      <c r="B551" s="2"/>
      <c r="C551" s="2"/>
      <c r="D551" s="2"/>
      <c r="E551" s="2"/>
      <c r="F551" s="2"/>
      <c r="G551" s="2"/>
      <c r="H551" s="2"/>
      <c r="I551" s="2"/>
      <c r="J551" s="2"/>
      <c r="K551" s="2"/>
      <c r="L551" s="2"/>
    </row>
    <row r="552" spans="1:12">
      <c r="A552" s="2"/>
      <c r="B552" s="2"/>
      <c r="C552" s="2"/>
      <c r="D552" s="2"/>
      <c r="E552" s="2"/>
      <c r="F552" s="2"/>
      <c r="G552" s="2"/>
      <c r="H552" s="2"/>
      <c r="I552" s="2"/>
      <c r="J552" s="2"/>
      <c r="K552" s="2"/>
      <c r="L552" s="2"/>
    </row>
    <row r="553" spans="1:12">
      <c r="A553" s="2"/>
      <c r="B553" s="2"/>
      <c r="C553" s="2"/>
      <c r="D553" s="2"/>
      <c r="E553" s="2"/>
      <c r="F553" s="2"/>
      <c r="G553" s="2"/>
      <c r="H553" s="2"/>
      <c r="I553" s="2"/>
      <c r="J553" s="2"/>
      <c r="K553" s="2"/>
      <c r="L553" s="2"/>
    </row>
    <row r="554" spans="1:12">
      <c r="A554" s="2"/>
      <c r="B554" s="2"/>
      <c r="C554" s="2"/>
      <c r="D554" s="2"/>
      <c r="E554" s="2"/>
      <c r="F554" s="2"/>
      <c r="G554" s="2"/>
      <c r="H554" s="2"/>
      <c r="I554" s="2"/>
      <c r="J554" s="2"/>
      <c r="K554" s="2"/>
      <c r="L554" s="2"/>
    </row>
    <row r="555" spans="1:12">
      <c r="A555" s="2"/>
      <c r="B555" s="2"/>
      <c r="C555" s="2"/>
      <c r="D555" s="2"/>
      <c r="E555" s="2"/>
      <c r="F555" s="2"/>
      <c r="G555" s="2"/>
      <c r="H555" s="2"/>
      <c r="I555" s="2"/>
      <c r="J555" s="2"/>
      <c r="K555" s="2"/>
      <c r="L555" s="2"/>
    </row>
    <row r="556" spans="1:12">
      <c r="A556" s="2"/>
      <c r="B556" s="2"/>
      <c r="C556" s="2"/>
      <c r="D556" s="2"/>
      <c r="E556" s="2"/>
      <c r="F556" s="2"/>
      <c r="G556" s="2"/>
      <c r="H556" s="2"/>
      <c r="I556" s="2"/>
      <c r="J556" s="2"/>
      <c r="K556" s="2"/>
      <c r="L556" s="2"/>
    </row>
    <row r="557" spans="1:12">
      <c r="A557" s="2"/>
      <c r="B557" s="2"/>
      <c r="C557" s="2"/>
      <c r="D557" s="2"/>
      <c r="E557" s="2"/>
      <c r="F557" s="2"/>
      <c r="G557" s="2"/>
      <c r="H557" s="2"/>
      <c r="I557" s="2"/>
      <c r="J557" s="2"/>
      <c r="K557" s="2"/>
      <c r="L557" s="2"/>
    </row>
    <row r="558" spans="1:12">
      <c r="A558" s="2"/>
      <c r="B558" s="2"/>
      <c r="C558" s="2"/>
      <c r="D558" s="2"/>
      <c r="E558" s="2"/>
      <c r="F558" s="2"/>
      <c r="G558" s="2"/>
      <c r="H558" s="2"/>
      <c r="I558" s="2"/>
      <c r="J558" s="2"/>
      <c r="K558" s="2"/>
      <c r="L558" s="2"/>
    </row>
    <row r="559" spans="1:12">
      <c r="A559" s="2"/>
      <c r="B559" s="2"/>
      <c r="C559" s="2"/>
      <c r="D559" s="2"/>
      <c r="E559" s="2"/>
      <c r="F559" s="2"/>
      <c r="G559" s="2"/>
      <c r="H559" s="2"/>
      <c r="I559" s="2"/>
      <c r="J559" s="2"/>
      <c r="K559" s="2"/>
      <c r="L559" s="2"/>
    </row>
    <row r="560" spans="1:12">
      <c r="A560" s="2"/>
      <c r="B560" s="2"/>
      <c r="C560" s="2"/>
      <c r="D560" s="2"/>
      <c r="E560" s="2"/>
      <c r="F560" s="2"/>
      <c r="G560" s="2"/>
      <c r="H560" s="2"/>
      <c r="I560" s="2"/>
      <c r="J560" s="2"/>
      <c r="K560" s="2"/>
      <c r="L560" s="2"/>
    </row>
    <row r="561" spans="1:12">
      <c r="A561" s="2"/>
      <c r="B561" s="2"/>
      <c r="C561" s="2"/>
      <c r="D561" s="2"/>
      <c r="E561" s="2"/>
      <c r="F561" s="2"/>
      <c r="G561" s="2"/>
      <c r="H561" s="2"/>
      <c r="I561" s="2"/>
      <c r="J561" s="2"/>
      <c r="K561" s="2"/>
      <c r="L561" s="2"/>
    </row>
    <row r="562" spans="1:12">
      <c r="A562" s="2"/>
      <c r="B562" s="2"/>
      <c r="C562" s="2"/>
      <c r="D562" s="2"/>
      <c r="E562" s="2"/>
      <c r="F562" s="2"/>
      <c r="G562" s="2"/>
      <c r="H562" s="2"/>
      <c r="I562" s="2"/>
      <c r="J562" s="2"/>
      <c r="K562" s="2"/>
      <c r="L562" s="2"/>
    </row>
    <row r="563" spans="1:12">
      <c r="A563" s="2"/>
      <c r="B563" s="2"/>
      <c r="C563" s="2"/>
      <c r="D563" s="2"/>
      <c r="E563" s="2"/>
      <c r="F563" s="2"/>
      <c r="G563" s="2"/>
      <c r="H563" s="2"/>
      <c r="I563" s="2"/>
      <c r="J563" s="2"/>
      <c r="K563" s="2"/>
      <c r="L563" s="2"/>
    </row>
    <row r="564" spans="1:12">
      <c r="A564" s="2"/>
      <c r="B564" s="2"/>
      <c r="C564" s="2"/>
      <c r="D564" s="2"/>
      <c r="E564" s="2"/>
      <c r="F564" s="2"/>
      <c r="G564" s="2"/>
      <c r="H564" s="2"/>
      <c r="I564" s="2"/>
      <c r="J564" s="2"/>
      <c r="K564" s="2"/>
      <c r="L564" s="2"/>
    </row>
    <row r="565" spans="1:12">
      <c r="A565" s="2"/>
      <c r="B565" s="2"/>
      <c r="C565" s="2"/>
      <c r="D565" s="2"/>
      <c r="E565" s="2"/>
      <c r="F565" s="2"/>
      <c r="G565" s="2"/>
      <c r="H565" s="2"/>
      <c r="I565" s="2"/>
      <c r="J565" s="2"/>
      <c r="K565" s="2"/>
      <c r="L565" s="2"/>
    </row>
    <row r="566" spans="1:12">
      <c r="A566" s="2"/>
      <c r="B566" s="2"/>
      <c r="C566" s="2"/>
      <c r="D566" s="2"/>
      <c r="E566" s="2"/>
      <c r="F566" s="2"/>
      <c r="G566" s="2"/>
      <c r="H566" s="2"/>
      <c r="I566" s="2"/>
      <c r="J566" s="2"/>
      <c r="K566" s="2"/>
      <c r="L566" s="2"/>
    </row>
    <row r="567" spans="1:12">
      <c r="A567" s="2"/>
      <c r="B567" s="2"/>
      <c r="C567" s="2"/>
      <c r="D567" s="2"/>
      <c r="E567" s="2"/>
      <c r="F567" s="2"/>
      <c r="G567" s="2"/>
      <c r="H567" s="2"/>
      <c r="I567" s="2"/>
      <c r="J567" s="2"/>
      <c r="K567" s="2"/>
      <c r="L567" s="2"/>
    </row>
    <row r="568" spans="1:12">
      <c r="A568" s="2"/>
      <c r="B568" s="2"/>
      <c r="C568" s="2"/>
      <c r="D568" s="2"/>
      <c r="E568" s="2"/>
      <c r="F568" s="2"/>
      <c r="G568" s="2"/>
      <c r="H568" s="2"/>
      <c r="I568" s="2"/>
      <c r="J568" s="2"/>
      <c r="K568" s="2"/>
      <c r="L568" s="2"/>
    </row>
    <row r="569" spans="1:12">
      <c r="A569" s="2"/>
      <c r="B569" s="2"/>
      <c r="C569" s="2"/>
      <c r="D569" s="2"/>
      <c r="E569" s="2"/>
      <c r="F569" s="2"/>
      <c r="G569" s="2"/>
      <c r="H569" s="2"/>
      <c r="I569" s="2"/>
      <c r="J569" s="2"/>
      <c r="K569" s="2"/>
      <c r="L569" s="2"/>
    </row>
    <row r="570" spans="1:12">
      <c r="A570" s="2"/>
      <c r="B570" s="2"/>
      <c r="C570" s="2"/>
      <c r="D570" s="2"/>
      <c r="E570" s="2"/>
      <c r="F570" s="2"/>
      <c r="G570" s="2"/>
      <c r="H570" s="2"/>
      <c r="I570" s="2"/>
      <c r="J570" s="2"/>
      <c r="K570" s="2"/>
      <c r="L570" s="2"/>
    </row>
    <row r="571" spans="1:12">
      <c r="A571" s="2"/>
      <c r="B571" s="2"/>
      <c r="C571" s="2"/>
      <c r="D571" s="2"/>
      <c r="E571" s="2"/>
      <c r="F571" s="2"/>
      <c r="G571" s="2"/>
      <c r="H571" s="2"/>
      <c r="I571" s="2"/>
      <c r="J571" s="2"/>
      <c r="K571" s="2"/>
      <c r="L571" s="2"/>
    </row>
    <row r="572" spans="1:12">
      <c r="A572" s="2"/>
      <c r="B572" s="2"/>
      <c r="C572" s="2"/>
      <c r="D572" s="2"/>
      <c r="E572" s="2"/>
      <c r="F572" s="2"/>
      <c r="G572" s="2"/>
      <c r="H572" s="2"/>
      <c r="I572" s="2"/>
      <c r="J572" s="2"/>
      <c r="K572" s="2"/>
      <c r="L572" s="2"/>
    </row>
    <row r="573" spans="1:12">
      <c r="A573" s="2"/>
      <c r="B573" s="2"/>
      <c r="C573" s="2"/>
      <c r="D573" s="2"/>
      <c r="E573" s="2"/>
      <c r="F573" s="2"/>
      <c r="G573" s="2"/>
      <c r="H573" s="2"/>
      <c r="I573" s="2"/>
      <c r="J573" s="2"/>
      <c r="K573" s="2"/>
      <c r="L573" s="2"/>
    </row>
    <row r="574" spans="1:12">
      <c r="A574" s="2"/>
      <c r="B574" s="2"/>
      <c r="C574" s="2"/>
      <c r="D574" s="2"/>
      <c r="E574" s="2"/>
      <c r="F574" s="2"/>
      <c r="G574" s="2"/>
      <c r="H574" s="2"/>
      <c r="I574" s="2"/>
      <c r="J574" s="2"/>
      <c r="K574" s="2"/>
      <c r="L574" s="2"/>
    </row>
    <row r="575" spans="1:12">
      <c r="A575" s="2"/>
      <c r="B575" s="2"/>
      <c r="C575" s="2"/>
      <c r="D575" s="2"/>
      <c r="E575" s="2"/>
      <c r="F575" s="2"/>
      <c r="G575" s="2"/>
      <c r="H575" s="2"/>
      <c r="I575" s="2"/>
      <c r="J575" s="2"/>
      <c r="K575" s="2"/>
      <c r="L575" s="2"/>
    </row>
    <row r="576" spans="1:12">
      <c r="A576" s="2"/>
      <c r="B576" s="2"/>
      <c r="C576" s="2"/>
      <c r="D576" s="2"/>
      <c r="E576" s="2"/>
      <c r="F576" s="2"/>
      <c r="G576" s="2"/>
      <c r="H576" s="2"/>
      <c r="I576" s="2"/>
      <c r="J576" s="2"/>
      <c r="K576" s="2"/>
      <c r="L576" s="2"/>
    </row>
    <row r="577" spans="1:12">
      <c r="A577" s="2"/>
      <c r="B577" s="2"/>
      <c r="C577" s="2"/>
      <c r="D577" s="2"/>
      <c r="E577" s="2"/>
      <c r="F577" s="2"/>
      <c r="G577" s="2"/>
      <c r="H577" s="2"/>
      <c r="I577" s="2"/>
      <c r="J577" s="2"/>
      <c r="K577" s="2"/>
      <c r="L577" s="2"/>
    </row>
    <row r="578" spans="1:12">
      <c r="A578" s="2"/>
      <c r="B578" s="2"/>
      <c r="C578" s="2"/>
      <c r="D578" s="2"/>
      <c r="E578" s="2"/>
      <c r="F578" s="2"/>
      <c r="G578" s="2"/>
      <c r="H578" s="2"/>
      <c r="I578" s="2"/>
      <c r="J578" s="2"/>
      <c r="K578" s="2"/>
      <c r="L578" s="2"/>
    </row>
    <row r="579" spans="1:12">
      <c r="A579" s="2"/>
      <c r="B579" s="2"/>
      <c r="C579" s="2"/>
      <c r="D579" s="2"/>
      <c r="E579" s="2"/>
      <c r="F579" s="2"/>
      <c r="G579" s="2"/>
      <c r="H579" s="2"/>
      <c r="I579" s="2"/>
      <c r="J579" s="2"/>
      <c r="K579" s="2"/>
      <c r="L579" s="2"/>
    </row>
    <row r="580" spans="1:12">
      <c r="A580" s="2"/>
      <c r="B580" s="2"/>
      <c r="C580" s="2"/>
      <c r="D580" s="2"/>
      <c r="E580" s="2"/>
      <c r="F580" s="2"/>
      <c r="G580" s="2"/>
      <c r="H580" s="2"/>
      <c r="I580" s="2"/>
      <c r="J580" s="2"/>
      <c r="K580" s="2"/>
      <c r="L580" s="2"/>
    </row>
    <row r="581" spans="1:12">
      <c r="A581" s="2"/>
      <c r="B581" s="2"/>
      <c r="C581" s="2"/>
      <c r="D581" s="2"/>
      <c r="E581" s="2"/>
      <c r="F581" s="2"/>
      <c r="G581" s="2"/>
      <c r="H581" s="2"/>
      <c r="I581" s="2"/>
      <c r="J581" s="2"/>
      <c r="K581" s="2"/>
      <c r="L581" s="2"/>
    </row>
    <row r="582" spans="1:12">
      <c r="A582" s="2"/>
      <c r="B582" s="2"/>
      <c r="C582" s="2"/>
      <c r="D582" s="2"/>
      <c r="E582" s="2"/>
      <c r="F582" s="2"/>
      <c r="G582" s="2"/>
      <c r="H582" s="2"/>
      <c r="I582" s="2"/>
      <c r="J582" s="2"/>
      <c r="K582" s="2"/>
      <c r="L582" s="2"/>
    </row>
    <row r="583" spans="1:12">
      <c r="A583" s="2"/>
      <c r="B583" s="2"/>
      <c r="C583" s="2"/>
      <c r="D583" s="2"/>
      <c r="E583" s="2"/>
      <c r="F583" s="2"/>
      <c r="G583" s="2"/>
      <c r="H583" s="2"/>
      <c r="I583" s="2"/>
      <c r="J583" s="2"/>
      <c r="K583" s="2"/>
      <c r="L583" s="2"/>
    </row>
    <row r="584" spans="1:12">
      <c r="A584" s="2"/>
      <c r="B584" s="2"/>
      <c r="C584" s="2"/>
      <c r="D584" s="2"/>
      <c r="E584" s="2"/>
      <c r="F584" s="2"/>
      <c r="G584" s="2"/>
      <c r="H584" s="2"/>
      <c r="I584" s="2"/>
      <c r="J584" s="2"/>
      <c r="K584" s="2"/>
      <c r="L584" s="2"/>
    </row>
    <row r="585" spans="1:12">
      <c r="A585" s="2"/>
      <c r="B585" s="2"/>
      <c r="C585" s="2"/>
      <c r="D585" s="2"/>
      <c r="E585" s="2"/>
      <c r="F585" s="2"/>
      <c r="G585" s="2"/>
      <c r="H585" s="2"/>
      <c r="I585" s="2"/>
      <c r="J585" s="2"/>
      <c r="K585" s="2"/>
      <c r="L585" s="2"/>
    </row>
    <row r="586" spans="1:12">
      <c r="A586" s="2"/>
      <c r="B586" s="2"/>
      <c r="C586" s="2"/>
      <c r="D586" s="2"/>
      <c r="E586" s="2"/>
      <c r="F586" s="2"/>
      <c r="G586" s="2"/>
      <c r="H586" s="2"/>
      <c r="I586" s="2"/>
      <c r="J586" s="2"/>
      <c r="K586" s="2"/>
      <c r="L586" s="2"/>
    </row>
    <row r="587" spans="1:12">
      <c r="A587" s="2"/>
      <c r="B587" s="2"/>
      <c r="C587" s="2"/>
      <c r="D587" s="2"/>
      <c r="E587" s="2"/>
      <c r="F587" s="2"/>
      <c r="G587" s="2"/>
      <c r="H587" s="2"/>
      <c r="I587" s="2"/>
      <c r="J587" s="2"/>
      <c r="K587" s="2"/>
      <c r="L587" s="2"/>
    </row>
    <row r="588" spans="1:12">
      <c r="A588" s="2"/>
      <c r="B588" s="2"/>
      <c r="C588" s="2"/>
      <c r="D588" s="2"/>
      <c r="E588" s="2"/>
      <c r="F588" s="2"/>
      <c r="G588" s="2"/>
      <c r="H588" s="2"/>
      <c r="I588" s="2"/>
      <c r="J588" s="2"/>
      <c r="K588" s="2"/>
      <c r="L588" s="2"/>
    </row>
    <row r="589" spans="1:12">
      <c r="A589" s="2"/>
      <c r="B589" s="2"/>
      <c r="C589" s="2"/>
      <c r="D589" s="2"/>
      <c r="E589" s="2"/>
      <c r="F589" s="2"/>
      <c r="G589" s="2"/>
      <c r="H589" s="2"/>
      <c r="I589" s="2"/>
      <c r="J589" s="2"/>
      <c r="K589" s="2"/>
      <c r="L589" s="2"/>
    </row>
    <row r="590" spans="1:12">
      <c r="A590" s="2"/>
      <c r="B590" s="2"/>
      <c r="C590" s="2"/>
      <c r="D590" s="2"/>
      <c r="E590" s="2"/>
      <c r="F590" s="2"/>
      <c r="G590" s="2"/>
      <c r="H590" s="2"/>
      <c r="I590" s="2"/>
      <c r="J590" s="2"/>
      <c r="K590" s="2"/>
      <c r="L590" s="2"/>
    </row>
    <row r="591" spans="1:12">
      <c r="A591" s="2"/>
      <c r="B591" s="2"/>
      <c r="C591" s="2"/>
      <c r="D591" s="2"/>
      <c r="E591" s="2"/>
      <c r="F591" s="2"/>
      <c r="G591" s="2"/>
      <c r="H591" s="2"/>
      <c r="I591" s="2"/>
      <c r="J591" s="2"/>
      <c r="K591" s="2"/>
      <c r="L591" s="2"/>
    </row>
    <row r="592" spans="1:12">
      <c r="A592" s="2"/>
      <c r="B592" s="2"/>
      <c r="C592" s="2"/>
      <c r="D592" s="2"/>
      <c r="E592" s="2"/>
      <c r="F592" s="2"/>
      <c r="G592" s="2"/>
      <c r="H592" s="2"/>
      <c r="I592" s="2"/>
      <c r="J592" s="2"/>
      <c r="K592" s="2"/>
      <c r="L592" s="2"/>
    </row>
    <row r="593" spans="1:12">
      <c r="A593" s="2"/>
      <c r="B593" s="2"/>
      <c r="C593" s="2"/>
      <c r="D593" s="2"/>
      <c r="E593" s="2"/>
      <c r="F593" s="2"/>
      <c r="G593" s="2"/>
      <c r="H593" s="2"/>
      <c r="I593" s="2"/>
      <c r="J593" s="2"/>
      <c r="K593" s="2"/>
      <c r="L593" s="2"/>
    </row>
    <row r="594" spans="1:12">
      <c r="A594" s="2"/>
      <c r="B594" s="2"/>
      <c r="C594" s="2"/>
      <c r="D594" s="2"/>
      <c r="E594" s="2"/>
      <c r="F594" s="2"/>
      <c r="G594" s="2"/>
      <c r="H594" s="2"/>
      <c r="I594" s="2"/>
      <c r="J594" s="2"/>
      <c r="K594" s="2"/>
      <c r="L594" s="2"/>
    </row>
    <row r="595" spans="1:12">
      <c r="A595" s="2"/>
      <c r="B595" s="2"/>
      <c r="C595" s="2"/>
      <c r="D595" s="2"/>
      <c r="E595" s="2"/>
      <c r="F595" s="2"/>
      <c r="G595" s="2"/>
      <c r="H595" s="2"/>
      <c r="I595" s="2"/>
      <c r="J595" s="2"/>
      <c r="K595" s="2"/>
      <c r="L595" s="2"/>
    </row>
    <row r="596" spans="1:12">
      <c r="A596" s="2"/>
      <c r="B596" s="2"/>
      <c r="C596" s="2"/>
      <c r="D596" s="2"/>
      <c r="E596" s="2"/>
      <c r="F596" s="2"/>
      <c r="G596" s="2"/>
      <c r="H596" s="2"/>
      <c r="I596" s="2"/>
      <c r="J596" s="2"/>
      <c r="K596" s="2"/>
      <c r="L596" s="2"/>
    </row>
    <row r="597" spans="1:12">
      <c r="A597" s="2"/>
      <c r="B597" s="2"/>
      <c r="C597" s="2"/>
      <c r="D597" s="2"/>
      <c r="E597" s="2"/>
      <c r="F597" s="2"/>
      <c r="G597" s="2"/>
      <c r="H597" s="2"/>
      <c r="I597" s="2"/>
      <c r="J597" s="2"/>
      <c r="K597" s="2"/>
      <c r="L597" s="2"/>
    </row>
    <row r="598" spans="1:12">
      <c r="A598" s="2"/>
      <c r="B598" s="2"/>
      <c r="C598" s="2"/>
      <c r="D598" s="2"/>
      <c r="E598" s="2"/>
      <c r="F598" s="2"/>
      <c r="G598" s="2"/>
      <c r="H598" s="2"/>
      <c r="I598" s="2"/>
      <c r="J598" s="2"/>
      <c r="K598" s="2"/>
      <c r="L598" s="2"/>
    </row>
    <row r="599" spans="1:12">
      <c r="A599" s="2"/>
      <c r="B599" s="2"/>
      <c r="C599" s="2"/>
      <c r="D599" s="2"/>
      <c r="E599" s="2"/>
      <c r="F599" s="2"/>
      <c r="G599" s="2"/>
      <c r="H599" s="2"/>
      <c r="I599" s="2"/>
      <c r="J599" s="2"/>
      <c r="K599" s="2"/>
      <c r="L599" s="2"/>
    </row>
  </sheetData>
  <mergeCells count="6">
    <mergeCell ref="G26:H26"/>
    <mergeCell ref="E26:F26"/>
    <mergeCell ref="C26:D26"/>
    <mergeCell ref="C4:D4"/>
    <mergeCell ref="E4:F4"/>
    <mergeCell ref="G4:H4"/>
  </mergeCells>
  <printOptions horizontalCentered="1" verticalCentered="1"/>
  <pageMargins left="0.43484848484848487" right="0.78740157480314965" top="0.98425196850393704" bottom="0.98425196850393704" header="0.51181102362204722" footer="0.51181102362204722"/>
  <pageSetup paperSize="9" scale="64" firstPageNumber="2" orientation="portrait" r:id="rId1"/>
  <headerFooter alignWithMargins="0">
    <oddFooter>&amp;C&amp;16page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Layout" zoomScale="55" zoomScaleNormal="75" zoomScalePageLayoutView="55" workbookViewId="0">
      <selection activeCell="A32" sqref="A32:I32"/>
    </sheetView>
  </sheetViews>
  <sheetFormatPr baseColWidth="10" defaultColWidth="11" defaultRowHeight="12.75"/>
  <cols>
    <col min="1" max="1" width="9" style="52" customWidth="1"/>
    <col min="2" max="2" width="5.125" style="52" customWidth="1"/>
    <col min="3" max="3" width="23.25" style="52" customWidth="1"/>
    <col min="4" max="7" width="11" style="52"/>
    <col min="8" max="8" width="8.875" style="52" customWidth="1"/>
    <col min="9" max="9" width="36.375" style="52" customWidth="1"/>
    <col min="10" max="16384" width="11" style="52"/>
  </cols>
  <sheetData>
    <row r="11" spans="1:9">
      <c r="A11" s="75"/>
      <c r="B11" s="75"/>
      <c r="C11" s="75"/>
      <c r="D11" s="75"/>
      <c r="E11" s="75"/>
      <c r="F11" s="75"/>
      <c r="G11" s="75"/>
      <c r="H11" s="75"/>
      <c r="I11" s="75"/>
    </row>
    <row r="12" spans="1:9">
      <c r="A12" s="75"/>
      <c r="B12" s="75"/>
      <c r="C12" s="75"/>
      <c r="D12" s="75"/>
      <c r="E12" s="75"/>
      <c r="F12" s="75"/>
      <c r="G12" s="75"/>
      <c r="H12" s="75"/>
      <c r="I12" s="75"/>
    </row>
    <row r="13" spans="1:9" ht="33">
      <c r="A13" s="473" t="s">
        <v>49</v>
      </c>
      <c r="B13" s="473"/>
      <c r="C13" s="473"/>
      <c r="D13" s="473"/>
      <c r="E13" s="473"/>
      <c r="F13" s="473"/>
      <c r="G13" s="473"/>
      <c r="H13" s="473"/>
      <c r="I13" s="473"/>
    </row>
    <row r="14" spans="1:9" ht="22.5">
      <c r="A14" s="75"/>
      <c r="B14" s="55"/>
      <c r="C14" s="55"/>
      <c r="D14" s="58"/>
      <c r="E14" s="60"/>
      <c r="F14" s="60"/>
      <c r="G14" s="55"/>
      <c r="H14" s="55"/>
      <c r="I14" s="55"/>
    </row>
    <row r="15" spans="1:9" ht="22.5" customHeight="1" thickBot="1">
      <c r="A15" s="469"/>
      <c r="B15" s="469"/>
      <c r="C15" s="469"/>
      <c r="D15" s="469"/>
      <c r="E15" s="469"/>
      <c r="F15" s="469"/>
      <c r="G15" s="469"/>
      <c r="H15" s="469"/>
      <c r="I15" s="469"/>
    </row>
    <row r="16" spans="1:9" ht="13.5" thickTop="1">
      <c r="A16" s="75"/>
      <c r="B16" s="55"/>
      <c r="C16" s="55"/>
      <c r="D16" s="61"/>
      <c r="E16" s="61"/>
      <c r="F16" s="61"/>
      <c r="G16" s="61"/>
      <c r="H16" s="61"/>
      <c r="I16" s="55"/>
    </row>
    <row r="17" spans="1:9">
      <c r="A17" s="75"/>
      <c r="B17" s="55"/>
      <c r="C17" s="55"/>
      <c r="D17" s="55"/>
      <c r="E17" s="55"/>
      <c r="F17" s="55"/>
      <c r="G17" s="55"/>
      <c r="H17" s="55"/>
      <c r="I17" s="55"/>
    </row>
    <row r="18" spans="1:9">
      <c r="A18" s="75"/>
      <c r="B18" s="75"/>
      <c r="C18" s="75"/>
      <c r="D18" s="75"/>
      <c r="E18" s="75"/>
      <c r="F18" s="75"/>
      <c r="G18" s="75"/>
      <c r="H18" s="75"/>
      <c r="I18" s="75"/>
    </row>
    <row r="19" spans="1:9">
      <c r="A19" s="75"/>
      <c r="B19" s="75"/>
      <c r="C19" s="75"/>
      <c r="D19" s="75"/>
      <c r="E19" s="75"/>
      <c r="F19" s="75"/>
      <c r="G19" s="75"/>
      <c r="H19" s="75"/>
      <c r="I19" s="75"/>
    </row>
    <row r="20" spans="1:9">
      <c r="A20" s="75"/>
      <c r="B20" s="75"/>
      <c r="C20" s="75"/>
      <c r="D20" s="75"/>
      <c r="E20" s="75"/>
      <c r="F20" s="75"/>
      <c r="G20" s="75"/>
      <c r="H20" s="75"/>
      <c r="I20" s="75"/>
    </row>
    <row r="21" spans="1:9" ht="30.75">
      <c r="A21" s="470" t="s">
        <v>51</v>
      </c>
      <c r="B21" s="470"/>
      <c r="C21" s="470"/>
      <c r="D21" s="470"/>
      <c r="E21" s="470"/>
      <c r="F21" s="470"/>
      <c r="G21" s="470"/>
      <c r="H21" s="470"/>
      <c r="I21" s="470"/>
    </row>
    <row r="22" spans="1:9">
      <c r="A22" s="75"/>
      <c r="B22" s="75"/>
      <c r="C22" s="75"/>
      <c r="D22" s="75"/>
      <c r="E22" s="75"/>
      <c r="F22" s="75"/>
      <c r="G22" s="75"/>
      <c r="H22" s="75"/>
      <c r="I22" s="75"/>
    </row>
    <row r="23" spans="1:9">
      <c r="A23" s="75"/>
      <c r="B23" s="75"/>
      <c r="C23" s="75"/>
      <c r="D23" s="75"/>
      <c r="E23" s="75"/>
      <c r="F23" s="75"/>
      <c r="G23" s="75"/>
      <c r="H23" s="75"/>
      <c r="I23" s="75"/>
    </row>
    <row r="24" spans="1:9">
      <c r="A24" s="75"/>
      <c r="B24" s="75"/>
      <c r="C24" s="75"/>
      <c r="D24" s="75"/>
      <c r="E24" s="75"/>
      <c r="F24" s="75"/>
      <c r="G24" s="75"/>
      <c r="H24" s="75"/>
      <c r="I24" s="75"/>
    </row>
    <row r="25" spans="1:9">
      <c r="A25" s="75"/>
      <c r="B25" s="75"/>
      <c r="C25" s="75"/>
      <c r="D25" s="75"/>
      <c r="E25" s="75"/>
      <c r="F25" s="75"/>
      <c r="G25" s="75"/>
      <c r="H25" s="75"/>
      <c r="I25" s="75"/>
    </row>
    <row r="26" spans="1:9">
      <c r="A26" s="75"/>
      <c r="B26" s="75"/>
      <c r="C26" s="75"/>
      <c r="D26" s="75"/>
      <c r="E26" s="75"/>
      <c r="F26" s="75"/>
      <c r="G26" s="75"/>
      <c r="H26" s="75"/>
      <c r="I26" s="75"/>
    </row>
    <row r="27" spans="1:9">
      <c r="A27" s="75"/>
      <c r="B27" s="75"/>
      <c r="C27" s="75"/>
      <c r="D27" s="75"/>
      <c r="E27" s="75"/>
      <c r="F27" s="75"/>
      <c r="G27" s="75"/>
      <c r="H27" s="75"/>
      <c r="I27" s="75"/>
    </row>
    <row r="28" spans="1:9">
      <c r="A28" s="75"/>
      <c r="B28" s="75"/>
      <c r="C28" s="75"/>
      <c r="D28" s="75"/>
      <c r="E28" s="75"/>
      <c r="F28" s="75"/>
      <c r="G28" s="75"/>
      <c r="H28" s="75"/>
      <c r="I28" s="75"/>
    </row>
    <row r="29" spans="1:9" ht="27">
      <c r="A29" s="471" t="s">
        <v>322</v>
      </c>
      <c r="B29" s="471"/>
      <c r="C29" s="471"/>
      <c r="D29" s="471"/>
      <c r="E29" s="471"/>
      <c r="F29" s="471"/>
      <c r="G29" s="471"/>
      <c r="H29" s="471"/>
      <c r="I29" s="471"/>
    </row>
    <row r="30" spans="1:9" ht="27.75">
      <c r="A30" s="56"/>
      <c r="B30" s="56"/>
      <c r="C30" s="57"/>
      <c r="D30" s="56"/>
      <c r="E30" s="56"/>
      <c r="F30" s="56"/>
      <c r="G30" s="56"/>
      <c r="H30" s="56"/>
      <c r="I30" s="56"/>
    </row>
    <row r="31" spans="1:9" ht="27">
      <c r="A31" s="472" t="s">
        <v>212</v>
      </c>
      <c r="B31" s="472"/>
      <c r="C31" s="472"/>
      <c r="D31" s="472"/>
      <c r="E31" s="472"/>
      <c r="F31" s="472"/>
      <c r="G31" s="472"/>
      <c r="H31" s="472"/>
      <c r="I31" s="472"/>
    </row>
    <row r="32" spans="1:9" ht="27">
      <c r="A32" s="472" t="str">
        <f>couverture!B26</f>
        <v>Situation au 1er janvier 2017</v>
      </c>
      <c r="B32" s="472"/>
      <c r="C32" s="472"/>
      <c r="D32" s="472"/>
      <c r="E32" s="472"/>
      <c r="F32" s="472"/>
      <c r="G32" s="472"/>
      <c r="H32" s="472"/>
      <c r="I32" s="472"/>
    </row>
    <row r="33" spans="1:9">
      <c r="A33" s="56"/>
      <c r="B33" s="56"/>
      <c r="C33" s="56"/>
      <c r="D33" s="56"/>
      <c r="E33" s="56"/>
      <c r="F33" s="56"/>
      <c r="G33" s="56"/>
      <c r="H33" s="56"/>
      <c r="I33" s="56"/>
    </row>
  </sheetData>
  <mergeCells count="6">
    <mergeCell ref="A13:I13"/>
    <mergeCell ref="A15:I15"/>
    <mergeCell ref="A21:I21"/>
    <mergeCell ref="A29:I29"/>
    <mergeCell ref="A32:I32"/>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V64"/>
  <sheetViews>
    <sheetView view="pageLayout" zoomScale="70" zoomScaleNormal="75" zoomScaleSheetLayoutView="85" zoomScalePageLayoutView="70" workbookViewId="0">
      <selection activeCell="B15" sqref="B15"/>
    </sheetView>
  </sheetViews>
  <sheetFormatPr baseColWidth="10" defaultRowHeight="12.75"/>
  <cols>
    <col min="1" max="1" width="17.5" style="5" customWidth="1"/>
    <col min="2" max="2" width="11.875" style="5" customWidth="1"/>
    <col min="3" max="3" width="14" style="5" customWidth="1"/>
    <col min="4" max="4" width="11.875" style="5" customWidth="1"/>
    <col min="5" max="5" width="13.25" style="5" customWidth="1"/>
    <col min="6" max="6" width="11.875" style="5" customWidth="1"/>
    <col min="7" max="7" width="14" style="5" customWidth="1"/>
    <col min="8" max="8" width="10" style="5" customWidth="1"/>
    <col min="9" max="16384" width="11" style="5"/>
  </cols>
  <sheetData>
    <row r="4" spans="1:22" ht="21.75" customHeight="1">
      <c r="A4" s="73" t="s">
        <v>58</v>
      </c>
      <c r="B4" s="74" t="s">
        <v>318</v>
      </c>
      <c r="C4" s="12"/>
      <c r="D4" s="12"/>
      <c r="E4" s="12"/>
      <c r="F4" s="12"/>
      <c r="G4" s="4"/>
      <c r="H4" s="4"/>
      <c r="I4" s="4"/>
      <c r="J4" s="4"/>
      <c r="K4" s="4"/>
      <c r="L4" s="4"/>
      <c r="M4" s="4"/>
      <c r="N4" s="4"/>
      <c r="O4" s="4"/>
      <c r="P4" s="4"/>
      <c r="Q4" s="4"/>
      <c r="R4" s="4"/>
      <c r="S4" s="4"/>
      <c r="T4" s="4"/>
      <c r="U4" s="4"/>
      <c r="V4" s="4"/>
    </row>
    <row r="5" spans="1:22" ht="15" customHeight="1">
      <c r="A5" s="4"/>
      <c r="B5" s="4"/>
      <c r="C5" s="4"/>
      <c r="D5" s="4"/>
      <c r="E5" s="4"/>
      <c r="F5" s="4"/>
      <c r="G5" s="4"/>
      <c r="H5" s="4"/>
      <c r="I5" s="4"/>
      <c r="J5" s="4"/>
      <c r="K5" s="4"/>
      <c r="L5" s="4"/>
      <c r="M5" s="4"/>
      <c r="N5" s="4"/>
      <c r="O5" s="4"/>
      <c r="P5" s="4"/>
      <c r="Q5" s="4"/>
      <c r="R5" s="4"/>
      <c r="S5" s="4"/>
      <c r="T5" s="4"/>
      <c r="U5" s="4"/>
      <c r="V5" s="4"/>
    </row>
    <row r="6" spans="1:22" ht="60.75">
      <c r="A6" s="113"/>
      <c r="B6" s="117" t="s">
        <v>46</v>
      </c>
      <c r="C6" s="118" t="s">
        <v>136</v>
      </c>
      <c r="D6" s="117" t="s">
        <v>47</v>
      </c>
      <c r="E6" s="118" t="s">
        <v>136</v>
      </c>
      <c r="F6" s="127" t="s">
        <v>25</v>
      </c>
      <c r="G6" s="118" t="s">
        <v>136</v>
      </c>
      <c r="H6" s="116" t="s">
        <v>59</v>
      </c>
      <c r="I6" s="4"/>
      <c r="J6" s="4"/>
      <c r="K6" s="4"/>
      <c r="L6" s="4"/>
      <c r="M6" s="4"/>
      <c r="N6" s="4"/>
      <c r="O6" s="4"/>
      <c r="P6" s="4"/>
      <c r="Q6" s="4"/>
      <c r="R6" s="4"/>
      <c r="S6" s="4"/>
      <c r="T6" s="4"/>
      <c r="U6" s="4"/>
      <c r="V6" s="4"/>
    </row>
    <row r="7" spans="1:22" ht="42.6" customHeight="1">
      <c r="A7" s="187">
        <v>42736</v>
      </c>
      <c r="B7" s="119">
        <v>75971</v>
      </c>
      <c r="C7" s="211">
        <f>((B7-B8)/B8)</f>
        <v>-2.4685198072453684E-3</v>
      </c>
      <c r="D7" s="119">
        <v>2825</v>
      </c>
      <c r="E7" s="211">
        <f>((D7-D8)/D8)</f>
        <v>7.0846617074034714E-4</v>
      </c>
      <c r="F7" s="174">
        <f>B7+D7</f>
        <v>78796</v>
      </c>
      <c r="G7" s="211">
        <f>((F7-F8)/F8)</f>
        <v>-2.354966954495961E-3</v>
      </c>
      <c r="H7" s="190">
        <f>D7/F7</f>
        <v>3.5852073709325347E-2</v>
      </c>
      <c r="I7" s="4"/>
      <c r="J7" s="4"/>
      <c r="K7" s="4"/>
      <c r="L7" s="4"/>
      <c r="M7" s="4"/>
      <c r="N7" s="4"/>
      <c r="O7" s="4"/>
      <c r="P7" s="4"/>
      <c r="Q7" s="4"/>
      <c r="R7" s="4"/>
      <c r="S7" s="4"/>
      <c r="T7" s="4"/>
      <c r="U7" s="4"/>
      <c r="V7" s="4"/>
    </row>
    <row r="8" spans="1:22" ht="42.6" customHeight="1">
      <c r="A8" s="188">
        <v>42644</v>
      </c>
      <c r="B8" s="120">
        <v>76159</v>
      </c>
      <c r="C8" s="212">
        <f t="shared" ref="C8:C14" si="0">((B8-B9)/B9)</f>
        <v>-2.3327092256790378E-2</v>
      </c>
      <c r="D8" s="120">
        <v>2823</v>
      </c>
      <c r="E8" s="212">
        <f t="shared" ref="E8" si="1">((D8-D9)/D9)</f>
        <v>-3.5531260676460542E-2</v>
      </c>
      <c r="F8" s="175">
        <f t="shared" ref="F8:F15" si="2">B8+D8</f>
        <v>78982</v>
      </c>
      <c r="G8" s="212">
        <f t="shared" ref="G8" si="3">((F8-F9)/F9)</f>
        <v>-2.3768617514368703E-2</v>
      </c>
      <c r="H8" s="191">
        <f t="shared" ref="H8:H15" si="4">D8/F8</f>
        <v>3.5742321035172574E-2</v>
      </c>
      <c r="I8" s="4"/>
      <c r="J8" s="4"/>
      <c r="K8" s="4"/>
      <c r="L8" s="4"/>
      <c r="M8" s="4"/>
      <c r="N8" s="4"/>
      <c r="O8" s="4"/>
      <c r="P8" s="4"/>
      <c r="Q8" s="4"/>
      <c r="R8" s="4"/>
      <c r="S8" s="4"/>
      <c r="T8" s="4"/>
      <c r="U8" s="4"/>
      <c r="V8" s="4"/>
    </row>
    <row r="9" spans="1:22" ht="42.6" customHeight="1">
      <c r="A9" s="188">
        <v>42552</v>
      </c>
      <c r="B9" s="121">
        <v>77978</v>
      </c>
      <c r="C9" s="192">
        <f t="shared" si="0"/>
        <v>1.7962977467951228E-2</v>
      </c>
      <c r="D9" s="121">
        <v>2927</v>
      </c>
      <c r="E9" s="192">
        <f t="shared" ref="E9" si="5">((D9-D10)/D10)</f>
        <v>3.7943262411347517E-2</v>
      </c>
      <c r="F9" s="176">
        <f t="shared" si="2"/>
        <v>80905</v>
      </c>
      <c r="G9" s="192">
        <f t="shared" ref="G9" si="6">((F9-F10)/F10)</f>
        <v>1.8672408148875625E-2</v>
      </c>
      <c r="H9" s="191">
        <f t="shared" si="4"/>
        <v>3.6178233730918982E-2</v>
      </c>
      <c r="I9" s="4"/>
      <c r="J9" s="4"/>
      <c r="K9" s="4"/>
      <c r="L9" s="4"/>
      <c r="M9" s="4"/>
      <c r="N9" s="4"/>
      <c r="O9" s="4"/>
      <c r="P9" s="4"/>
      <c r="Q9" s="4"/>
      <c r="R9" s="4"/>
      <c r="S9" s="4"/>
      <c r="T9" s="4"/>
      <c r="U9" s="4"/>
      <c r="V9" s="4"/>
    </row>
    <row r="10" spans="1:22" ht="42.6" customHeight="1">
      <c r="A10" s="188">
        <v>42461</v>
      </c>
      <c r="B10" s="121">
        <v>76602</v>
      </c>
      <c r="C10" s="192">
        <f t="shared" si="0"/>
        <v>3.5848061554272427E-2</v>
      </c>
      <c r="D10" s="121">
        <v>2820</v>
      </c>
      <c r="E10" s="192">
        <f t="shared" ref="E10" si="7">((D10-D11)/D11)</f>
        <v>6.4150943396226415E-2</v>
      </c>
      <c r="F10" s="176">
        <f t="shared" si="2"/>
        <v>79422</v>
      </c>
      <c r="G10" s="192">
        <f t="shared" ref="G10" si="8">((F10-F11)/F11)</f>
        <v>3.6827195467422094E-2</v>
      </c>
      <c r="H10" s="191">
        <f t="shared" si="4"/>
        <v>3.5506534713303617E-2</v>
      </c>
      <c r="I10" s="4"/>
      <c r="J10" s="4"/>
      <c r="K10" s="4"/>
      <c r="L10" s="4"/>
      <c r="M10" s="4"/>
      <c r="N10" s="4"/>
      <c r="O10" s="4"/>
      <c r="P10" s="4"/>
      <c r="Q10" s="4"/>
      <c r="R10" s="4"/>
      <c r="S10" s="4"/>
      <c r="T10" s="4"/>
      <c r="U10" s="4"/>
      <c r="V10" s="4"/>
    </row>
    <row r="11" spans="1:22" s="13" customFormat="1" ht="42.6" customHeight="1">
      <c r="A11" s="189">
        <v>42370</v>
      </c>
      <c r="B11" s="123">
        <v>73951</v>
      </c>
      <c r="C11" s="193">
        <f t="shared" si="0"/>
        <v>6.5194904181184671E-3</v>
      </c>
      <c r="D11" s="123">
        <v>2650</v>
      </c>
      <c r="E11" s="193">
        <f t="shared" ref="E11" si="9">((D11-D12)/D12)</f>
        <v>4.1682455475558922E-3</v>
      </c>
      <c r="F11" s="177">
        <f t="shared" si="2"/>
        <v>76601</v>
      </c>
      <c r="G11" s="193">
        <f t="shared" ref="G11" si="10">((F11-F12)/F12)</f>
        <v>6.4379656028694934E-3</v>
      </c>
      <c r="H11" s="190">
        <f t="shared" si="4"/>
        <v>3.4594848631218915E-2</v>
      </c>
    </row>
    <row r="12" spans="1:22" ht="42.6" customHeight="1">
      <c r="A12" s="188">
        <v>42278</v>
      </c>
      <c r="B12" s="121">
        <v>73472</v>
      </c>
      <c r="C12" s="192">
        <f t="shared" si="0"/>
        <v>-2.9995775242923531E-2</v>
      </c>
      <c r="D12" s="121">
        <v>2639</v>
      </c>
      <c r="E12" s="192">
        <f t="shared" ref="E12" si="11">((D12-D13)/D13)</f>
        <v>-3.9665211062590973E-2</v>
      </c>
      <c r="F12" s="176">
        <f t="shared" si="2"/>
        <v>76111</v>
      </c>
      <c r="G12" s="192">
        <f t="shared" ref="G12" si="12">((F12-F13)/F13)</f>
        <v>-3.0334301584874893E-2</v>
      </c>
      <c r="H12" s="191">
        <f t="shared" si="4"/>
        <v>3.4673043318311413E-2</v>
      </c>
      <c r="I12" s="4"/>
      <c r="J12" s="4"/>
      <c r="K12" s="4"/>
      <c r="L12" s="4"/>
      <c r="M12" s="4"/>
      <c r="N12" s="4"/>
      <c r="O12" s="4"/>
      <c r="P12" s="4"/>
      <c r="Q12" s="4"/>
      <c r="R12" s="4"/>
      <c r="S12" s="4"/>
      <c r="T12" s="4"/>
      <c r="U12" s="4"/>
      <c r="V12" s="4"/>
    </row>
    <row r="13" spans="1:22" ht="42.6" customHeight="1">
      <c r="A13" s="188">
        <v>42186</v>
      </c>
      <c r="B13" s="121">
        <v>75744</v>
      </c>
      <c r="C13" s="192">
        <f t="shared" si="0"/>
        <v>7.7954680583999466E-4</v>
      </c>
      <c r="D13" s="121">
        <v>2748</v>
      </c>
      <c r="E13" s="192">
        <f t="shared" ref="E13" si="13">((D13-D14)/D14)</f>
        <v>-8.3002526163839761E-3</v>
      </c>
      <c r="F13" s="176">
        <f t="shared" si="2"/>
        <v>78492</v>
      </c>
      <c r="G13" s="192">
        <f t="shared" ref="G13" si="14">((F13-F14)/F14)</f>
        <v>4.588559192413582E-4</v>
      </c>
      <c r="H13" s="191">
        <f t="shared" si="4"/>
        <v>3.5009937318452838E-2</v>
      </c>
      <c r="I13" s="4"/>
      <c r="J13" s="4"/>
      <c r="K13" s="4"/>
      <c r="L13" s="4"/>
      <c r="M13" s="4"/>
      <c r="N13" s="4"/>
      <c r="O13" s="4"/>
      <c r="P13" s="4"/>
      <c r="Q13" s="4"/>
      <c r="R13" s="4"/>
      <c r="S13" s="4"/>
      <c r="T13" s="4"/>
      <c r="U13" s="4"/>
      <c r="V13" s="4"/>
    </row>
    <row r="14" spans="1:22" ht="42.6" customHeight="1">
      <c r="A14" s="188">
        <v>42095</v>
      </c>
      <c r="B14" s="121">
        <v>75685</v>
      </c>
      <c r="C14" s="192">
        <f t="shared" si="0"/>
        <v>1.3688172187027042E-2</v>
      </c>
      <c r="D14" s="121">
        <v>2771</v>
      </c>
      <c r="E14" s="192">
        <f t="shared" ref="E14" si="15">((D14-D15)/D15)</f>
        <v>5.4414003044140027E-2</v>
      </c>
      <c r="F14" s="176">
        <f t="shared" si="2"/>
        <v>78456</v>
      </c>
      <c r="G14" s="192">
        <f t="shared" ref="G14" si="16">((F14-F15)/F15)</f>
        <v>1.5072906289218667E-2</v>
      </c>
      <c r="H14" s="191">
        <f t="shared" si="4"/>
        <v>3.531915978382788E-2</v>
      </c>
      <c r="I14" s="4"/>
      <c r="J14" s="4"/>
      <c r="K14" s="4"/>
      <c r="L14" s="4"/>
      <c r="M14" s="4"/>
      <c r="N14" s="4"/>
      <c r="O14" s="4"/>
      <c r="P14" s="4"/>
      <c r="Q14" s="4"/>
      <c r="R14" s="4"/>
      <c r="S14" s="4"/>
      <c r="T14" s="4"/>
      <c r="U14" s="4"/>
      <c r="V14" s="4"/>
    </row>
    <row r="15" spans="1:22" ht="42.6" customHeight="1">
      <c r="A15" s="189">
        <v>42005</v>
      </c>
      <c r="B15" s="123">
        <v>74663</v>
      </c>
      <c r="C15" s="173"/>
      <c r="D15" s="123">
        <v>2628</v>
      </c>
      <c r="E15" s="173"/>
      <c r="F15" s="177">
        <f t="shared" si="2"/>
        <v>77291</v>
      </c>
      <c r="G15" s="173"/>
      <c r="H15" s="190">
        <f t="shared" si="4"/>
        <v>3.4001371440400566E-2</v>
      </c>
      <c r="I15" s="4"/>
      <c r="J15" s="4"/>
      <c r="K15" s="4"/>
      <c r="L15" s="4"/>
      <c r="M15" s="4"/>
      <c r="N15" s="4"/>
      <c r="O15" s="4"/>
      <c r="P15" s="4"/>
      <c r="Q15" s="4"/>
      <c r="R15" s="4"/>
      <c r="S15" s="4"/>
      <c r="T15" s="4"/>
      <c r="U15" s="4"/>
      <c r="V15" s="4"/>
    </row>
    <row r="16" spans="1:22" ht="18.75">
      <c r="A16" s="125" t="s">
        <v>137</v>
      </c>
      <c r="B16" s="126"/>
      <c r="C16" s="126"/>
      <c r="D16" s="126"/>
      <c r="E16" s="126"/>
      <c r="F16" s="126"/>
      <c r="G16" s="126"/>
      <c r="H16" s="126"/>
      <c r="I16" s="4"/>
      <c r="J16" s="4"/>
      <c r="K16" s="4"/>
      <c r="L16" s="4"/>
      <c r="M16" s="4"/>
      <c r="N16" s="4"/>
      <c r="O16" s="4"/>
      <c r="P16" s="4"/>
      <c r="Q16" s="4"/>
      <c r="R16" s="4"/>
      <c r="S16" s="4"/>
      <c r="T16" s="4"/>
      <c r="U16" s="4"/>
      <c r="V16" s="4"/>
    </row>
    <row r="17" spans="1:22" ht="21.95" customHeight="1">
      <c r="A17" s="4"/>
      <c r="B17" s="4"/>
      <c r="C17" s="4"/>
      <c r="D17" s="4"/>
      <c r="E17" s="4"/>
      <c r="F17" s="4"/>
      <c r="G17" s="4"/>
      <c r="H17" s="4"/>
      <c r="I17" s="4"/>
      <c r="J17" s="4"/>
      <c r="K17" s="4"/>
      <c r="L17" s="4"/>
      <c r="M17" s="4"/>
      <c r="N17" s="4"/>
      <c r="O17" s="4"/>
      <c r="P17" s="4"/>
      <c r="Q17" s="4"/>
      <c r="R17" s="4"/>
      <c r="S17" s="4"/>
      <c r="T17" s="4"/>
      <c r="U17" s="4"/>
      <c r="V17" s="4"/>
    </row>
    <row r="18" spans="1:22" ht="21.95" customHeight="1">
      <c r="A18" s="4"/>
      <c r="B18" s="4"/>
      <c r="C18" s="4"/>
      <c r="D18" s="4"/>
      <c r="E18" s="4"/>
      <c r="F18" s="4"/>
      <c r="G18" s="4"/>
      <c r="H18" s="4"/>
      <c r="I18" s="4"/>
      <c r="J18" s="4"/>
      <c r="K18" s="4"/>
      <c r="L18" s="4"/>
      <c r="M18" s="4"/>
      <c r="N18" s="4"/>
      <c r="O18" s="4"/>
      <c r="P18" s="4"/>
      <c r="Q18" s="4"/>
      <c r="R18" s="4"/>
      <c r="S18" s="4"/>
      <c r="T18" s="4"/>
      <c r="U18" s="4"/>
      <c r="V18" s="4"/>
    </row>
    <row r="19" spans="1:22" ht="21.95" customHeight="1">
      <c r="A19" s="4"/>
      <c r="B19" s="4"/>
      <c r="C19" s="4"/>
      <c r="D19" s="4"/>
      <c r="E19" s="4"/>
      <c r="F19" s="4"/>
      <c r="G19" s="4"/>
      <c r="H19" s="4"/>
      <c r="I19" s="4"/>
      <c r="J19" s="4"/>
      <c r="K19" s="4"/>
      <c r="L19" s="4"/>
      <c r="M19" s="4"/>
      <c r="N19" s="4"/>
      <c r="O19" s="4"/>
      <c r="P19" s="4"/>
      <c r="Q19" s="4"/>
      <c r="R19" s="4"/>
      <c r="S19" s="4"/>
      <c r="T19" s="4"/>
      <c r="U19" s="4"/>
      <c r="V19" s="4"/>
    </row>
    <row r="20" spans="1:22">
      <c r="A20" s="4"/>
      <c r="B20" s="4"/>
      <c r="C20" s="4"/>
      <c r="D20" s="4"/>
      <c r="E20" s="4"/>
      <c r="F20" s="4"/>
      <c r="G20" s="4"/>
      <c r="H20" s="4"/>
      <c r="I20" s="4"/>
      <c r="J20" s="4"/>
      <c r="K20" s="4"/>
      <c r="L20" s="4"/>
      <c r="M20" s="4"/>
      <c r="N20" s="4"/>
      <c r="O20" s="4"/>
      <c r="P20" s="4"/>
      <c r="Q20" s="4"/>
      <c r="R20" s="4"/>
      <c r="S20" s="4"/>
      <c r="T20" s="4"/>
      <c r="U20" s="4"/>
      <c r="V20" s="4"/>
    </row>
    <row r="21" spans="1:22">
      <c r="A21" s="4"/>
      <c r="B21" s="4"/>
      <c r="C21" s="4"/>
      <c r="D21" s="4"/>
      <c r="E21" s="4"/>
      <c r="F21" s="4"/>
      <c r="G21" s="4"/>
      <c r="H21" s="4"/>
      <c r="I21" s="4"/>
      <c r="J21" s="4"/>
      <c r="K21" s="4"/>
      <c r="L21" s="4"/>
      <c r="M21" s="4"/>
      <c r="N21" s="4"/>
      <c r="O21" s="4"/>
      <c r="P21" s="4"/>
      <c r="Q21" s="4"/>
      <c r="R21" s="4"/>
      <c r="S21" s="4"/>
      <c r="T21" s="4"/>
      <c r="U21" s="4"/>
      <c r="V21" s="4"/>
    </row>
    <row r="22" spans="1:22">
      <c r="A22" s="4"/>
      <c r="B22" s="4"/>
      <c r="C22" s="4"/>
      <c r="D22" s="4"/>
      <c r="E22" s="4"/>
      <c r="F22" s="4"/>
      <c r="G22" s="4"/>
      <c r="H22" s="4"/>
      <c r="I22" s="4"/>
      <c r="J22" s="4"/>
      <c r="K22" s="4"/>
      <c r="L22" s="4"/>
      <c r="M22" s="4"/>
      <c r="N22" s="4"/>
      <c r="O22" s="4"/>
      <c r="P22" s="4"/>
      <c r="Q22" s="4"/>
      <c r="R22" s="4"/>
      <c r="S22" s="4"/>
      <c r="T22" s="4"/>
      <c r="U22" s="4"/>
      <c r="V22" s="4"/>
    </row>
    <row r="23" spans="1:22">
      <c r="A23" s="4"/>
      <c r="B23" s="4"/>
      <c r="C23" s="4"/>
      <c r="D23" s="4"/>
      <c r="E23" s="4"/>
      <c r="F23" s="4"/>
      <c r="G23" s="4"/>
      <c r="H23" s="4"/>
      <c r="I23" s="4"/>
      <c r="J23" s="4"/>
      <c r="K23" s="4"/>
      <c r="L23" s="4"/>
      <c r="M23" s="4"/>
      <c r="N23" s="4"/>
      <c r="O23" s="4"/>
      <c r="P23" s="4"/>
      <c r="Q23" s="4"/>
      <c r="R23" s="4"/>
      <c r="S23" s="4"/>
      <c r="T23" s="4"/>
      <c r="U23" s="4"/>
      <c r="V23" s="4"/>
    </row>
    <row r="24" spans="1:22">
      <c r="A24" s="4"/>
      <c r="B24" s="4"/>
      <c r="C24" s="4"/>
      <c r="D24" s="4"/>
      <c r="E24" s="4"/>
      <c r="F24" s="4"/>
      <c r="G24" s="4"/>
      <c r="H24" s="4"/>
      <c r="I24" s="4"/>
      <c r="J24" s="4"/>
      <c r="K24" s="4"/>
      <c r="L24" s="4"/>
      <c r="M24" s="4"/>
      <c r="N24" s="4"/>
      <c r="O24" s="4"/>
      <c r="P24" s="4"/>
      <c r="Q24" s="4"/>
      <c r="R24" s="4"/>
      <c r="S24" s="4"/>
      <c r="T24" s="4"/>
      <c r="U24" s="4"/>
      <c r="V24" s="4"/>
    </row>
    <row r="25" spans="1:22">
      <c r="A25" s="4"/>
      <c r="B25" s="4"/>
      <c r="C25" s="4"/>
      <c r="D25" s="4"/>
      <c r="E25" s="4"/>
      <c r="F25" s="4"/>
      <c r="G25" s="4"/>
      <c r="H25" s="4"/>
      <c r="I25" s="4"/>
      <c r="J25" s="4"/>
      <c r="K25" s="4"/>
      <c r="L25" s="4"/>
      <c r="M25" s="4"/>
      <c r="N25" s="4"/>
      <c r="O25" s="4"/>
      <c r="P25" s="4"/>
      <c r="Q25" s="4"/>
      <c r="R25" s="4"/>
      <c r="S25" s="4"/>
      <c r="T25" s="4"/>
      <c r="U25" s="4"/>
      <c r="V25" s="4"/>
    </row>
    <row r="26" spans="1:22">
      <c r="A26" s="4"/>
      <c r="B26" s="4"/>
      <c r="C26" s="4"/>
      <c r="D26" s="4"/>
      <c r="E26" s="4"/>
      <c r="F26" s="4"/>
      <c r="G26" s="4"/>
      <c r="H26" s="4"/>
      <c r="I26" s="4"/>
      <c r="J26" s="4"/>
      <c r="K26" s="4"/>
      <c r="L26" s="4"/>
      <c r="M26" s="4"/>
      <c r="N26" s="4"/>
      <c r="O26" s="4"/>
      <c r="P26" s="4"/>
      <c r="Q26" s="4"/>
      <c r="R26" s="4"/>
      <c r="S26" s="4"/>
      <c r="T26" s="4"/>
      <c r="U26" s="4"/>
      <c r="V26" s="4"/>
    </row>
    <row r="27" spans="1:22">
      <c r="A27" s="4"/>
      <c r="B27" s="4"/>
      <c r="C27" s="4"/>
      <c r="D27" s="4"/>
      <c r="E27" s="4"/>
      <c r="F27" s="4"/>
      <c r="G27" s="4"/>
      <c r="H27" s="4"/>
      <c r="I27" s="4"/>
      <c r="J27" s="4"/>
      <c r="K27" s="4"/>
      <c r="L27" s="4"/>
      <c r="M27" s="4"/>
      <c r="N27" s="4"/>
      <c r="O27" s="4"/>
      <c r="P27" s="4"/>
      <c r="Q27" s="4"/>
      <c r="R27" s="4"/>
      <c r="S27" s="4"/>
      <c r="T27" s="4"/>
      <c r="U27" s="4"/>
      <c r="V27" s="4"/>
    </row>
    <row r="28" spans="1:22">
      <c r="A28" s="4"/>
      <c r="B28" s="4"/>
      <c r="C28" s="4"/>
      <c r="D28" s="4"/>
      <c r="E28" s="4"/>
      <c r="F28" s="4"/>
      <c r="G28" s="4"/>
      <c r="H28" s="4"/>
      <c r="I28" s="4"/>
      <c r="J28" s="4"/>
      <c r="K28" s="4"/>
      <c r="L28" s="4"/>
      <c r="M28" s="4"/>
      <c r="N28" s="4"/>
      <c r="O28" s="4"/>
      <c r="P28" s="4"/>
      <c r="Q28" s="4"/>
      <c r="R28" s="4"/>
      <c r="S28" s="4"/>
      <c r="T28" s="4"/>
      <c r="U28" s="4"/>
      <c r="V28" s="4"/>
    </row>
    <row r="29" spans="1:22">
      <c r="A29" s="4"/>
      <c r="B29" s="4"/>
      <c r="C29" s="4"/>
      <c r="D29" s="4"/>
      <c r="E29" s="4"/>
      <c r="F29" s="4"/>
      <c r="G29" s="4"/>
      <c r="H29" s="4"/>
      <c r="I29" s="4"/>
      <c r="J29" s="4"/>
      <c r="K29" s="4"/>
      <c r="L29" s="4"/>
      <c r="M29" s="4"/>
      <c r="N29" s="4"/>
      <c r="O29" s="4"/>
      <c r="P29" s="4"/>
      <c r="Q29" s="4"/>
      <c r="R29" s="4"/>
      <c r="S29" s="4"/>
      <c r="T29" s="4"/>
      <c r="U29" s="4"/>
      <c r="V29" s="4"/>
    </row>
    <row r="30" spans="1:22">
      <c r="A30" s="4"/>
      <c r="B30" s="4"/>
      <c r="C30" s="4"/>
      <c r="D30" s="4"/>
      <c r="E30" s="4"/>
      <c r="F30" s="4"/>
      <c r="G30" s="4"/>
      <c r="H30" s="4"/>
      <c r="I30" s="4"/>
      <c r="J30" s="4"/>
      <c r="K30" s="4"/>
      <c r="L30" s="4"/>
      <c r="M30" s="4"/>
      <c r="N30" s="4"/>
      <c r="O30" s="4"/>
      <c r="P30" s="4"/>
      <c r="Q30" s="4"/>
      <c r="R30" s="4"/>
      <c r="S30" s="4"/>
      <c r="T30" s="4"/>
      <c r="U30" s="4"/>
      <c r="V30" s="4"/>
    </row>
    <row r="31" spans="1:22">
      <c r="A31" s="4"/>
      <c r="B31" s="4"/>
      <c r="C31" s="4"/>
      <c r="D31" s="4"/>
      <c r="E31" s="4"/>
      <c r="F31" s="4"/>
      <c r="G31" s="4"/>
      <c r="H31" s="4"/>
      <c r="I31" s="4"/>
      <c r="J31" s="4"/>
      <c r="K31" s="4"/>
      <c r="L31" s="4"/>
      <c r="M31" s="4"/>
      <c r="N31" s="4"/>
      <c r="O31" s="4"/>
      <c r="P31" s="4"/>
      <c r="Q31" s="4"/>
      <c r="R31" s="4"/>
      <c r="S31" s="4"/>
      <c r="T31" s="4"/>
      <c r="U31" s="4"/>
      <c r="V31" s="4"/>
    </row>
    <row r="32" spans="1:22">
      <c r="A32" s="4"/>
      <c r="B32" s="4"/>
      <c r="C32" s="4"/>
      <c r="D32" s="4"/>
      <c r="E32" s="4"/>
      <c r="F32" s="4"/>
      <c r="G32" s="4"/>
      <c r="H32" s="4"/>
      <c r="I32" s="4"/>
      <c r="J32" s="4"/>
      <c r="K32" s="4"/>
      <c r="L32" s="4"/>
      <c r="M32" s="4"/>
      <c r="N32" s="4"/>
      <c r="O32" s="4"/>
      <c r="P32" s="4"/>
      <c r="Q32" s="4"/>
      <c r="R32" s="4"/>
      <c r="S32" s="4"/>
      <c r="T32" s="4"/>
      <c r="U32" s="4"/>
      <c r="V32" s="4"/>
    </row>
    <row r="33" spans="1:22">
      <c r="A33" s="4"/>
      <c r="B33" s="4"/>
      <c r="C33" s="4"/>
      <c r="D33" s="4"/>
      <c r="E33" s="4"/>
      <c r="F33" s="4"/>
      <c r="G33" s="4"/>
      <c r="H33" s="4"/>
      <c r="I33" s="4"/>
      <c r="J33" s="4"/>
      <c r="K33" s="4"/>
      <c r="L33" s="4"/>
      <c r="M33" s="4"/>
      <c r="N33" s="4"/>
      <c r="O33" s="4"/>
      <c r="P33" s="4"/>
      <c r="Q33" s="4"/>
      <c r="R33" s="4"/>
      <c r="S33" s="4"/>
      <c r="T33" s="4"/>
      <c r="U33" s="4"/>
      <c r="V33" s="4"/>
    </row>
    <row r="34" spans="1:22">
      <c r="A34" s="4"/>
      <c r="B34" s="4"/>
      <c r="C34" s="4"/>
      <c r="D34" s="4"/>
      <c r="E34" s="4"/>
      <c r="F34" s="4"/>
      <c r="G34" s="4"/>
      <c r="H34" s="4"/>
      <c r="I34" s="4"/>
      <c r="J34" s="4"/>
      <c r="K34" s="4"/>
      <c r="L34" s="4"/>
      <c r="M34" s="4"/>
      <c r="N34" s="4"/>
      <c r="O34" s="4"/>
      <c r="P34" s="4"/>
      <c r="Q34" s="4"/>
      <c r="R34" s="4"/>
      <c r="S34" s="4"/>
      <c r="T34" s="4"/>
      <c r="U34" s="4"/>
      <c r="V34" s="4"/>
    </row>
    <row r="35" spans="1:22">
      <c r="A35" s="4"/>
      <c r="B35" s="4"/>
      <c r="C35" s="4"/>
      <c r="D35" s="4"/>
      <c r="E35" s="4"/>
      <c r="F35" s="4"/>
      <c r="G35" s="4"/>
      <c r="H35" s="4"/>
      <c r="I35" s="4"/>
      <c r="J35" s="4"/>
      <c r="K35" s="4"/>
      <c r="L35" s="4"/>
      <c r="M35" s="4"/>
      <c r="N35" s="4"/>
      <c r="O35" s="4"/>
      <c r="P35" s="4"/>
      <c r="Q35" s="4"/>
      <c r="R35" s="4"/>
      <c r="S35" s="4"/>
      <c r="T35" s="4"/>
      <c r="U35" s="4"/>
      <c r="V35" s="4"/>
    </row>
    <row r="36" spans="1:22">
      <c r="A36" s="4"/>
      <c r="B36" s="4"/>
      <c r="C36" s="4"/>
      <c r="D36" s="4"/>
      <c r="E36" s="4"/>
      <c r="F36" s="4"/>
      <c r="G36" s="4"/>
      <c r="H36" s="4"/>
      <c r="I36" s="4"/>
      <c r="J36" s="4"/>
      <c r="K36" s="4"/>
      <c r="L36" s="4"/>
      <c r="M36" s="4"/>
      <c r="N36" s="4"/>
      <c r="O36" s="4"/>
      <c r="P36" s="4"/>
      <c r="Q36" s="4"/>
      <c r="R36" s="4"/>
      <c r="S36" s="4"/>
      <c r="T36" s="4"/>
      <c r="U36" s="4"/>
      <c r="V36" s="4"/>
    </row>
    <row r="37" spans="1:22">
      <c r="A37" s="4"/>
      <c r="B37" s="4"/>
      <c r="C37" s="4"/>
      <c r="D37" s="4"/>
      <c r="E37" s="4"/>
      <c r="F37" s="4"/>
      <c r="G37" s="4"/>
      <c r="H37" s="4"/>
      <c r="I37" s="4"/>
      <c r="J37" s="4"/>
      <c r="K37" s="4"/>
      <c r="L37" s="4"/>
      <c r="M37" s="4"/>
      <c r="N37" s="4"/>
      <c r="O37" s="4"/>
      <c r="P37" s="4"/>
      <c r="Q37" s="4"/>
      <c r="R37" s="4"/>
      <c r="S37" s="4"/>
      <c r="T37" s="4"/>
      <c r="U37" s="4"/>
      <c r="V37" s="4"/>
    </row>
    <row r="38" spans="1:22">
      <c r="A38" s="4"/>
      <c r="B38" s="4"/>
      <c r="C38" s="4"/>
      <c r="D38" s="4"/>
      <c r="E38" s="4"/>
      <c r="F38" s="4"/>
      <c r="G38" s="4"/>
      <c r="H38" s="4"/>
      <c r="I38" s="4"/>
      <c r="J38" s="4"/>
      <c r="K38" s="4"/>
      <c r="L38" s="4"/>
      <c r="M38" s="4"/>
      <c r="N38" s="4"/>
      <c r="O38" s="4"/>
      <c r="P38" s="4"/>
      <c r="Q38" s="4"/>
      <c r="R38" s="4"/>
      <c r="S38" s="4"/>
      <c r="T38" s="4"/>
      <c r="U38" s="4"/>
      <c r="V38" s="4"/>
    </row>
    <row r="39" spans="1:22">
      <c r="A39" s="4"/>
      <c r="B39" s="4"/>
      <c r="C39" s="4"/>
      <c r="D39" s="4"/>
      <c r="E39" s="4"/>
      <c r="F39" s="4"/>
      <c r="G39" s="4"/>
      <c r="H39" s="4"/>
      <c r="I39" s="4"/>
      <c r="J39" s="4"/>
      <c r="K39" s="4"/>
      <c r="L39" s="4"/>
      <c r="M39" s="4"/>
      <c r="N39" s="4"/>
      <c r="O39" s="4"/>
      <c r="P39" s="4"/>
      <c r="Q39" s="4"/>
      <c r="R39" s="4"/>
      <c r="S39" s="4"/>
      <c r="T39" s="4"/>
      <c r="U39" s="4"/>
      <c r="V39" s="4"/>
    </row>
    <row r="40" spans="1:22">
      <c r="A40" s="4"/>
      <c r="B40" s="4"/>
      <c r="C40" s="4"/>
      <c r="D40" s="4"/>
      <c r="E40" s="4"/>
      <c r="F40" s="4"/>
      <c r="G40" s="4"/>
      <c r="H40" s="4"/>
      <c r="I40" s="4"/>
      <c r="J40" s="4"/>
      <c r="K40" s="4"/>
      <c r="L40" s="4"/>
      <c r="M40" s="4"/>
      <c r="N40" s="4"/>
      <c r="O40" s="4"/>
      <c r="P40" s="4"/>
      <c r="Q40" s="4"/>
      <c r="R40" s="4"/>
      <c r="S40" s="4"/>
      <c r="T40" s="4"/>
      <c r="U40" s="4"/>
      <c r="V40" s="4"/>
    </row>
    <row r="41" spans="1:22">
      <c r="A41" s="4"/>
      <c r="B41" s="4"/>
      <c r="C41" s="4"/>
      <c r="D41" s="4"/>
      <c r="E41" s="4"/>
      <c r="F41" s="4"/>
      <c r="G41" s="4"/>
      <c r="H41" s="4"/>
      <c r="I41" s="4"/>
      <c r="J41" s="4"/>
      <c r="K41" s="4"/>
      <c r="L41" s="4"/>
      <c r="M41" s="4"/>
      <c r="N41" s="4"/>
      <c r="O41" s="4"/>
      <c r="P41" s="4"/>
      <c r="Q41" s="4"/>
      <c r="R41" s="4"/>
      <c r="S41" s="4"/>
      <c r="T41" s="4"/>
      <c r="U41" s="4"/>
      <c r="V41" s="4"/>
    </row>
    <row r="42" spans="1:22">
      <c r="A42" s="4"/>
      <c r="B42" s="4"/>
      <c r="C42" s="4"/>
      <c r="D42" s="4"/>
      <c r="E42" s="4"/>
      <c r="F42" s="4"/>
      <c r="G42" s="4"/>
      <c r="H42" s="4"/>
      <c r="I42" s="4"/>
      <c r="J42" s="4"/>
      <c r="K42" s="4"/>
      <c r="L42" s="4"/>
      <c r="M42" s="4"/>
      <c r="N42" s="4"/>
      <c r="O42" s="4"/>
      <c r="P42" s="4"/>
      <c r="Q42" s="4"/>
      <c r="R42" s="4"/>
      <c r="S42" s="4"/>
      <c r="T42" s="4"/>
      <c r="U42" s="4"/>
      <c r="V42" s="4"/>
    </row>
    <row r="43" spans="1:22">
      <c r="A43" s="4"/>
      <c r="B43" s="4"/>
      <c r="C43" s="4"/>
      <c r="D43" s="4"/>
      <c r="E43" s="4"/>
      <c r="F43" s="4"/>
      <c r="G43" s="4"/>
      <c r="H43" s="4"/>
      <c r="I43" s="4"/>
      <c r="J43" s="4"/>
      <c r="K43" s="4"/>
      <c r="L43" s="4"/>
      <c r="M43" s="4"/>
      <c r="N43" s="4"/>
      <c r="O43" s="4"/>
      <c r="P43" s="4"/>
      <c r="Q43" s="4"/>
      <c r="R43" s="4"/>
      <c r="S43" s="4"/>
      <c r="T43" s="4"/>
      <c r="U43" s="4"/>
      <c r="V43" s="4"/>
    </row>
    <row r="44" spans="1:22">
      <c r="A44" s="4"/>
      <c r="B44" s="4"/>
      <c r="C44" s="4"/>
      <c r="D44" s="4"/>
      <c r="E44" s="4"/>
      <c r="F44" s="4"/>
      <c r="G44" s="4"/>
      <c r="H44" s="4"/>
      <c r="I44" s="4"/>
      <c r="J44" s="4"/>
      <c r="K44" s="4"/>
      <c r="L44" s="4"/>
      <c r="M44" s="4"/>
      <c r="N44" s="4"/>
      <c r="O44" s="4"/>
      <c r="P44" s="4"/>
      <c r="Q44" s="4"/>
      <c r="R44" s="4"/>
      <c r="S44" s="4"/>
      <c r="T44" s="4"/>
      <c r="U44" s="4"/>
      <c r="V44" s="4"/>
    </row>
    <row r="45" spans="1:22">
      <c r="A45" s="4"/>
      <c r="B45" s="4"/>
      <c r="C45" s="4"/>
      <c r="D45" s="4"/>
      <c r="E45" s="4"/>
      <c r="F45" s="4"/>
      <c r="G45" s="4"/>
      <c r="H45" s="4"/>
      <c r="I45" s="4"/>
      <c r="J45" s="4"/>
      <c r="K45" s="4"/>
      <c r="L45" s="4"/>
      <c r="M45" s="4"/>
      <c r="N45" s="4"/>
      <c r="O45" s="4"/>
      <c r="P45" s="4"/>
      <c r="Q45" s="4"/>
      <c r="R45" s="4"/>
      <c r="S45" s="4"/>
      <c r="T45" s="4"/>
      <c r="U45" s="4"/>
      <c r="V45" s="4"/>
    </row>
    <row r="46" spans="1:22">
      <c r="A46" s="4"/>
      <c r="B46" s="4"/>
      <c r="C46" s="4"/>
      <c r="D46" s="4"/>
      <c r="E46" s="4"/>
      <c r="F46" s="4"/>
      <c r="G46" s="4"/>
      <c r="H46" s="4"/>
      <c r="I46" s="4"/>
      <c r="J46" s="4"/>
      <c r="K46" s="4"/>
      <c r="L46" s="4"/>
      <c r="M46" s="4"/>
      <c r="N46" s="4"/>
      <c r="O46" s="4"/>
      <c r="P46" s="4"/>
      <c r="Q46" s="4"/>
      <c r="R46" s="4"/>
      <c r="S46" s="4"/>
      <c r="T46" s="4"/>
      <c r="U46" s="4"/>
      <c r="V46" s="4"/>
    </row>
    <row r="47" spans="1:22">
      <c r="A47" s="4"/>
      <c r="B47" s="4"/>
      <c r="C47" s="4"/>
      <c r="D47" s="4"/>
      <c r="E47" s="4"/>
      <c r="F47" s="4"/>
      <c r="G47" s="4"/>
      <c r="H47" s="4"/>
      <c r="I47" s="4"/>
      <c r="J47" s="4"/>
      <c r="K47" s="4"/>
      <c r="L47" s="4"/>
      <c r="M47" s="4"/>
      <c r="N47" s="4"/>
      <c r="O47" s="4"/>
      <c r="P47" s="4"/>
      <c r="Q47" s="4"/>
      <c r="R47" s="4"/>
      <c r="S47" s="4"/>
      <c r="T47" s="4"/>
      <c r="U47" s="4"/>
      <c r="V47" s="4"/>
    </row>
    <row r="48" spans="1:22">
      <c r="A48" s="4"/>
      <c r="B48" s="4"/>
      <c r="C48" s="4"/>
      <c r="D48" s="4"/>
      <c r="E48" s="4"/>
      <c r="F48" s="4"/>
      <c r="G48" s="4"/>
      <c r="H48" s="4"/>
      <c r="I48" s="4"/>
      <c r="J48" s="4"/>
      <c r="K48" s="4"/>
      <c r="L48" s="4"/>
      <c r="M48" s="4"/>
      <c r="N48" s="4"/>
      <c r="O48" s="4"/>
      <c r="P48" s="4"/>
      <c r="Q48" s="4"/>
      <c r="R48" s="4"/>
      <c r="S48" s="4"/>
      <c r="T48" s="4"/>
      <c r="U48" s="4"/>
      <c r="V48" s="4"/>
    </row>
    <row r="49" spans="1:22">
      <c r="A49" s="4"/>
      <c r="B49" s="4"/>
      <c r="C49" s="4"/>
      <c r="D49" s="4"/>
      <c r="E49" s="4"/>
      <c r="F49" s="4"/>
      <c r="G49" s="4"/>
      <c r="H49" s="4"/>
      <c r="I49" s="4"/>
      <c r="J49" s="4"/>
      <c r="K49" s="4"/>
      <c r="L49" s="4"/>
      <c r="M49" s="4"/>
      <c r="N49" s="4"/>
      <c r="O49" s="4"/>
      <c r="P49" s="4"/>
      <c r="Q49" s="4"/>
      <c r="R49" s="4"/>
      <c r="S49" s="4"/>
      <c r="T49" s="4"/>
      <c r="U49" s="4"/>
      <c r="V49" s="4"/>
    </row>
    <row r="50" spans="1:22">
      <c r="A50" s="4"/>
      <c r="B50" s="4"/>
      <c r="C50" s="4"/>
      <c r="D50" s="4"/>
      <c r="E50" s="4"/>
      <c r="F50" s="4"/>
      <c r="G50" s="4"/>
      <c r="H50" s="4"/>
      <c r="I50" s="4"/>
      <c r="J50" s="4"/>
      <c r="K50" s="4"/>
      <c r="L50" s="4"/>
      <c r="M50" s="4"/>
      <c r="N50" s="4"/>
      <c r="O50" s="4"/>
      <c r="P50" s="4"/>
      <c r="Q50" s="4"/>
      <c r="R50" s="4"/>
      <c r="S50" s="4"/>
      <c r="T50" s="4"/>
      <c r="U50" s="4"/>
      <c r="V50" s="4"/>
    </row>
    <row r="51" spans="1:22">
      <c r="A51" s="4"/>
      <c r="B51" s="4"/>
      <c r="C51" s="4"/>
      <c r="D51" s="4"/>
      <c r="E51" s="4"/>
      <c r="F51" s="4"/>
      <c r="G51" s="4"/>
      <c r="H51" s="4"/>
      <c r="I51" s="4"/>
      <c r="J51" s="4"/>
      <c r="K51" s="4"/>
      <c r="L51" s="4"/>
      <c r="M51" s="4"/>
      <c r="N51" s="4"/>
      <c r="O51" s="4"/>
      <c r="P51" s="4"/>
      <c r="Q51" s="4"/>
      <c r="R51" s="4"/>
      <c r="S51" s="4"/>
      <c r="T51" s="4"/>
      <c r="U51" s="4"/>
      <c r="V51" s="4"/>
    </row>
    <row r="52" spans="1:22">
      <c r="A52" s="4"/>
      <c r="B52" s="4"/>
      <c r="C52" s="4"/>
      <c r="D52" s="4"/>
      <c r="E52" s="4"/>
      <c r="F52" s="4"/>
      <c r="G52" s="4"/>
      <c r="H52" s="4"/>
      <c r="I52" s="4"/>
      <c r="J52" s="4"/>
      <c r="K52" s="4"/>
      <c r="L52" s="4"/>
      <c r="M52" s="4"/>
      <c r="N52" s="4"/>
      <c r="O52" s="4"/>
      <c r="P52" s="4"/>
      <c r="Q52" s="4"/>
      <c r="R52" s="4"/>
      <c r="S52" s="4"/>
      <c r="T52" s="4"/>
      <c r="U52" s="4"/>
      <c r="V52" s="4"/>
    </row>
    <row r="53" spans="1:22">
      <c r="A53" s="4"/>
      <c r="B53" s="4"/>
      <c r="C53" s="4"/>
      <c r="D53" s="4"/>
      <c r="E53" s="4"/>
      <c r="F53" s="4"/>
      <c r="G53" s="4"/>
      <c r="H53" s="4"/>
      <c r="I53" s="4"/>
      <c r="J53" s="4"/>
      <c r="K53" s="4"/>
      <c r="L53" s="4"/>
      <c r="M53" s="4"/>
      <c r="N53" s="4"/>
      <c r="O53" s="4"/>
      <c r="P53" s="4"/>
      <c r="Q53" s="4"/>
      <c r="R53" s="4"/>
      <c r="S53" s="4"/>
      <c r="T53" s="4"/>
      <c r="U53" s="4"/>
      <c r="V53" s="4"/>
    </row>
    <row r="54" spans="1:22">
      <c r="A54" s="4"/>
      <c r="B54" s="4"/>
      <c r="C54" s="4"/>
      <c r="D54" s="4"/>
      <c r="E54" s="4"/>
      <c r="F54" s="4"/>
      <c r="G54" s="4"/>
      <c r="H54" s="4"/>
      <c r="I54" s="4"/>
      <c r="J54" s="4"/>
      <c r="K54" s="4"/>
      <c r="L54" s="4"/>
      <c r="M54" s="4"/>
      <c r="N54" s="4"/>
      <c r="O54" s="4"/>
      <c r="P54" s="4"/>
      <c r="Q54" s="4"/>
      <c r="R54" s="4"/>
      <c r="S54" s="4"/>
      <c r="T54" s="4"/>
      <c r="U54" s="4"/>
      <c r="V54" s="4"/>
    </row>
    <row r="55" spans="1:22">
      <c r="A55" s="4"/>
      <c r="B55" s="4"/>
      <c r="C55" s="4"/>
      <c r="D55" s="4"/>
      <c r="E55" s="4"/>
      <c r="F55" s="4"/>
      <c r="G55" s="4"/>
      <c r="H55" s="4"/>
      <c r="I55" s="4"/>
      <c r="J55" s="4"/>
      <c r="K55" s="4"/>
      <c r="L55" s="4"/>
      <c r="M55" s="4"/>
      <c r="N55" s="4"/>
      <c r="O55" s="4"/>
      <c r="P55" s="4"/>
      <c r="Q55" s="4"/>
      <c r="R55" s="4"/>
      <c r="S55" s="4"/>
      <c r="T55" s="4"/>
      <c r="U55" s="4"/>
      <c r="V55" s="4"/>
    </row>
    <row r="56" spans="1:22">
      <c r="A56" s="4"/>
      <c r="B56" s="4"/>
      <c r="C56" s="4"/>
      <c r="D56" s="4"/>
      <c r="E56" s="4"/>
      <c r="F56" s="4"/>
      <c r="G56" s="4"/>
      <c r="H56" s="4"/>
      <c r="I56" s="4"/>
      <c r="J56" s="4"/>
      <c r="K56" s="4"/>
      <c r="L56" s="4"/>
      <c r="M56" s="4"/>
      <c r="N56" s="4"/>
      <c r="O56" s="4"/>
      <c r="P56" s="4"/>
      <c r="Q56" s="4"/>
      <c r="R56" s="4"/>
      <c r="S56" s="4"/>
      <c r="T56" s="4"/>
      <c r="U56" s="4"/>
      <c r="V56" s="4"/>
    </row>
    <row r="57" spans="1:22">
      <c r="A57" s="4"/>
      <c r="B57" s="4"/>
      <c r="C57" s="4"/>
      <c r="D57" s="4"/>
      <c r="E57" s="4"/>
      <c r="F57" s="4"/>
      <c r="G57" s="4"/>
      <c r="H57" s="4"/>
      <c r="I57" s="4"/>
      <c r="J57" s="4"/>
      <c r="K57" s="4"/>
      <c r="L57" s="4"/>
      <c r="M57" s="4"/>
      <c r="N57" s="4"/>
      <c r="O57" s="4"/>
      <c r="P57" s="4"/>
      <c r="Q57" s="4"/>
      <c r="R57" s="4"/>
      <c r="S57" s="4"/>
      <c r="T57" s="4"/>
      <c r="U57" s="4"/>
      <c r="V57" s="4"/>
    </row>
    <row r="58" spans="1:22">
      <c r="A58" s="4"/>
      <c r="B58" s="4"/>
      <c r="C58" s="4"/>
      <c r="D58" s="4"/>
      <c r="E58" s="4"/>
      <c r="F58" s="4"/>
      <c r="G58" s="4"/>
      <c r="H58" s="4"/>
      <c r="I58" s="4"/>
      <c r="J58" s="4"/>
      <c r="K58" s="4"/>
      <c r="L58" s="4"/>
      <c r="M58" s="4"/>
      <c r="N58" s="4"/>
      <c r="O58" s="4"/>
      <c r="P58" s="4"/>
      <c r="Q58" s="4"/>
      <c r="R58" s="4"/>
      <c r="S58" s="4"/>
      <c r="T58" s="4"/>
      <c r="U58" s="4"/>
      <c r="V58" s="4"/>
    </row>
    <row r="59" spans="1:22">
      <c r="A59" s="4"/>
      <c r="B59" s="4"/>
      <c r="C59" s="4"/>
      <c r="D59" s="4"/>
      <c r="E59" s="4"/>
      <c r="F59" s="4"/>
      <c r="G59" s="4"/>
      <c r="H59" s="4"/>
      <c r="I59" s="4"/>
      <c r="J59" s="4"/>
      <c r="K59" s="4"/>
      <c r="L59" s="4"/>
      <c r="M59" s="4"/>
      <c r="N59" s="4"/>
      <c r="O59" s="4"/>
      <c r="P59" s="4"/>
      <c r="Q59" s="4"/>
      <c r="R59" s="4"/>
      <c r="S59" s="4"/>
      <c r="T59" s="4"/>
      <c r="U59" s="4"/>
      <c r="V59" s="4"/>
    </row>
    <row r="60" spans="1:22">
      <c r="A60" s="4"/>
      <c r="B60" s="4"/>
      <c r="C60" s="4"/>
      <c r="D60" s="4"/>
      <c r="E60" s="4"/>
      <c r="F60" s="4"/>
      <c r="G60" s="4"/>
      <c r="H60" s="4"/>
      <c r="I60" s="4"/>
      <c r="J60" s="4"/>
      <c r="K60" s="4"/>
      <c r="L60" s="4"/>
      <c r="M60" s="4"/>
      <c r="N60" s="4"/>
      <c r="O60" s="4"/>
      <c r="P60" s="4"/>
      <c r="Q60" s="4"/>
      <c r="R60" s="4"/>
      <c r="S60" s="4"/>
      <c r="T60" s="4"/>
      <c r="U60" s="4"/>
      <c r="V60" s="4"/>
    </row>
    <row r="61" spans="1:22">
      <c r="A61" s="4"/>
      <c r="B61" s="4"/>
      <c r="C61" s="4"/>
      <c r="D61" s="4"/>
      <c r="E61" s="4"/>
      <c r="F61" s="4"/>
      <c r="G61" s="4"/>
      <c r="H61" s="4"/>
      <c r="I61" s="4"/>
      <c r="J61" s="4"/>
      <c r="K61" s="4"/>
      <c r="L61" s="4"/>
      <c r="M61" s="4"/>
      <c r="N61" s="4"/>
      <c r="O61" s="4"/>
      <c r="P61" s="4"/>
      <c r="Q61" s="4"/>
      <c r="R61" s="4"/>
      <c r="S61" s="4"/>
      <c r="T61" s="4"/>
      <c r="U61" s="4"/>
      <c r="V61" s="4"/>
    </row>
    <row r="62" spans="1:22">
      <c r="A62" s="4"/>
      <c r="B62" s="4"/>
      <c r="C62" s="4"/>
      <c r="D62" s="4"/>
      <c r="E62" s="4"/>
      <c r="F62" s="4"/>
      <c r="G62" s="4"/>
      <c r="H62" s="4"/>
      <c r="I62" s="4"/>
      <c r="J62" s="4"/>
      <c r="K62" s="4"/>
      <c r="L62" s="4"/>
      <c r="M62" s="4"/>
      <c r="N62" s="4"/>
      <c r="O62" s="4"/>
      <c r="P62" s="4"/>
      <c r="Q62" s="4"/>
      <c r="R62" s="4"/>
      <c r="S62" s="4"/>
      <c r="T62" s="4"/>
      <c r="U62" s="4"/>
      <c r="V62" s="4"/>
    </row>
    <row r="63" spans="1:22">
      <c r="A63" s="4"/>
      <c r="B63" s="4"/>
      <c r="C63" s="4"/>
      <c r="D63" s="4"/>
      <c r="E63" s="4"/>
      <c r="F63" s="4"/>
      <c r="G63" s="4"/>
      <c r="H63" s="4"/>
      <c r="I63" s="4"/>
      <c r="J63" s="4"/>
      <c r="K63" s="4"/>
      <c r="L63" s="4"/>
      <c r="M63" s="4"/>
      <c r="N63" s="4"/>
      <c r="O63" s="4"/>
      <c r="P63" s="4"/>
      <c r="Q63" s="4"/>
      <c r="R63" s="4"/>
      <c r="S63" s="4"/>
      <c r="T63" s="4"/>
      <c r="U63" s="4"/>
      <c r="V63" s="4"/>
    </row>
    <row r="64" spans="1:22">
      <c r="A64" s="4"/>
      <c r="B64" s="4"/>
      <c r="C64" s="4"/>
      <c r="D64" s="4"/>
      <c r="E64" s="4"/>
      <c r="F64" s="4"/>
      <c r="G64" s="4"/>
      <c r="H64" s="4"/>
      <c r="I64" s="4"/>
      <c r="J64" s="4"/>
      <c r="K64" s="4"/>
      <c r="L64" s="4"/>
      <c r="M64" s="4"/>
      <c r="N64" s="4"/>
      <c r="O64" s="4"/>
      <c r="P64" s="4"/>
      <c r="Q64" s="4"/>
      <c r="R64" s="4"/>
      <c r="S64" s="4"/>
      <c r="T64" s="4"/>
      <c r="U64" s="4"/>
      <c r="V64" s="4"/>
    </row>
  </sheetData>
  <printOptions horizontalCentered="1" verticalCentered="1"/>
  <pageMargins left="0" right="0" top="0" bottom="0" header="0" footer="0"/>
  <pageSetup paperSize="9" scale="75" firstPageNumber="2" orientation="portrait" useFirstPageNumber="1" r:id="rId1"/>
  <headerFooter alignWithMargins="0">
    <oddFooter>&amp;C&amp;16page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27</vt:i4>
      </vt:variant>
    </vt:vector>
  </HeadingPairs>
  <TitlesOfParts>
    <vt:vector size="55" baseType="lpstr">
      <vt:lpstr>couverture</vt:lpstr>
      <vt:lpstr>Vierge</vt:lpstr>
      <vt:lpstr>Sommaire</vt:lpstr>
      <vt:lpstr>feuilleA</vt:lpstr>
      <vt:lpstr>T1</vt:lpstr>
      <vt:lpstr>T2_3</vt:lpstr>
      <vt:lpstr>T4-5</vt:lpstr>
      <vt:lpstr>feuilleB</vt:lpstr>
      <vt:lpstr>T6</vt:lpstr>
      <vt:lpstr>T7</vt:lpstr>
      <vt:lpstr>T8</vt:lpstr>
      <vt:lpstr>T9_10</vt:lpstr>
      <vt:lpstr>T11_12</vt:lpstr>
      <vt:lpstr>T13_14</vt:lpstr>
      <vt:lpstr>T15_16</vt:lpstr>
      <vt:lpstr>T17_18</vt:lpstr>
      <vt:lpstr>T19_20</vt:lpstr>
      <vt:lpstr>T21_22</vt:lpstr>
      <vt:lpstr>T23_24</vt:lpstr>
      <vt:lpstr>T25_26</vt:lpstr>
      <vt:lpstr>feuilleC</vt:lpstr>
      <vt:lpstr>T27</vt:lpstr>
      <vt:lpstr>T28</vt:lpstr>
      <vt:lpstr>T29</vt:lpstr>
      <vt:lpstr>fr1</vt:lpstr>
      <vt:lpstr>fr3</vt:lpstr>
      <vt:lpstr>fr2 </vt:lpstr>
      <vt:lpstr>fr4</vt:lpstr>
      <vt:lpstr>couverture!Zone_d_impression</vt:lpstr>
      <vt:lpstr>feuilleA!Zone_d_impression</vt:lpstr>
      <vt:lpstr>feuilleB!Zone_d_impression</vt:lpstr>
      <vt:lpstr>feuilleC!Zone_d_impression</vt:lpstr>
      <vt:lpstr>'fr1'!Zone_d_impression</vt:lpstr>
      <vt:lpstr>'fr2 '!Zone_d_impression</vt:lpstr>
      <vt:lpstr>'fr3'!Zone_d_impression</vt:lpstr>
      <vt:lpstr>'fr4'!Zone_d_impression</vt:lpstr>
      <vt:lpstr>Sommaire!Zone_d_impression</vt:lpstr>
      <vt:lpstr>'T1'!Zone_d_impression</vt:lpstr>
      <vt:lpstr>T11_12!Zone_d_impression</vt:lpstr>
      <vt:lpstr>T13_14!Zone_d_impression</vt:lpstr>
      <vt:lpstr>T15_16!Zone_d_impression</vt:lpstr>
      <vt:lpstr>T17_18!Zone_d_impression</vt:lpstr>
      <vt:lpstr>T19_20!Zone_d_impression</vt:lpstr>
      <vt:lpstr>T2_3!Zone_d_impression</vt:lpstr>
      <vt:lpstr>T21_22!Zone_d_impression</vt:lpstr>
      <vt:lpstr>T23_24!Zone_d_impression</vt:lpstr>
      <vt:lpstr>'T27'!Zone_d_impression</vt:lpstr>
      <vt:lpstr>'T28'!Zone_d_impression</vt:lpstr>
      <vt:lpstr>'T29'!Zone_d_impression</vt:lpstr>
      <vt:lpstr>'T4-5'!Zone_d_impression</vt:lpstr>
      <vt:lpstr>'T6'!Zone_d_impression</vt:lpstr>
      <vt:lpstr>'T7'!Zone_d_impression</vt:lpstr>
      <vt:lpstr>'T8'!Zone_d_impression</vt:lpstr>
      <vt:lpstr>T9_10!Zone_d_impression</vt:lpstr>
      <vt:lpstr>Vierge!Zone_d_impression</vt:lpstr>
    </vt:vector>
  </TitlesOfParts>
  <Company>MINISTERE DE LA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Falconi</dc:creator>
  <cp:lastModifiedBy>JEANGEORGES Caroline</cp:lastModifiedBy>
  <cp:lastPrinted>2017-11-07T13:36:12Z</cp:lastPrinted>
  <dcterms:created xsi:type="dcterms:W3CDTF">2007-10-03T07:50:09Z</dcterms:created>
  <dcterms:modified xsi:type="dcterms:W3CDTF">2017-11-07T13:36:15Z</dcterms:modified>
</cp:coreProperties>
</file>