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0" yWindow="360" windowWidth="18495" windowHeight="11640" firstSheet="4" activeTab="8"/>
  </bookViews>
  <sheets>
    <sheet name="années antérieures" sheetId="6" r:id="rId1"/>
    <sheet name="2011-2012" sheetId="1" r:id="rId2"/>
    <sheet name="2011-2012 bis" sheetId="9" r:id="rId3"/>
    <sheet name="2012-2013" sheetId="4" r:id="rId4"/>
    <sheet name="2012-2013 bis " sheetId="8" r:id="rId5"/>
    <sheet name="2013-2014" sheetId="5" r:id="rId6"/>
    <sheet name="2014-2015" sheetId="7" r:id="rId7"/>
    <sheet name="2015-2016" sheetId="13" r:id="rId8"/>
    <sheet name="2016-2017" sheetId="15" r:id="rId9"/>
    <sheet name="présence terri" sheetId="11" r:id="rId10"/>
    <sheet name="Répartition par niveau" sheetId="12" r:id="rId11"/>
    <sheet name="évolution formations" sheetId="14" r:id="rId12"/>
  </sheets>
  <definedNames>
    <definedName name="_xlnm.Print_Area" localSheetId="5">'2013-2014'!$A$1:$G$37</definedName>
    <definedName name="_xlnm.Print_Area" localSheetId="9">'présence terri'!$A$1:$Z$124</definedName>
  </definedNames>
  <calcPr calcId="145621"/>
</workbook>
</file>

<file path=xl/calcChain.xml><?xml version="1.0" encoding="utf-8"?>
<calcChain xmlns="http://schemas.openxmlformats.org/spreadsheetml/2006/main">
  <c r="D36" i="15" l="1"/>
  <c r="C36" i="15"/>
  <c r="C27" i="15"/>
  <c r="C26" i="15"/>
  <c r="C25" i="15"/>
  <c r="C24" i="15"/>
  <c r="C23" i="15"/>
  <c r="C22" i="15"/>
  <c r="C21" i="15"/>
  <c r="C20" i="15"/>
  <c r="C19" i="15"/>
  <c r="D38" i="13" l="1"/>
  <c r="D37" i="13"/>
  <c r="C28" i="13"/>
  <c r="C38" i="13" s="1"/>
  <c r="C27" i="13"/>
  <c r="C26" i="13"/>
  <c r="C25" i="13"/>
  <c r="C37" i="13" s="1"/>
  <c r="F3" i="11" l="1"/>
  <c r="F2" i="11"/>
  <c r="E39" i="11"/>
  <c r="E38" i="11"/>
  <c r="E37" i="11"/>
  <c r="E36" i="11"/>
  <c r="E35" i="11"/>
  <c r="E34" i="11"/>
  <c r="E33" i="11"/>
  <c r="E32" i="11"/>
  <c r="E31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D9" i="12" s="1"/>
  <c r="E16" i="11"/>
  <c r="E15" i="11"/>
  <c r="D7" i="12" s="1"/>
  <c r="E13" i="11"/>
  <c r="E12" i="11"/>
  <c r="E11" i="11"/>
  <c r="E3" i="11"/>
  <c r="E2" i="11"/>
  <c r="B11" i="12"/>
  <c r="C11" i="12"/>
  <c r="C41" i="11"/>
  <c r="D41" i="11"/>
  <c r="C42" i="11"/>
  <c r="D42" i="11"/>
  <c r="C36" i="9"/>
  <c r="C35" i="9"/>
  <c r="C36" i="8"/>
  <c r="C26" i="4"/>
  <c r="C35" i="8"/>
  <c r="C35" i="7"/>
  <c r="C36" i="7"/>
  <c r="C11" i="5"/>
  <c r="C9" i="5"/>
  <c r="C34" i="5" s="1"/>
  <c r="D5" i="12" l="1"/>
  <c r="D10" i="12"/>
  <c r="D8" i="12"/>
  <c r="D6" i="12"/>
  <c r="E41" i="11"/>
  <c r="E42" i="11"/>
  <c r="C33" i="5"/>
  <c r="D11" i="12" l="1"/>
  <c r="C25" i="4"/>
  <c r="C24" i="1"/>
  <c r="C23" i="1"/>
</calcChain>
</file>

<file path=xl/sharedStrings.xml><?xml version="1.0" encoding="utf-8"?>
<sst xmlns="http://schemas.openxmlformats.org/spreadsheetml/2006/main" count="813" uniqueCount="232">
  <si>
    <t>ETABLISSEMENT</t>
  </si>
  <si>
    <t>FORMATIONS DISPENSEES</t>
  </si>
  <si>
    <t>NOMBRE D'ETUDIANTS 2012/2013</t>
  </si>
  <si>
    <t>POLE PATRIMOINE DE L'UNIVERSITE DU MIRAIL</t>
  </si>
  <si>
    <t>MASTER PROFESSIONNEL METIERS DE L'ART : documentation et régie des œuvres d'art</t>
  </si>
  <si>
    <t xml:space="preserve">MASTER PATRIMOINE                                     </t>
  </si>
  <si>
    <t>IFSI</t>
  </si>
  <si>
    <t>FORMATION INFIRMIER(E )</t>
  </si>
  <si>
    <t>IFAS</t>
  </si>
  <si>
    <t>FORMATION AIDES-SOIGNANT(E)S</t>
  </si>
  <si>
    <t>CCI Lot Pôle Formation</t>
  </si>
  <si>
    <r>
      <rPr>
        <b/>
        <sz val="11"/>
        <color indexed="8"/>
        <rFont val="Calibri"/>
        <family val="2"/>
      </rPr>
      <t>BTS MUC</t>
    </r>
    <r>
      <rPr>
        <sz val="11"/>
        <color theme="1"/>
        <rFont val="Calibri"/>
        <family val="2"/>
        <scheme val="minor"/>
      </rPr>
      <t xml:space="preserve"> (Management des Unités Commerciales) en apprentissage </t>
    </r>
  </si>
  <si>
    <t>BACHELOR MANAGEMENT ET COMMERCIALISATION DES VINS</t>
  </si>
  <si>
    <t>IUFM</t>
  </si>
  <si>
    <t>MASTER COMPLET ENFANCE SCOLARISATION EDUCATION</t>
  </si>
  <si>
    <t>LYCEE CLEMENT MAROT</t>
  </si>
  <si>
    <t>BTS ASSISTANT DE GESTION PME PMI</t>
  </si>
  <si>
    <t>BTS COMPTABILITE ET GESTION ORGANISATION</t>
  </si>
  <si>
    <t>BTS NEGOCIATION RELATION CLIENT</t>
  </si>
  <si>
    <t>LYCEE MONNERVILLE</t>
  </si>
  <si>
    <t>BTS CONCEPTION DE PRODUITS INDUSTRIELS</t>
  </si>
  <si>
    <t>BTS ELECTROTECHNIQUE</t>
  </si>
  <si>
    <t>LICENCE PROFESSIONNELLE INSTRUMENTATION MEDICALE MAINTENANCE DU MATERIEL BIOMEDICAL</t>
  </si>
  <si>
    <t>LYCEE ST ETIENNE</t>
  </si>
  <si>
    <t>BTS COMMERCE INTERNATIONAL A REFERENTIEL EUROPEEN</t>
  </si>
  <si>
    <t>LYCEE DES TERRITOIRES</t>
  </si>
  <si>
    <t>CLASSE PREPARATOIRE CONCOURS PARAMEDICAUX ET SOCIAUX</t>
  </si>
  <si>
    <t>BTS MAINTENANCE INDUSTRIELLE INITIAL</t>
  </si>
  <si>
    <t>BTS MAINTENANCE INDUSTRIELLE APPRENTISSAGE</t>
  </si>
  <si>
    <t>VENDEUR CONSEILLER COMMERCIAL</t>
  </si>
  <si>
    <t>total post bac</t>
  </si>
  <si>
    <r>
      <rPr>
        <b/>
        <sz val="11"/>
        <color indexed="8"/>
        <rFont val="Calibri"/>
        <family val="2"/>
      </rPr>
      <t>BPJEPS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indexed="8"/>
        <rFont val="Calibri"/>
        <family val="2"/>
      </rPr>
      <t>Spécialité APT</t>
    </r>
    <r>
      <rPr>
        <sz val="11"/>
        <color theme="1"/>
        <rFont val="Calibri"/>
        <family val="2"/>
        <scheme val="minor"/>
      </rPr>
      <t xml:space="preserve"> (activité physique pour tous)
en alternance (CPRO, période de pro.)</t>
    </r>
  </si>
  <si>
    <r>
      <rPr>
        <b/>
        <sz val="11"/>
        <color indexed="8"/>
        <rFont val="Calibri"/>
        <family val="2"/>
      </rPr>
      <t xml:space="preserve">ASSISTANT MANAGER EN TOURISME HOTELLERIE RESTAURATION </t>
    </r>
    <r>
      <rPr>
        <sz val="11"/>
        <color theme="1"/>
        <rFont val="Calibri"/>
        <family val="2"/>
        <scheme val="minor"/>
      </rPr>
      <t>(AMTHR) 
en alternance (C PRO, période pro)</t>
    </r>
  </si>
  <si>
    <t>CLASSE PREPARATOIRE AUX CONCOURS PARAMEDICAUX ET SOCIAUX DE SERVICE PUBLIC</t>
  </si>
  <si>
    <t>LICENCE PROFESSIONNELLE GESTIONNAIRE DE L'EFFICACITE ENERGETIQUE POUR LE BATIMENT INTELLIGENT</t>
  </si>
  <si>
    <t>DIPLÔME D'ETAT D'AUDIOPROTHESISTE</t>
  </si>
  <si>
    <t>BTS MAINTENANCE INDUSTRIELLE  APPRENTISSAGE</t>
  </si>
  <si>
    <t xml:space="preserve">BTS MAINTENANCE INDUSTRIELLE INITIAL </t>
  </si>
  <si>
    <t>CLASSE PREPARATOIRE AUX CONCOURS INFIRMIERS ET AIDES SOIGNANTS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</si>
  <si>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</si>
  <si>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FORMATION PROFESSEUR DES ECOLES</t>
  </si>
  <si>
    <t>MASTER 2 EFE 2IDN</t>
  </si>
  <si>
    <t>NOMBRE D'ETUDIANTS 2011/2012</t>
  </si>
  <si>
    <t>IFSI/IFAS</t>
  </si>
  <si>
    <t>LICENCE PROFESSIONNELLE "Vinovation et Mondialisation"</t>
  </si>
  <si>
    <t>2004/2005</t>
  </si>
  <si>
    <t>2005/2006</t>
  </si>
  <si>
    <t>2006/2007</t>
  </si>
  <si>
    <t>2007/2008</t>
  </si>
  <si>
    <t>2009/2010</t>
  </si>
  <si>
    <t>2010/2011</t>
  </si>
  <si>
    <t>Nb post bac</t>
  </si>
  <si>
    <t>Source</t>
  </si>
  <si>
    <t>Cahors Magazine : agence lotoise de développement</t>
  </si>
  <si>
    <t>Années</t>
  </si>
  <si>
    <t>NOMBRE D'ETUDIANTS
 POST-BAC 2013/2014</t>
  </si>
  <si>
    <t>MASTER EFE spécialité ESE   M2</t>
  </si>
  <si>
    <t>Préparation concours CRPE</t>
  </si>
  <si>
    <t>FORMATION PROFESSEUR DES ECOLES STAGIAIRES</t>
  </si>
  <si>
    <t>ESPE</t>
  </si>
  <si>
    <t xml:space="preserve">ESPE </t>
  </si>
  <si>
    <t>MASTER METIERS DE L'ENSEIGNEMENT DE L'EDUCATION ET DE LA FORMATION mention 1 degré  M1</t>
  </si>
  <si>
    <t>FORMATION CONTINUE des enseignants</t>
  </si>
  <si>
    <r>
      <rPr>
        <sz val="10"/>
        <color indexed="8"/>
        <rFont val="Calibri"/>
        <family val="2"/>
      </rPr>
      <t>BTS MUC</t>
    </r>
    <r>
      <rPr>
        <sz val="10"/>
        <color theme="1"/>
        <rFont val="Calibri"/>
        <family val="2"/>
        <scheme val="minor"/>
      </rPr>
      <t xml:space="preserve"> (Management des Unités Commerciales) en apprentissage </t>
    </r>
  </si>
  <si>
    <r>
      <rPr>
        <sz val="10"/>
        <color indexed="8"/>
        <rFont val="Calibri"/>
        <family val="2"/>
      </rPr>
      <t xml:space="preserve">ASSISTANT MANAGER EN TOURISME HOTELLERIE RESTAURATION </t>
    </r>
    <r>
      <rPr>
        <sz val="10"/>
        <color theme="1"/>
        <rFont val="Calibri"/>
        <family val="2"/>
        <scheme val="minor"/>
      </rPr>
      <t>(AMTHR) 
en alternance (C PRO, période pro, …)</t>
    </r>
  </si>
  <si>
    <r>
      <rPr>
        <sz val="10"/>
        <color indexed="8"/>
        <rFont val="Calibri"/>
        <family val="2"/>
      </rPr>
      <t>BPJEPS</t>
    </r>
    <r>
      <rPr>
        <sz val="10"/>
        <color theme="1"/>
        <rFont val="Calibri"/>
        <family val="2"/>
        <scheme val="minor"/>
      </rPr>
      <t xml:space="preserve"> - </t>
    </r>
    <r>
      <rPr>
        <sz val="10"/>
        <color indexed="8"/>
        <rFont val="Calibri"/>
        <family val="2"/>
      </rPr>
      <t>Spécialité APT</t>
    </r>
    <r>
      <rPr>
        <sz val="10"/>
        <color theme="1"/>
        <rFont val="Calibri"/>
        <family val="2"/>
        <scheme val="minor"/>
      </rPr>
      <t xml:space="preserve"> (activité physique pour tous)
en alternance (CPRO, période de pro, …)</t>
    </r>
  </si>
  <si>
    <t>UPS/CCI Lot Pôle Formation</t>
  </si>
  <si>
    <t>UPS/LYCEE MONNERVILLE</t>
  </si>
  <si>
    <t>BTS ECONOMIE  SOCIALE ET FAMILIALE</t>
  </si>
  <si>
    <t>ECOLE DES METIERS DU LOT</t>
  </si>
  <si>
    <t>LICENCE PROFESSIONNELLE MANAGEMENT ET DEVELOPPEMENT DURABLE DES PETITES ET MOYENNES ORGANISATIONS OPTION ENTREPRISES ARTISANALES</t>
  </si>
  <si>
    <t>TOTAL EFFECTIFS POST BAC</t>
  </si>
  <si>
    <t>TOTAL ETUDIANTS</t>
  </si>
  <si>
    <t>cf contribution du 4 fevrier 2011</t>
  </si>
  <si>
    <t>par MGO</t>
  </si>
  <si>
    <t>total "étudiants"</t>
  </si>
  <si>
    <t>à voir dans l'année</t>
  </si>
  <si>
    <t>présence de 3 SEMAINES A CAHORS</t>
  </si>
  <si>
    <t>non comptés/ à vérifier si existe toujours</t>
  </si>
  <si>
    <t>non comptés car enseignants en poste</t>
  </si>
  <si>
    <t>chiffres mis à jour le 19/02/14 avec secrétariat IFSI</t>
  </si>
  <si>
    <t>à jour le 19/02/14 que pour chiffres IFSI</t>
  </si>
  <si>
    <t>dont classe prépa</t>
  </si>
  <si>
    <t>NOMBRE D'ETUDIANTS
 POST-BAC 2014/2015</t>
  </si>
  <si>
    <t>MANAA</t>
  </si>
  <si>
    <t>NOMBRE D'ETUDIANTS
 POST-BAC 2012/2013</t>
  </si>
  <si>
    <r>
      <rPr>
        <sz val="10"/>
        <rFont val="Calibri"/>
        <family val="2"/>
      </rPr>
      <t>BTS MUC</t>
    </r>
    <r>
      <rPr>
        <sz val="10"/>
        <rFont val="Calibri"/>
        <family val="2"/>
        <scheme val="minor"/>
      </rPr>
      <t xml:space="preserve"> (Management des Unités Commerciales) en apprentissage </t>
    </r>
  </si>
  <si>
    <r>
      <rPr>
        <sz val="10"/>
        <rFont val="Calibri"/>
        <family val="2"/>
      </rPr>
      <t xml:space="preserve">ASSISTANT MANAGER EN TOURISME HOTELLERIE RESTAURATION </t>
    </r>
    <r>
      <rPr>
        <sz val="10"/>
        <rFont val="Calibri"/>
        <family val="2"/>
        <scheme val="minor"/>
      </rPr>
      <t>(AMTHR) 
en alternance (C PRO, période pro, …)</t>
    </r>
  </si>
  <si>
    <r>
      <rPr>
        <sz val="10"/>
        <rFont val="Calibri"/>
        <family val="2"/>
      </rPr>
      <t>BPJEPS</t>
    </r>
    <r>
      <rPr>
        <sz val="10"/>
        <rFont val="Calibri"/>
        <family val="2"/>
        <scheme val="minor"/>
      </rPr>
      <t xml:space="preserve"> - </t>
    </r>
    <r>
      <rPr>
        <sz val="10"/>
        <rFont val="Calibri"/>
        <family val="2"/>
      </rPr>
      <t>Spécialité APT</t>
    </r>
    <r>
      <rPr>
        <sz val="10"/>
        <rFont val="Calibri"/>
        <family val="2"/>
        <scheme val="minor"/>
      </rPr>
      <t xml:space="preserve"> (activité physique pour tous)
en alternance (CPRO, période de pro, …)</t>
    </r>
  </si>
  <si>
    <t>NOMBRE D'ETUDIANTS
 POST-BAC 2011/2012</t>
  </si>
  <si>
    <t>par B. Delpech, le 30/09/2014</t>
  </si>
  <si>
    <t>par mail Cécile Pailhasse le 30/09/2014</t>
  </si>
  <si>
    <t>par mail MP Calmels le 30/09/2014</t>
  </si>
  <si>
    <t>validé par Mr VAZ, proviseur adjoint, le 15/10/2014 par mail</t>
  </si>
  <si>
    <t>BTS AVA</t>
  </si>
  <si>
    <t>validé par mail T. Baudoin, le 6/10/2014</t>
  </si>
  <si>
    <t>validé par L. Gros le 03/10/2014</t>
  </si>
  <si>
    <t>validé par mail le 30/09/2014</t>
  </si>
  <si>
    <t>formation CAFIPEMF</t>
  </si>
  <si>
    <t>MASTER EFE spécialité 2IDN  M2</t>
  </si>
  <si>
    <t>validé par JL Mordwa le 03/10/2014 par mail</t>
  </si>
  <si>
    <t>MASTER EFE spécialité ESE   M1</t>
  </si>
  <si>
    <t>Validé le 01/10/14 par M. Fréjaville</t>
  </si>
  <si>
    <t>TAUX D'ENCADREMENT - nombre d'enseignants chercheurs, enseignants supérieur / nbre d'étudiants</t>
  </si>
  <si>
    <t>NOMBRE D'ETUDIANTS
 POST-BAC 2014/2015
au 30/09/2014</t>
  </si>
  <si>
    <t>mise à jour le 5/11/13</t>
  </si>
  <si>
    <t>Spécialisations post-bac</t>
  </si>
  <si>
    <t>Classes préparatoires
 concours</t>
  </si>
  <si>
    <t>Masters</t>
  </si>
  <si>
    <t>Equivalent niveau Licence (Bac+3)</t>
  </si>
  <si>
    <t>Licences professionnelles</t>
  </si>
  <si>
    <t>BTS</t>
  </si>
  <si>
    <t>2013-2014</t>
  </si>
  <si>
    <t>2012-2013</t>
  </si>
  <si>
    <t>Effectifs post-bac par niveau</t>
  </si>
  <si>
    <t>2014-2015</t>
  </si>
  <si>
    <t>le mardi et le mercredi, toute l'année scolaire</t>
  </si>
  <si>
    <t xml:space="preserve">plein temps de septembre à mai 
(une partie des étudiants conservent son logement pendant l'été) </t>
  </si>
  <si>
    <t>x</t>
  </si>
  <si>
    <t xml:space="preserve">de septembre à juin (dont moitié de stage) </t>
  </si>
  <si>
    <t>de septembre à juin (17 semaines de formation, 24 semaines de stage)</t>
  </si>
  <si>
    <t xml:space="preserve">1 jour / semain de janvier à avril </t>
  </si>
  <si>
    <t>1 semaine sur 2 de septembre à juin)
(+1/2 semaines en stage pas forcément à Cahors</t>
  </si>
  <si>
    <t xml:space="preserve">12 mois en alternance (2 semaines formation / 1 semaine stage) </t>
  </si>
  <si>
    <t xml:space="preserve">2 à 3 semaines / an 
(logés à l'hôtel) </t>
  </si>
  <si>
    <t>1 à 2 semaines par mois
(+ le reste en stage, pas forcément à Cahors)</t>
  </si>
  <si>
    <t>temps plein de septembre à février
(puis départ en stage)</t>
  </si>
  <si>
    <t>formation (sept-oct + dec-fev + juin)
17 semaines de stage en milieu hospitalier</t>
  </si>
  <si>
    <t>temps plein septembre à fin mai 
(dont 16 semaines de stage)</t>
  </si>
  <si>
    <t xml:space="preserve">septembre à juin 
+ 6 semaines de stage en fin de 1ère année </t>
  </si>
  <si>
    <t>septembre à juin
+ 2 semaines de stage en fin de 1ère année et 4 semaines en fin de 2ème année</t>
  </si>
  <si>
    <t xml:space="preserve">temps plein de septembre à juin 
4 semaines de stage en fin de 1ère année </t>
  </si>
  <si>
    <t xml:space="preserve">20 semaines de 35 h / an de formation
alternance formation / stage toutes les 2 à 3 semaines </t>
  </si>
  <si>
    <t>temps plein de septembre à juin 
16 semaines de stage sur 2 ans</t>
  </si>
  <si>
    <t>1ère année : de septembre à fin avril + stage mai-juin
2ème année : de septembre à juin (dont 1 mois de stage en janvier)</t>
  </si>
  <si>
    <t>de septembre à juin</t>
  </si>
  <si>
    <t xml:space="preserve">de novembre à juin (stage de juin à nov dans vignole Cahors ou autre) 
</t>
  </si>
  <si>
    <t xml:space="preserve">de septembre à avril </t>
  </si>
  <si>
    <t>7 semaines à Cahors, 14 à Albi, 40 en entreprise</t>
  </si>
  <si>
    <t>PRESENCE SUR LE TERRITOIRE 
en janvier 2015</t>
  </si>
  <si>
    <t xml:space="preserve">de septembre à avril (temps plein) </t>
  </si>
  <si>
    <t>NOMBRE D'ETUDIANTS
 POST-BAC 2014/2015
au 30/01/2015</t>
  </si>
  <si>
    <t>mise à jour le 
05/03/2015</t>
  </si>
  <si>
    <t>Jan</t>
  </si>
  <si>
    <t>Fev</t>
  </si>
  <si>
    <t>Mars</t>
  </si>
  <si>
    <t>Avril</t>
  </si>
  <si>
    <t>Mai</t>
  </si>
  <si>
    <t>Juin</t>
  </si>
  <si>
    <t>Juillet</t>
  </si>
  <si>
    <t>Août</t>
  </si>
  <si>
    <t>Sept</t>
  </si>
  <si>
    <t>Oct</t>
  </si>
  <si>
    <t>Nov</t>
  </si>
  <si>
    <t>Dec</t>
  </si>
  <si>
    <t>NOMBRE D'ETUDIANTS
 POST-BAC 2015/2016 au 10/09/15</t>
  </si>
  <si>
    <t>NOMBRE D'ETUDIANTS
 POST-BAC 2015/2016 au 29/02/16</t>
  </si>
  <si>
    <t>MASTER METIERS DE L'ENSEIGNEMENT DE L'EDUCATION ET DE LA FORMATION mention 1 degré  M2</t>
  </si>
  <si>
    <t>FORMATION PROFESSEUR DES ECOLES STAGIAIRES M2</t>
  </si>
  <si>
    <t>Inscription en cours</t>
  </si>
  <si>
    <t>Prépa concours école audio</t>
  </si>
  <si>
    <t>RESPONSABLE MANAGER DISTRIBUTION (RMD) 
en alternance (C PRO, période pro, …)</t>
  </si>
  <si>
    <t>ATTENTION CHGT DE NOM</t>
  </si>
  <si>
    <t>BTS DESIGN GRAPHIQUE, COMMUNICATION &amp; MEDIAS NUMERIQUES</t>
  </si>
  <si>
    <t>Centre hosptilaier</t>
  </si>
  <si>
    <t>Internes</t>
  </si>
  <si>
    <t>établissements de formation</t>
  </si>
  <si>
    <t xml:space="preserve">niveau formations </t>
  </si>
  <si>
    <t>SLESRI 2012-2015</t>
  </si>
  <si>
    <t>Formation professeur des écoles stagiaires</t>
  </si>
  <si>
    <t>Bac + 5</t>
  </si>
  <si>
    <t>Master mention "Enseignement, formation, éducation" spécialité enfance, scolarisation dans le 1er degré et education (ESE)</t>
  </si>
  <si>
    <t>Master mention "Enseignement, éducation et formation" spécialité enfance, scolarisation dans le 1er degré et education (ESE) 
+ Master 2 en alternance</t>
  </si>
  <si>
    <t>Formation continue des enseignants</t>
  </si>
  <si>
    <t>UT2J</t>
  </si>
  <si>
    <t>préparation au CRPE</t>
  </si>
  <si>
    <t>Bac + 3</t>
  </si>
  <si>
    <t>Licence pro animation et valorisation du patrimoine urbain et périurbain</t>
  </si>
  <si>
    <t>Licence 2 histoire de l'art, archéologie, géographie, anthropologie</t>
  </si>
  <si>
    <t>Master 1 mention "histoire, histoire de l'art et archéologie" spécialité patrimoine</t>
  </si>
  <si>
    <t>Master professionnel patrimoine
en deux ans</t>
  </si>
  <si>
    <t>Master 1 mention "histoire, histoire de l'art et archéologie" spécialité métiers de l'art : documentation des œuvres d'art, régie des œuvres</t>
  </si>
  <si>
    <t>Master professionnel "métiers de l'art. Régie, documentation, numérique"
en deux ans</t>
  </si>
  <si>
    <t>Lycée le Montat</t>
  </si>
  <si>
    <t>Licence pro vinovation et mondialisation</t>
  </si>
  <si>
    <t>classe préparatoire aux concours para-médicaux et sociaux</t>
  </si>
  <si>
    <t>Lycée Monnerville</t>
  </si>
  <si>
    <t>bac + 2</t>
  </si>
  <si>
    <t>Bts conception de produits industriels</t>
  </si>
  <si>
    <t>Bts électrotechnique</t>
  </si>
  <si>
    <t>Bts maintenance industrielle</t>
  </si>
  <si>
    <t>Bts maintenance des systèmes option systèmes de production</t>
  </si>
  <si>
    <t>BTS Maintenance industrielle par apprentissage</t>
  </si>
  <si>
    <t>BTS Maintenance industrielle formation initiale ET apprentissage</t>
  </si>
  <si>
    <t>Bts Après-vente automobile (AVA) option véhicules particuliers</t>
  </si>
  <si>
    <t>licence pro instrumentation médicale</t>
  </si>
  <si>
    <t>licence pro gestionnaire de l'efficacité énergétique pour le bâtiment intelligent</t>
  </si>
  <si>
    <t>classes préparatoires aux concours d'infirmier et aide-soignant</t>
  </si>
  <si>
    <t>formation infirmiers sur trois ans</t>
  </si>
  <si>
    <t>formation aides-soignants
en 10 mois</t>
  </si>
  <si>
    <t>Lycée Clément Marot</t>
  </si>
  <si>
    <t>Bts assistant de gestion PME PMI</t>
  </si>
  <si>
    <t>Bts comptabilité et gestion des organisations</t>
  </si>
  <si>
    <t>Bts négociation relation client</t>
  </si>
  <si>
    <t>Bts économie sociale et familiale</t>
  </si>
  <si>
    <t>CPGE : classe préparatoire aux grandes écoles économiques et commerciales option économie</t>
  </si>
  <si>
    <t>Lycée Saint Etienne</t>
  </si>
  <si>
    <t>MANAA : mise à niveau en arts appliqués</t>
  </si>
  <si>
    <t>Bts commerce international</t>
  </si>
  <si>
    <t>BTS design graphique, communication et médias numériques</t>
  </si>
  <si>
    <t>CCI</t>
  </si>
  <si>
    <t>vendeur conseiller commercial 
en alternance pendant 1 an</t>
  </si>
  <si>
    <t>prépa 46 : classe préparatoire aux concours d'entrée des écoles d'audioprothésistes</t>
  </si>
  <si>
    <t>coaching 46 : préparation aux épreuves orales filières post-bac</t>
  </si>
  <si>
    <t>certificat de spécialisation animation et maintien de l'autonomie de la personne (CSAMAP)</t>
  </si>
  <si>
    <t>Bts management des unités commerciales</t>
  </si>
  <si>
    <t>bac + 3</t>
  </si>
  <si>
    <t>bachelor commercialisation des vins</t>
  </si>
  <si>
    <t>école d'audioprothésiste de cahors
en 3 ans</t>
  </si>
  <si>
    <t>responsable manager de la distribution
en alternance pendant 1 an</t>
  </si>
  <si>
    <t>non existant</t>
  </si>
  <si>
    <t>modification de l'existant</t>
  </si>
  <si>
    <t>création</t>
  </si>
  <si>
    <t>NOMBRE D'ETUDIANTS
 POST-BAC 2016/2017 au 19/10/2016</t>
  </si>
  <si>
    <t>Réel au 01/01/2017</t>
  </si>
  <si>
    <t xml:space="preserve">LICENCE PRO PATRIMOINE                                     </t>
  </si>
  <si>
    <t>CS AMAP</t>
  </si>
  <si>
    <t>Centre hospitalier</t>
  </si>
  <si>
    <t xml:space="preserve">1ère année </t>
  </si>
  <si>
    <t>2e année</t>
  </si>
  <si>
    <t>15 +3 alternance</t>
  </si>
  <si>
    <t>CPGE option économie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</si>
</sst>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</font>
    <font>
      <u/>
      <sz val="11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55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theme="0" tint="-0.34998626667073579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2" fillId="0" borderId="4" xfId="1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1" fillId="3" borderId="0" xfId="0" applyFont="1" applyFill="1" applyBorder="1" applyAlignment="1">
      <alignment vertical="center" wrapText="1"/>
    </xf>
    <xf numFmtId="0" fontId="0" fillId="0" borderId="0" xfId="0" applyBorder="1"/>
    <xf numFmtId="0" fontId="5" fillId="3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 applyProtection="1">
      <alignment horizontal="left" vertical="center" wrapText="1"/>
      <protection locked="0"/>
    </xf>
    <xf numFmtId="0" fontId="8" fillId="5" borderId="8" xfId="0" applyFont="1" applyFill="1" applyBorder="1" applyAlignment="1" applyProtection="1">
      <alignment vertical="center" wrapText="1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9" fillId="5" borderId="8" xfId="1" applyFont="1" applyFill="1" applyBorder="1" applyAlignment="1" applyProtection="1">
      <alignment vertical="center" wrapText="1"/>
      <protection locked="0"/>
    </xf>
    <xf numFmtId="0" fontId="7" fillId="6" borderId="8" xfId="0" applyFont="1" applyFill="1" applyBorder="1" applyAlignment="1" applyProtection="1">
      <alignment vertical="center" wrapText="1"/>
      <protection locked="0"/>
    </xf>
    <xf numFmtId="0" fontId="8" fillId="6" borderId="8" xfId="0" applyFont="1" applyFill="1" applyBorder="1" applyAlignment="1" applyProtection="1">
      <alignment vertical="center" wrapText="1"/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7" fillId="7" borderId="8" xfId="0" applyFont="1" applyFill="1" applyBorder="1" applyAlignment="1" applyProtection="1">
      <alignment vertical="center" wrapText="1"/>
      <protection locked="0"/>
    </xf>
    <xf numFmtId="0" fontId="8" fillId="7" borderId="8" xfId="0" applyFont="1" applyFill="1" applyBorder="1" applyAlignment="1" applyProtection="1">
      <alignment vertical="center" wrapText="1"/>
      <protection locked="0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7" fillId="8" borderId="8" xfId="0" applyFont="1" applyFill="1" applyBorder="1" applyAlignment="1" applyProtection="1">
      <alignment vertical="center" wrapText="1"/>
      <protection locked="0"/>
    </xf>
    <xf numFmtId="0" fontId="8" fillId="8" borderId="8" xfId="0" applyFont="1" applyFill="1" applyBorder="1" applyAlignment="1" applyProtection="1">
      <alignment vertical="center" wrapText="1"/>
      <protection locked="0"/>
    </xf>
    <xf numFmtId="0" fontId="8" fillId="8" borderId="8" xfId="0" applyFont="1" applyFill="1" applyBorder="1" applyAlignment="1" applyProtection="1">
      <alignment horizontal="center" vertical="center"/>
      <protection locked="0"/>
    </xf>
    <xf numFmtId="0" fontId="7" fillId="9" borderId="8" xfId="0" applyFont="1" applyFill="1" applyBorder="1" applyAlignment="1" applyProtection="1">
      <alignment vertical="center" wrapText="1"/>
      <protection locked="0"/>
    </xf>
    <xf numFmtId="0" fontId="8" fillId="9" borderId="8" xfId="0" applyFont="1" applyFill="1" applyBorder="1" applyAlignment="1" applyProtection="1">
      <alignment vertical="center" wrapText="1"/>
      <protection locked="0"/>
    </xf>
    <xf numFmtId="0" fontId="8" fillId="9" borderId="8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vertical="center" wrapText="1"/>
      <protection locked="0"/>
    </xf>
    <xf numFmtId="0" fontId="8" fillId="4" borderId="8" xfId="0" applyFont="1" applyFill="1" applyBorder="1" applyAlignment="1" applyProtection="1">
      <alignment vertical="center" wrapText="1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7" fillId="10" borderId="8" xfId="0" applyFont="1" applyFill="1" applyBorder="1" applyAlignment="1" applyProtection="1">
      <alignment vertical="center" wrapText="1"/>
      <protection locked="0"/>
    </xf>
    <xf numFmtId="0" fontId="8" fillId="10" borderId="8" xfId="0" applyFont="1" applyFill="1" applyBorder="1" applyAlignment="1" applyProtection="1">
      <alignment vertical="center" wrapText="1"/>
      <protection locked="0"/>
    </xf>
    <xf numFmtId="0" fontId="8" fillId="10" borderId="8" xfId="0" applyFont="1" applyFill="1" applyBorder="1" applyAlignment="1" applyProtection="1">
      <alignment horizontal="center" vertical="center"/>
      <protection locked="0"/>
    </xf>
    <xf numFmtId="0" fontId="10" fillId="11" borderId="8" xfId="0" applyFont="1" applyFill="1" applyBorder="1" applyAlignment="1" applyProtection="1">
      <alignment vertical="center" wrapText="1"/>
      <protection locked="0"/>
    </xf>
    <xf numFmtId="0" fontId="8" fillId="11" borderId="8" xfId="0" applyFont="1" applyFill="1" applyBorder="1" applyAlignment="1" applyProtection="1">
      <alignment vertical="center" wrapText="1"/>
      <protection locked="0"/>
    </xf>
    <xf numFmtId="0" fontId="8" fillId="11" borderId="8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12" fillId="9" borderId="8" xfId="0" applyFont="1" applyFill="1" applyBorder="1" applyAlignment="1" applyProtection="1">
      <alignment vertical="center" wrapText="1"/>
      <protection locked="0"/>
    </xf>
    <xf numFmtId="0" fontId="13" fillId="9" borderId="8" xfId="0" applyFont="1" applyFill="1" applyBorder="1" applyAlignment="1" applyProtection="1">
      <alignment vertical="center" wrapText="1"/>
      <protection locked="0"/>
    </xf>
    <xf numFmtId="0" fontId="13" fillId="9" borderId="8" xfId="0" applyFont="1" applyFill="1" applyBorder="1" applyAlignment="1" applyProtection="1">
      <alignment horizontal="center" vertical="center"/>
      <protection locked="0"/>
    </xf>
    <xf numFmtId="0" fontId="12" fillId="12" borderId="8" xfId="0" applyFont="1" applyFill="1" applyBorder="1" applyAlignment="1" applyProtection="1">
      <alignment vertical="center" wrapText="1"/>
      <protection locked="0"/>
    </xf>
    <xf numFmtId="0" fontId="13" fillId="12" borderId="8" xfId="0" applyFont="1" applyFill="1" applyBorder="1" applyAlignment="1" applyProtection="1">
      <alignment vertical="center" wrapText="1"/>
      <protection locked="0"/>
    </xf>
    <xf numFmtId="0" fontId="13" fillId="12" borderId="8" xfId="0" applyFont="1" applyFill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 applyProtection="1">
      <alignment vertical="center" wrapText="1"/>
      <protection locked="0"/>
    </xf>
    <xf numFmtId="0" fontId="13" fillId="4" borderId="8" xfId="0" applyFont="1" applyFill="1" applyBorder="1" applyAlignment="1" applyProtection="1">
      <alignment vertical="center" wrapText="1"/>
      <protection locked="0"/>
    </xf>
    <xf numFmtId="0" fontId="13" fillId="4" borderId="8" xfId="0" applyFont="1" applyFill="1" applyBorder="1" applyAlignment="1" applyProtection="1">
      <alignment horizontal="center" vertical="center"/>
      <protection locked="0"/>
    </xf>
    <xf numFmtId="0" fontId="12" fillId="8" borderId="8" xfId="0" applyFont="1" applyFill="1" applyBorder="1" applyAlignment="1" applyProtection="1">
      <alignment vertical="center" wrapText="1"/>
      <protection locked="0"/>
    </xf>
    <xf numFmtId="0" fontId="13" fillId="8" borderId="8" xfId="0" applyFont="1" applyFill="1" applyBorder="1" applyAlignment="1" applyProtection="1">
      <alignment vertical="center" wrapText="1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2" fillId="10" borderId="8" xfId="0" applyFont="1" applyFill="1" applyBorder="1" applyAlignment="1" applyProtection="1">
      <alignment vertical="center" wrapText="1"/>
      <protection locked="0"/>
    </xf>
    <xf numFmtId="0" fontId="13" fillId="10" borderId="8" xfId="0" applyFont="1" applyFill="1" applyBorder="1" applyAlignment="1" applyProtection="1">
      <alignment vertical="center" wrapText="1"/>
      <protection locked="0"/>
    </xf>
    <xf numFmtId="0" fontId="13" fillId="10" borderId="8" xfId="0" applyFont="1" applyFill="1" applyBorder="1" applyAlignment="1" applyProtection="1">
      <alignment horizontal="center" vertical="center"/>
      <protection locked="0"/>
    </xf>
    <xf numFmtId="0" fontId="10" fillId="8" borderId="8" xfId="0" applyFont="1" applyFill="1" applyBorder="1" applyAlignment="1" applyProtection="1">
      <alignment vertical="center" wrapText="1"/>
      <protection locked="0"/>
    </xf>
    <xf numFmtId="0" fontId="14" fillId="8" borderId="8" xfId="0" applyFont="1" applyFill="1" applyBorder="1" applyAlignment="1" applyProtection="1">
      <alignment vertical="center" wrapText="1"/>
      <protection locked="0"/>
    </xf>
    <xf numFmtId="0" fontId="14" fillId="8" borderId="8" xfId="0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0" fillId="9" borderId="8" xfId="0" applyFont="1" applyFill="1" applyBorder="1" applyAlignment="1" applyProtection="1">
      <alignment vertical="center" wrapText="1"/>
      <protection locked="0"/>
    </xf>
    <xf numFmtId="0" fontId="14" fillId="9" borderId="8" xfId="0" applyFont="1" applyFill="1" applyBorder="1" applyAlignment="1" applyProtection="1">
      <alignment vertical="center" wrapText="1"/>
      <protection locked="0"/>
    </xf>
    <xf numFmtId="0" fontId="14" fillId="9" borderId="8" xfId="0" applyFont="1" applyFill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 applyProtection="1">
      <alignment vertical="center" wrapText="1"/>
      <protection locked="0"/>
    </xf>
    <xf numFmtId="0" fontId="14" fillId="4" borderId="8" xfId="0" applyFont="1" applyFill="1" applyBorder="1" applyAlignment="1" applyProtection="1">
      <alignment vertical="center" wrapText="1"/>
      <protection locked="0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14" fillId="11" borderId="8" xfId="0" applyFont="1" applyFill="1" applyBorder="1" applyAlignment="1" applyProtection="1">
      <alignment vertical="center" wrapText="1"/>
      <protection locked="0"/>
    </xf>
    <xf numFmtId="0" fontId="14" fillId="11" borderId="8" xfId="0" applyFont="1" applyFill="1" applyBorder="1" applyAlignment="1" applyProtection="1">
      <alignment horizontal="center" vertical="center"/>
      <protection locked="0"/>
    </xf>
    <xf numFmtId="0" fontId="10" fillId="12" borderId="8" xfId="0" applyFont="1" applyFill="1" applyBorder="1" applyAlignment="1" applyProtection="1">
      <alignment vertical="center" wrapText="1"/>
      <protection locked="0"/>
    </xf>
    <xf numFmtId="0" fontId="14" fillId="12" borderId="8" xfId="0" applyFont="1" applyFill="1" applyBorder="1" applyAlignment="1" applyProtection="1">
      <alignment vertical="center" wrapText="1"/>
      <protection locked="0"/>
    </xf>
    <xf numFmtId="0" fontId="14" fillId="12" borderId="8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6" fillId="0" borderId="8" xfId="0" applyFont="1" applyFill="1" applyBorder="1" applyAlignment="1" applyProtection="1">
      <alignment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right" vertical="center"/>
      <protection locked="0"/>
    </xf>
    <xf numFmtId="0" fontId="10" fillId="5" borderId="8" xfId="0" applyFont="1" applyFill="1" applyBorder="1" applyAlignment="1" applyProtection="1">
      <alignment horizontal="left" vertical="center" wrapText="1"/>
      <protection locked="0"/>
    </xf>
    <xf numFmtId="0" fontId="14" fillId="5" borderId="8" xfId="0" applyFont="1" applyFill="1" applyBorder="1" applyAlignment="1" applyProtection="1">
      <alignment vertical="center" wrapText="1"/>
      <protection locked="0"/>
    </xf>
    <xf numFmtId="0" fontId="14" fillId="5" borderId="8" xfId="0" applyFont="1" applyFill="1" applyBorder="1" applyAlignment="1" applyProtection="1">
      <alignment horizontal="center" vertical="center"/>
      <protection locked="0"/>
    </xf>
    <xf numFmtId="0" fontId="18" fillId="5" borderId="8" xfId="1" applyFont="1" applyFill="1" applyBorder="1" applyAlignment="1" applyProtection="1">
      <alignment vertical="center" wrapText="1"/>
      <protection locked="0"/>
    </xf>
    <xf numFmtId="0" fontId="10" fillId="6" borderId="8" xfId="0" applyFont="1" applyFill="1" applyBorder="1" applyAlignment="1" applyProtection="1">
      <alignment vertical="center" wrapText="1"/>
      <protection locked="0"/>
    </xf>
    <xf numFmtId="0" fontId="14" fillId="6" borderId="8" xfId="0" applyFont="1" applyFill="1" applyBorder="1" applyAlignment="1" applyProtection="1">
      <alignment vertical="center" wrapText="1"/>
      <protection locked="0"/>
    </xf>
    <xf numFmtId="0" fontId="14" fillId="6" borderId="8" xfId="0" applyFont="1" applyFill="1" applyBorder="1" applyAlignment="1" applyProtection="1">
      <alignment horizontal="center" vertical="center"/>
      <protection locked="0"/>
    </xf>
    <xf numFmtId="0" fontId="15" fillId="6" borderId="8" xfId="0" applyFont="1" applyFill="1" applyBorder="1" applyAlignment="1" applyProtection="1">
      <alignment horizontal="center" vertical="center"/>
      <protection locked="0"/>
    </xf>
    <xf numFmtId="0" fontId="10" fillId="7" borderId="8" xfId="0" applyFont="1" applyFill="1" applyBorder="1" applyAlignment="1" applyProtection="1">
      <alignment vertical="center" wrapText="1"/>
      <protection locked="0"/>
    </xf>
    <xf numFmtId="0" fontId="14" fillId="7" borderId="8" xfId="0" applyFont="1" applyFill="1" applyBorder="1" applyAlignment="1" applyProtection="1">
      <alignment vertical="center" wrapText="1"/>
      <protection locked="0"/>
    </xf>
    <xf numFmtId="0" fontId="14" fillId="7" borderId="8" xfId="0" applyFont="1" applyFill="1" applyBorder="1" applyAlignment="1" applyProtection="1">
      <alignment horizontal="center" vertical="center"/>
      <protection locked="0"/>
    </xf>
    <xf numFmtId="0" fontId="10" fillId="10" borderId="8" xfId="0" applyFont="1" applyFill="1" applyBorder="1" applyAlignment="1" applyProtection="1">
      <alignment vertical="center" wrapText="1"/>
      <protection locked="0"/>
    </xf>
    <xf numFmtId="0" fontId="14" fillId="10" borderId="8" xfId="0" applyFont="1" applyFill="1" applyBorder="1" applyAlignment="1" applyProtection="1">
      <alignment vertical="center" wrapText="1"/>
      <protection locked="0"/>
    </xf>
    <xf numFmtId="0" fontId="14" fillId="10" borderId="8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4" borderId="0" xfId="0" applyFill="1"/>
    <xf numFmtId="14" fontId="0" fillId="13" borderId="0" xfId="0" applyNumberFormat="1" applyFill="1"/>
    <xf numFmtId="14" fontId="0" fillId="0" borderId="0" xfId="0" applyNumberFormat="1" applyFill="1"/>
    <xf numFmtId="0" fontId="1" fillId="0" borderId="8" xfId="0" applyFont="1" applyFill="1" applyBorder="1" applyAlignment="1">
      <alignment horizontal="center" vertical="center"/>
    </xf>
    <xf numFmtId="0" fontId="0" fillId="0" borderId="0" xfId="0" applyFont="1" applyFill="1"/>
    <xf numFmtId="0" fontId="19" fillId="0" borderId="0" xfId="0" applyFont="1" applyAlignment="1">
      <alignment horizontal="center" vertical="center" wrapText="1"/>
    </xf>
    <xf numFmtId="0" fontId="8" fillId="12" borderId="8" xfId="0" applyFont="1" applyFill="1" applyBorder="1" applyAlignment="1" applyProtection="1">
      <alignment horizontal="center" vertical="center"/>
      <protection locked="0"/>
    </xf>
    <xf numFmtId="0" fontId="8" fillId="12" borderId="8" xfId="0" applyFont="1" applyFill="1" applyBorder="1" applyAlignment="1" applyProtection="1">
      <alignment vertical="center" wrapText="1"/>
      <protection locked="0"/>
    </xf>
    <xf numFmtId="9" fontId="8" fillId="11" borderId="8" xfId="0" applyNumberFormat="1" applyFont="1" applyFill="1" applyBorder="1" applyAlignment="1" applyProtection="1">
      <alignment horizontal="center" vertical="center"/>
      <protection locked="0"/>
    </xf>
    <xf numFmtId="0" fontId="0" fillId="6" borderId="8" xfId="0" applyFill="1" applyBorder="1" applyProtection="1">
      <protection locked="0"/>
    </xf>
    <xf numFmtId="0" fontId="0" fillId="6" borderId="8" xfId="0" applyFont="1" applyFill="1" applyBorder="1" applyProtection="1">
      <protection locked="0"/>
    </xf>
    <xf numFmtId="14" fontId="0" fillId="14" borderId="0" xfId="0" applyNumberFormat="1" applyFill="1"/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/>
    <xf numFmtId="0" fontId="0" fillId="15" borderId="14" xfId="0" applyFill="1" applyBorder="1" applyAlignment="1">
      <alignment horizontal="center"/>
    </xf>
    <xf numFmtId="0" fontId="0" fillId="0" borderId="15" xfId="0" applyBorder="1"/>
    <xf numFmtId="0" fontId="0" fillId="14" borderId="0" xfId="0" applyFill="1"/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8" fillId="8" borderId="8" xfId="0" applyFont="1" applyFill="1" applyBorder="1" applyAlignment="1" applyProtection="1">
      <alignment horizontal="center" vertical="center" wrapText="1"/>
      <protection locked="0"/>
    </xf>
    <xf numFmtId="0" fontId="8" fillId="9" borderId="8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10" borderId="8" xfId="0" applyFont="1" applyFill="1" applyBorder="1" applyAlignment="1" applyProtection="1">
      <alignment horizontal="center" vertical="center" wrapText="1"/>
      <protection locked="0"/>
    </xf>
    <xf numFmtId="0" fontId="8" fillId="11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0" fillId="16" borderId="0" xfId="0" applyFill="1" applyAlignment="1">
      <alignment wrapText="1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20" fillId="8" borderId="8" xfId="0" applyFont="1" applyFill="1" applyBorder="1" applyAlignment="1" applyProtection="1">
      <alignment vertical="center" wrapText="1"/>
      <protection locked="0"/>
    </xf>
    <xf numFmtId="0" fontId="5" fillId="0" borderId="0" xfId="0" applyFont="1" applyFill="1"/>
    <xf numFmtId="0" fontId="21" fillId="10" borderId="8" xfId="0" applyFont="1" applyFill="1" applyBorder="1" applyAlignment="1" applyProtection="1">
      <alignment vertical="center" wrapText="1"/>
      <protection locked="0"/>
    </xf>
    <xf numFmtId="0" fontId="10" fillId="12" borderId="18" xfId="0" applyFont="1" applyFill="1" applyBorder="1" applyAlignment="1" applyProtection="1">
      <alignment vertical="center" wrapText="1"/>
      <protection locked="0"/>
    </xf>
    <xf numFmtId="0" fontId="14" fillId="12" borderId="18" xfId="0" applyFont="1" applyFill="1" applyBorder="1" applyAlignment="1" applyProtection="1">
      <alignment vertical="center" wrapText="1"/>
      <protection locked="0"/>
    </xf>
    <xf numFmtId="0" fontId="14" fillId="12" borderId="18" xfId="0" applyFont="1" applyFill="1" applyBorder="1" applyAlignment="1" applyProtection="1">
      <alignment horizontal="center" vertical="center"/>
      <protection locked="0"/>
    </xf>
    <xf numFmtId="0" fontId="10" fillId="16" borderId="8" xfId="0" applyFont="1" applyFill="1" applyBorder="1" applyAlignment="1" applyProtection="1">
      <alignment vertical="center" wrapText="1"/>
      <protection locked="0"/>
    </xf>
    <xf numFmtId="0" fontId="14" fillId="16" borderId="8" xfId="0" applyFont="1" applyFill="1" applyBorder="1" applyAlignment="1" applyProtection="1">
      <alignment vertical="center" wrapText="1"/>
      <protection locked="0"/>
    </xf>
    <xf numFmtId="0" fontId="14" fillId="16" borderId="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right" vertical="center"/>
      <protection locked="0"/>
    </xf>
    <xf numFmtId="0" fontId="1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17" borderId="21" xfId="0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10" borderId="24" xfId="0" applyFill="1" applyBorder="1" applyAlignment="1">
      <alignment horizontal="center" vertical="center" wrapText="1"/>
    </xf>
    <xf numFmtId="0" fontId="0" fillId="17" borderId="9" xfId="0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17" borderId="24" xfId="0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10" borderId="2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17" borderId="26" xfId="0" applyFill="1" applyBorder="1" applyAlignment="1">
      <alignment horizontal="center" vertical="center"/>
    </xf>
    <xf numFmtId="0" fontId="0" fillId="17" borderId="2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17" borderId="14" xfId="0" applyFill="1" applyBorder="1" applyAlignment="1">
      <alignment horizontal="center" vertical="center" wrapText="1"/>
    </xf>
    <xf numFmtId="0" fontId="0" fillId="11" borderId="31" xfId="0" applyFill="1" applyBorder="1" applyAlignment="1">
      <alignment horizontal="center" vertical="center" wrapText="1"/>
    </xf>
    <xf numFmtId="0" fontId="0" fillId="17" borderId="21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 wrapText="1"/>
    </xf>
    <xf numFmtId="0" fontId="0" fillId="17" borderId="9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17" borderId="26" xfId="0" applyFill="1" applyBorder="1" applyAlignment="1">
      <alignment horizontal="center" vertical="center" wrapText="1"/>
    </xf>
    <xf numFmtId="0" fontId="0" fillId="11" borderId="27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17" borderId="33" xfId="0" applyFill="1" applyBorder="1" applyAlignment="1">
      <alignment horizontal="center" vertical="center"/>
    </xf>
    <xf numFmtId="0" fontId="0" fillId="17" borderId="33" xfId="0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8" borderId="9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 applyProtection="1">
      <alignment horizontal="left" vertical="center" wrapText="1"/>
      <protection locked="0"/>
    </xf>
    <xf numFmtId="0" fontId="8" fillId="5" borderId="9" xfId="0" applyFont="1" applyFill="1" applyBorder="1" applyAlignment="1" applyProtection="1">
      <alignment vertical="center" wrapText="1"/>
      <protection locked="0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9" fillId="5" borderId="9" xfId="1" applyFont="1" applyFill="1" applyBorder="1" applyAlignment="1" applyProtection="1">
      <alignment vertical="center" wrapText="1"/>
      <protection locked="0"/>
    </xf>
    <xf numFmtId="0" fontId="7" fillId="6" borderId="9" xfId="0" applyFont="1" applyFill="1" applyBorder="1" applyAlignment="1" applyProtection="1">
      <alignment vertical="center" wrapText="1"/>
      <protection locked="0"/>
    </xf>
    <xf numFmtId="0" fontId="8" fillId="6" borderId="9" xfId="0" applyFont="1" applyFill="1" applyBorder="1" applyAlignment="1" applyProtection="1">
      <alignment vertical="center" wrapText="1"/>
      <protection locked="0"/>
    </xf>
    <xf numFmtId="0" fontId="8" fillId="6" borderId="9" xfId="0" applyFont="1" applyFill="1" applyBorder="1" applyAlignment="1" applyProtection="1">
      <alignment horizontal="center" vertical="center"/>
      <protection locked="0"/>
    </xf>
    <xf numFmtId="0" fontId="7" fillId="7" borderId="9" xfId="0" applyFont="1" applyFill="1" applyBorder="1" applyAlignment="1" applyProtection="1">
      <alignment vertical="center" wrapText="1"/>
      <protection locked="0"/>
    </xf>
    <xf numFmtId="0" fontId="8" fillId="7" borderId="9" xfId="0" applyFont="1" applyFill="1" applyBorder="1" applyAlignment="1" applyProtection="1">
      <alignment vertical="center" wrapText="1"/>
      <protection locked="0"/>
    </xf>
    <xf numFmtId="0" fontId="8" fillId="7" borderId="9" xfId="0" applyFont="1" applyFill="1" applyBorder="1" applyAlignment="1" applyProtection="1">
      <alignment horizontal="center" vertical="center"/>
      <protection locked="0"/>
    </xf>
    <xf numFmtId="0" fontId="22" fillId="0" borderId="9" xfId="0" applyFont="1" applyBorder="1" applyAlignment="1">
      <alignment horizontal="center" vertical="center"/>
    </xf>
    <xf numFmtId="0" fontId="7" fillId="8" borderId="9" xfId="0" applyFont="1" applyFill="1" applyBorder="1" applyAlignment="1" applyProtection="1">
      <alignment vertical="center" wrapText="1"/>
      <protection locked="0"/>
    </xf>
    <xf numFmtId="0" fontId="8" fillId="8" borderId="9" xfId="0" applyFont="1" applyFill="1" applyBorder="1" applyAlignment="1" applyProtection="1">
      <alignment vertical="center" wrapText="1"/>
      <protection locked="0"/>
    </xf>
    <xf numFmtId="0" fontId="8" fillId="8" borderId="9" xfId="0" applyFont="1" applyFill="1" applyBorder="1" applyAlignment="1" applyProtection="1">
      <alignment horizontal="center" vertical="center"/>
      <protection locked="0"/>
    </xf>
    <xf numFmtId="0" fontId="18" fillId="8" borderId="9" xfId="0" applyFont="1" applyFill="1" applyBorder="1" applyAlignment="1" applyProtection="1">
      <alignment vertical="center" wrapText="1"/>
      <protection locked="0"/>
    </xf>
    <xf numFmtId="0" fontId="10" fillId="8" borderId="9" xfId="0" applyFont="1" applyFill="1" applyBorder="1" applyAlignment="1" applyProtection="1">
      <alignment vertical="center" wrapText="1"/>
      <protection locked="0"/>
    </xf>
    <xf numFmtId="0" fontId="14" fillId="8" borderId="9" xfId="0" applyFont="1" applyFill="1" applyBorder="1" applyAlignment="1" applyProtection="1">
      <alignment vertical="center" wrapText="1"/>
      <protection locked="0"/>
    </xf>
    <xf numFmtId="0" fontId="10" fillId="9" borderId="9" xfId="0" applyFont="1" applyFill="1" applyBorder="1" applyAlignment="1" applyProtection="1">
      <alignment vertical="center" wrapText="1"/>
      <protection locked="0"/>
    </xf>
    <xf numFmtId="0" fontId="14" fillId="9" borderId="9" xfId="0" applyFont="1" applyFill="1" applyBorder="1" applyAlignment="1" applyProtection="1">
      <alignment vertical="center" wrapText="1"/>
      <protection locked="0"/>
    </xf>
    <xf numFmtId="0" fontId="8" fillId="9" borderId="9" xfId="0" applyFont="1" applyFill="1" applyBorder="1" applyAlignment="1" applyProtection="1">
      <alignment horizontal="center" vertical="center"/>
      <protection locked="0"/>
    </xf>
    <xf numFmtId="0" fontId="7" fillId="9" borderId="9" xfId="0" applyFont="1" applyFill="1" applyBorder="1" applyAlignment="1" applyProtection="1">
      <alignment vertical="center" wrapText="1"/>
      <protection locked="0"/>
    </xf>
    <xf numFmtId="0" fontId="8" fillId="9" borderId="9" xfId="0" applyFont="1" applyFill="1" applyBorder="1" applyAlignment="1" applyProtection="1">
      <alignment vertical="center" wrapText="1"/>
      <protection locked="0"/>
    </xf>
    <xf numFmtId="0" fontId="7" fillId="4" borderId="9" xfId="0" applyFont="1" applyFill="1" applyBorder="1" applyAlignment="1" applyProtection="1">
      <alignment vertical="center" wrapText="1"/>
      <protection locked="0"/>
    </xf>
    <xf numFmtId="0" fontId="8" fillId="4" borderId="9" xfId="0" applyFont="1" applyFill="1" applyBorder="1" applyAlignment="1" applyProtection="1">
      <alignment vertical="center" wrapText="1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vertical="center" wrapText="1"/>
      <protection locked="0"/>
    </xf>
    <xf numFmtId="0" fontId="14" fillId="4" borderId="9" xfId="0" applyFont="1" applyFill="1" applyBorder="1" applyAlignment="1" applyProtection="1">
      <alignment vertical="center" wrapText="1"/>
      <protection locked="0"/>
    </xf>
    <xf numFmtId="0" fontId="14" fillId="4" borderId="9" xfId="0" applyFont="1" applyFill="1" applyBorder="1" applyAlignment="1" applyProtection="1">
      <alignment horizontal="center" vertical="center"/>
      <protection locked="0"/>
    </xf>
    <xf numFmtId="0" fontId="7" fillId="10" borderId="9" xfId="0" applyFont="1" applyFill="1" applyBorder="1" applyAlignment="1" applyProtection="1">
      <alignment vertical="center" wrapText="1"/>
      <protection locked="0"/>
    </xf>
    <xf numFmtId="0" fontId="8" fillId="10" borderId="9" xfId="0" applyFont="1" applyFill="1" applyBorder="1" applyAlignment="1" applyProtection="1">
      <alignment vertical="center" wrapText="1"/>
      <protection locked="0"/>
    </xf>
    <xf numFmtId="0" fontId="8" fillId="10" borderId="9" xfId="0" applyFont="1" applyFill="1" applyBorder="1" applyAlignment="1" applyProtection="1">
      <alignment horizontal="center" vertical="center"/>
      <protection locked="0"/>
    </xf>
    <xf numFmtId="0" fontId="21" fillId="10" borderId="9" xfId="0" applyFont="1" applyFill="1" applyBorder="1" applyAlignment="1" applyProtection="1">
      <alignment vertical="center" wrapText="1"/>
      <protection locked="0"/>
    </xf>
    <xf numFmtId="0" fontId="14" fillId="10" borderId="9" xfId="0" applyFont="1" applyFill="1" applyBorder="1" applyAlignment="1" applyProtection="1">
      <alignment horizontal="center" vertical="center"/>
      <protection locked="0"/>
    </xf>
    <xf numFmtId="0" fontId="10" fillId="11" borderId="9" xfId="0" applyFont="1" applyFill="1" applyBorder="1" applyAlignment="1" applyProtection="1">
      <alignment vertical="center" wrapText="1"/>
      <protection locked="0"/>
    </xf>
    <xf numFmtId="0" fontId="14" fillId="11" borderId="9" xfId="0" applyFont="1" applyFill="1" applyBorder="1" applyAlignment="1" applyProtection="1">
      <alignment vertical="center" wrapText="1"/>
      <protection locked="0"/>
    </xf>
    <xf numFmtId="0" fontId="14" fillId="11" borderId="9" xfId="0" applyFont="1" applyFill="1" applyBorder="1" applyAlignment="1" applyProtection="1">
      <alignment horizontal="center" vertical="center"/>
      <protection locked="0"/>
    </xf>
    <xf numFmtId="0" fontId="10" fillId="12" borderId="9" xfId="0" applyFont="1" applyFill="1" applyBorder="1" applyAlignment="1" applyProtection="1">
      <alignment vertical="center" wrapText="1"/>
      <protection locked="0"/>
    </xf>
    <xf numFmtId="0" fontId="14" fillId="12" borderId="9" xfId="0" applyFont="1" applyFill="1" applyBorder="1" applyAlignment="1" applyProtection="1">
      <alignment vertical="center" wrapText="1"/>
      <protection locked="0"/>
    </xf>
    <xf numFmtId="0" fontId="14" fillId="12" borderId="9" xfId="0" applyFont="1" applyFill="1" applyBorder="1" applyAlignment="1" applyProtection="1">
      <alignment horizontal="center" vertical="center"/>
      <protection locked="0"/>
    </xf>
    <xf numFmtId="0" fontId="10" fillId="16" borderId="9" xfId="0" applyFont="1" applyFill="1" applyBorder="1" applyAlignment="1" applyProtection="1">
      <alignment vertical="center" wrapText="1"/>
      <protection locked="0"/>
    </xf>
    <xf numFmtId="0" fontId="14" fillId="16" borderId="9" xfId="0" applyFont="1" applyFill="1" applyBorder="1" applyAlignment="1" applyProtection="1">
      <alignment vertical="center" wrapText="1"/>
      <protection locked="0"/>
    </xf>
    <xf numFmtId="0" fontId="14" fillId="16" borderId="9" xfId="0" applyFont="1" applyFill="1" applyBorder="1" applyAlignment="1" applyProtection="1">
      <alignment horizontal="center" vertical="center"/>
      <protection locked="0"/>
    </xf>
    <xf numFmtId="0" fontId="16" fillId="0" borderId="35" xfId="0" applyFont="1" applyFill="1" applyBorder="1" applyAlignment="1" applyProtection="1">
      <alignment vertical="center"/>
      <protection locked="0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23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'Répartition par niveau'!$B$4</c:f>
              <c:strCache>
                <c:ptCount val="1"/>
                <c:pt idx="0">
                  <c:v>2012-2013</c:v>
                </c:pt>
              </c:strCache>
            </c:strRef>
          </c:tx>
          <c:invertIfNegative val="0"/>
          <c:cat>
            <c:strRef>
              <c:f>'Répartition par niveau'!$A$5:$A$10</c:f>
              <c:strCache>
                <c:ptCount val="6"/>
                <c:pt idx="0">
                  <c:v>BTS</c:v>
                </c:pt>
                <c:pt idx="1">
                  <c:v>Licences professionnelles</c:v>
                </c:pt>
                <c:pt idx="2">
                  <c:v>Equivalent niveau Licence (Bac+3)</c:v>
                </c:pt>
                <c:pt idx="3">
                  <c:v>Masters</c:v>
                </c:pt>
                <c:pt idx="4">
                  <c:v>Classes préparatoires
 concours</c:v>
                </c:pt>
                <c:pt idx="5">
                  <c:v>Spécialisations post-bac</c:v>
                </c:pt>
              </c:strCache>
            </c:strRef>
          </c:cat>
          <c:val>
            <c:numRef>
              <c:f>'Répartition par niveau'!$B$5:$B$10</c:f>
              <c:numCache>
                <c:formatCode>General</c:formatCode>
                <c:ptCount val="6"/>
                <c:pt idx="0">
                  <c:v>288</c:v>
                </c:pt>
                <c:pt idx="1">
                  <c:v>44</c:v>
                </c:pt>
                <c:pt idx="2">
                  <c:v>207</c:v>
                </c:pt>
                <c:pt idx="3">
                  <c:v>92</c:v>
                </c:pt>
                <c:pt idx="4">
                  <c:v>50</c:v>
                </c:pt>
                <c:pt idx="5">
                  <c:v>132</c:v>
                </c:pt>
              </c:numCache>
            </c:numRef>
          </c:val>
        </c:ser>
        <c:ser>
          <c:idx val="1"/>
          <c:order val="1"/>
          <c:tx>
            <c:strRef>
              <c:f>'Répartition par niveau'!$C$4</c:f>
              <c:strCache>
                <c:ptCount val="1"/>
                <c:pt idx="0">
                  <c:v>2013-2014</c:v>
                </c:pt>
              </c:strCache>
            </c:strRef>
          </c:tx>
          <c:invertIfNegative val="0"/>
          <c:cat>
            <c:strRef>
              <c:f>'Répartition par niveau'!$A$5:$A$10</c:f>
              <c:strCache>
                <c:ptCount val="6"/>
                <c:pt idx="0">
                  <c:v>BTS</c:v>
                </c:pt>
                <c:pt idx="1">
                  <c:v>Licences professionnelles</c:v>
                </c:pt>
                <c:pt idx="2">
                  <c:v>Equivalent niveau Licence (Bac+3)</c:v>
                </c:pt>
                <c:pt idx="3">
                  <c:v>Masters</c:v>
                </c:pt>
                <c:pt idx="4">
                  <c:v>Classes préparatoires
 concours</c:v>
                </c:pt>
                <c:pt idx="5">
                  <c:v>Spécialisations post-bac</c:v>
                </c:pt>
              </c:strCache>
            </c:strRef>
          </c:cat>
          <c:val>
            <c:numRef>
              <c:f>'Répartition par niveau'!$C$5:$C$10</c:f>
              <c:numCache>
                <c:formatCode>General</c:formatCode>
                <c:ptCount val="6"/>
                <c:pt idx="0">
                  <c:v>326</c:v>
                </c:pt>
                <c:pt idx="1">
                  <c:v>76</c:v>
                </c:pt>
                <c:pt idx="2">
                  <c:v>273</c:v>
                </c:pt>
                <c:pt idx="3">
                  <c:v>117</c:v>
                </c:pt>
                <c:pt idx="4">
                  <c:v>73</c:v>
                </c:pt>
                <c:pt idx="5">
                  <c:v>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978560"/>
        <c:axId val="80782464"/>
      </c:barChart>
      <c:catAx>
        <c:axId val="134978560"/>
        <c:scaling>
          <c:orientation val="minMax"/>
        </c:scaling>
        <c:delete val="0"/>
        <c:axPos val="b"/>
        <c:majorTickMark val="out"/>
        <c:minorTickMark val="none"/>
        <c:tickLblPos val="nextTo"/>
        <c:crossAx val="80782464"/>
        <c:crosses val="autoZero"/>
        <c:auto val="1"/>
        <c:lblAlgn val="ctr"/>
        <c:lblOffset val="100"/>
        <c:noMultiLvlLbl val="0"/>
      </c:catAx>
      <c:valAx>
        <c:axId val="80782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978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498753280839964"/>
          <c:y val="0.66165317876932062"/>
          <c:w val="0.16834580052493506"/>
          <c:h val="0.3294714202391380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628650</xdr:colOff>
      <xdr:row>1</xdr:row>
      <xdr:rowOff>9525</xdr:rowOff>
    </xdr:from>
    <xdr:ext cx="1970989" cy="264560"/>
    <xdr:sp macro="" textlink="">
      <xdr:nvSpPr>
        <xdr:cNvPr id="2" name="ZoneTexte 1"/>
        <xdr:cNvSpPr txBox="1"/>
      </xdr:nvSpPr>
      <xdr:spPr>
        <a:xfrm>
          <a:off x="7972425" y="1038225"/>
          <a:ext cx="19709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Uniquement mardi et mercredi</a:t>
          </a:r>
        </a:p>
      </xdr:txBody>
    </xdr:sp>
    <xdr:clientData/>
  </xdr:oneCellAnchor>
  <xdr:oneCellAnchor>
    <xdr:from>
      <xdr:col>17</xdr:col>
      <xdr:colOff>333375</xdr:colOff>
      <xdr:row>1</xdr:row>
      <xdr:rowOff>47625</xdr:rowOff>
    </xdr:from>
    <xdr:ext cx="1970989" cy="264560"/>
    <xdr:sp macro="" textlink="">
      <xdr:nvSpPr>
        <xdr:cNvPr id="3" name="ZoneTexte 2"/>
        <xdr:cNvSpPr txBox="1"/>
      </xdr:nvSpPr>
      <xdr:spPr>
        <a:xfrm>
          <a:off x="13773150" y="1076325"/>
          <a:ext cx="19709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Uniquement mardi et mercredi</a:t>
          </a:r>
        </a:p>
      </xdr:txBody>
    </xdr:sp>
    <xdr:clientData/>
  </xdr:oneCellAnchor>
  <xdr:oneCellAnchor>
    <xdr:from>
      <xdr:col>10</xdr:col>
      <xdr:colOff>676275</xdr:colOff>
      <xdr:row>2</xdr:row>
      <xdr:rowOff>66675</xdr:rowOff>
    </xdr:from>
    <xdr:ext cx="857927" cy="264560"/>
    <xdr:sp macro="" textlink="">
      <xdr:nvSpPr>
        <xdr:cNvPr id="4" name="ZoneTexte 3"/>
        <xdr:cNvSpPr txBox="1"/>
      </xdr:nvSpPr>
      <xdr:spPr>
        <a:xfrm>
          <a:off x="8782050" y="1466850"/>
          <a:ext cx="8579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Plein temps</a:t>
          </a:r>
        </a:p>
      </xdr:txBody>
    </xdr:sp>
    <xdr:clientData/>
  </xdr:oneCellAnchor>
  <xdr:oneCellAnchor>
    <xdr:from>
      <xdr:col>18</xdr:col>
      <xdr:colOff>219075</xdr:colOff>
      <xdr:row>2</xdr:row>
      <xdr:rowOff>57150</xdr:rowOff>
    </xdr:from>
    <xdr:ext cx="857927" cy="264560"/>
    <xdr:sp macro="" textlink="">
      <xdr:nvSpPr>
        <xdr:cNvPr id="5" name="ZoneTexte 4"/>
        <xdr:cNvSpPr txBox="1"/>
      </xdr:nvSpPr>
      <xdr:spPr>
        <a:xfrm>
          <a:off x="14420850" y="1457325"/>
          <a:ext cx="8579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Plein temps</a:t>
          </a:r>
        </a:p>
      </xdr:txBody>
    </xdr:sp>
    <xdr:clientData/>
  </xdr:oneCellAnchor>
  <xdr:oneCellAnchor>
    <xdr:from>
      <xdr:col>9</xdr:col>
      <xdr:colOff>352425</xdr:colOff>
      <xdr:row>14</xdr:row>
      <xdr:rowOff>28576</xdr:rowOff>
    </xdr:from>
    <xdr:ext cx="3809999" cy="264560"/>
    <xdr:sp macro="" textlink="">
      <xdr:nvSpPr>
        <xdr:cNvPr id="6" name="ZoneTexte 5"/>
        <xdr:cNvSpPr txBox="1"/>
      </xdr:nvSpPr>
      <xdr:spPr>
        <a:xfrm>
          <a:off x="7696200" y="5886451"/>
          <a:ext cx="38099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100"/>
            <a:t>De septembre à juin (dont moitié de stage) </a:t>
          </a:r>
        </a:p>
      </xdr:txBody>
    </xdr:sp>
    <xdr:clientData/>
  </xdr:oneCellAnchor>
  <xdr:oneCellAnchor>
    <xdr:from>
      <xdr:col>17</xdr:col>
      <xdr:colOff>219075</xdr:colOff>
      <xdr:row>14</xdr:row>
      <xdr:rowOff>0</xdr:rowOff>
    </xdr:from>
    <xdr:ext cx="3809999" cy="264560"/>
    <xdr:sp macro="" textlink="">
      <xdr:nvSpPr>
        <xdr:cNvPr id="8" name="ZoneTexte 7"/>
        <xdr:cNvSpPr txBox="1"/>
      </xdr:nvSpPr>
      <xdr:spPr>
        <a:xfrm>
          <a:off x="13658850" y="5857875"/>
          <a:ext cx="38099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100"/>
            <a:t>De septembre à juin (dont moitié de stage) </a:t>
          </a:r>
        </a:p>
      </xdr:txBody>
    </xdr:sp>
    <xdr:clientData/>
  </xdr:oneCellAnchor>
  <xdr:oneCellAnchor>
    <xdr:from>
      <xdr:col>9</xdr:col>
      <xdr:colOff>571500</xdr:colOff>
      <xdr:row>16</xdr:row>
      <xdr:rowOff>66675</xdr:rowOff>
    </xdr:from>
    <xdr:ext cx="1256370" cy="264560"/>
    <xdr:sp macro="" textlink="">
      <xdr:nvSpPr>
        <xdr:cNvPr id="9" name="ZoneTexte 8"/>
        <xdr:cNvSpPr txBox="1"/>
      </xdr:nvSpPr>
      <xdr:spPr>
        <a:xfrm>
          <a:off x="7915275" y="6667500"/>
          <a:ext cx="12563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1 jour par semaine</a:t>
          </a:r>
        </a:p>
      </xdr:txBody>
    </xdr:sp>
    <xdr:clientData/>
  </xdr:oneCellAnchor>
  <xdr:oneCellAnchor>
    <xdr:from>
      <xdr:col>9</xdr:col>
      <xdr:colOff>438150</xdr:colOff>
      <xdr:row>17</xdr:row>
      <xdr:rowOff>104775</xdr:rowOff>
    </xdr:from>
    <xdr:ext cx="4324350" cy="264560"/>
    <xdr:sp macro="" textlink="">
      <xdr:nvSpPr>
        <xdr:cNvPr id="10" name="ZoneTexte 9"/>
        <xdr:cNvSpPr txBox="1"/>
      </xdr:nvSpPr>
      <xdr:spPr>
        <a:xfrm>
          <a:off x="7781925" y="7077075"/>
          <a:ext cx="4324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100"/>
            <a:t>1 semaine sur 2 + 1 à 2 semaines de stage pas forcement à cahors</a:t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324350" cy="264560"/>
    <xdr:sp macro="" textlink="">
      <xdr:nvSpPr>
        <xdr:cNvPr id="11" name="ZoneTexte 10"/>
        <xdr:cNvSpPr txBox="1"/>
      </xdr:nvSpPr>
      <xdr:spPr>
        <a:xfrm>
          <a:off x="13439775" y="6972300"/>
          <a:ext cx="4324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100"/>
            <a:t>1 semaine sur 2 + 1 à 2 semaines de stage pas forcement à cahors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14</xdr:row>
      <xdr:rowOff>28575</xdr:rowOff>
    </xdr:from>
    <xdr:to>
      <xdr:col>2</xdr:col>
      <xdr:colOff>1704975</xdr:colOff>
      <xdr:row>30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D16" sqref="D16"/>
    </sheetView>
  </sheetViews>
  <sheetFormatPr baseColWidth="10" defaultRowHeight="15" x14ac:dyDescent="0.25"/>
  <cols>
    <col min="2" max="2" width="14.42578125" customWidth="1"/>
    <col min="3" max="3" width="20.28515625" customWidth="1"/>
    <col min="4" max="4" width="49.7109375" customWidth="1"/>
  </cols>
  <sheetData>
    <row r="2" spans="2:4" x14ac:dyDescent="0.25">
      <c r="B2" s="60" t="s">
        <v>54</v>
      </c>
      <c r="C2" s="60" t="s">
        <v>51</v>
      </c>
      <c r="D2" s="60" t="s">
        <v>52</v>
      </c>
    </row>
    <row r="4" spans="2:4" x14ac:dyDescent="0.25">
      <c r="B4" t="s">
        <v>45</v>
      </c>
      <c r="C4" s="26">
        <v>531</v>
      </c>
      <c r="D4" t="s">
        <v>53</v>
      </c>
    </row>
    <row r="5" spans="2:4" x14ac:dyDescent="0.25">
      <c r="B5" t="s">
        <v>46</v>
      </c>
      <c r="C5" s="26">
        <v>656</v>
      </c>
      <c r="D5" t="s">
        <v>53</v>
      </c>
    </row>
    <row r="6" spans="2:4" x14ac:dyDescent="0.25">
      <c r="B6" t="s">
        <v>47</v>
      </c>
      <c r="C6" s="26"/>
    </row>
    <row r="7" spans="2:4" x14ac:dyDescent="0.25">
      <c r="B7" t="s">
        <v>48</v>
      </c>
      <c r="C7" s="26"/>
    </row>
    <row r="8" spans="2:4" x14ac:dyDescent="0.25">
      <c r="B8" t="s">
        <v>49</v>
      </c>
      <c r="C8" s="26"/>
    </row>
    <row r="9" spans="2:4" x14ac:dyDescent="0.25">
      <c r="B9" t="s">
        <v>50</v>
      </c>
      <c r="C9" s="26">
        <v>634</v>
      </c>
      <c r="D9" t="s">
        <v>73</v>
      </c>
    </row>
  </sheetData>
  <pageMargins left="0.28000000000000003" right="0.18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"/>
  <sheetViews>
    <sheetView view="pageBreakPreview" zoomScale="70" zoomScaleNormal="80" zoomScaleSheetLayoutView="70" workbookViewId="0">
      <selection activeCell="E10" sqref="E10"/>
    </sheetView>
  </sheetViews>
  <sheetFormatPr baseColWidth="10" defaultRowHeight="15" x14ac:dyDescent="0.25"/>
  <cols>
    <col min="1" max="1" width="43.7109375" customWidth="1"/>
    <col min="2" max="2" width="46.28515625" customWidth="1"/>
    <col min="3" max="3" width="15" style="18" hidden="1" customWidth="1"/>
    <col min="4" max="4" width="17.7109375" style="18" hidden="1" customWidth="1"/>
    <col min="5" max="5" width="20.140625" style="112" customWidth="1"/>
    <col min="6" max="6" width="20.140625" style="112" hidden="1" customWidth="1"/>
    <col min="7" max="7" width="26" hidden="1" customWidth="1"/>
    <col min="8" max="8" width="26.85546875" style="111" hidden="1" customWidth="1"/>
    <col min="9" max="9" width="60" style="111" hidden="1" customWidth="1"/>
  </cols>
  <sheetData>
    <row r="1" spans="1:21" ht="81" customHeight="1" x14ac:dyDescent="0.25">
      <c r="A1" s="27" t="s">
        <v>0</v>
      </c>
      <c r="B1" s="28" t="s">
        <v>1</v>
      </c>
      <c r="C1" s="27" t="s">
        <v>85</v>
      </c>
      <c r="D1" s="27" t="s">
        <v>55</v>
      </c>
      <c r="E1" s="27" t="s">
        <v>104</v>
      </c>
      <c r="F1" s="27" t="s">
        <v>141</v>
      </c>
      <c r="G1" s="27" t="s">
        <v>103</v>
      </c>
      <c r="I1" s="27" t="s">
        <v>139</v>
      </c>
      <c r="J1" s="143" t="s">
        <v>143</v>
      </c>
      <c r="K1" s="143" t="s">
        <v>144</v>
      </c>
      <c r="L1" s="143" t="s">
        <v>145</v>
      </c>
      <c r="M1" s="143" t="s">
        <v>146</v>
      </c>
      <c r="N1" s="143" t="s">
        <v>147</v>
      </c>
      <c r="O1" s="143" t="s">
        <v>148</v>
      </c>
      <c r="P1" s="143" t="s">
        <v>149</v>
      </c>
      <c r="Q1" s="143" t="s">
        <v>150</v>
      </c>
      <c r="R1" s="143" t="s">
        <v>151</v>
      </c>
      <c r="S1" s="143" t="s">
        <v>152</v>
      </c>
      <c r="T1" s="143" t="s">
        <v>153</v>
      </c>
      <c r="U1" s="143" t="s">
        <v>154</v>
      </c>
    </row>
    <row r="2" spans="1:21" ht="29.25" customHeight="1" x14ac:dyDescent="0.25">
      <c r="A2" s="29" t="s">
        <v>3</v>
      </c>
      <c r="B2" s="30" t="s">
        <v>4</v>
      </c>
      <c r="C2" s="31">
        <v>32</v>
      </c>
      <c r="D2" s="31">
        <v>35</v>
      </c>
      <c r="E2" s="31">
        <f>'2014-2015'!C2</f>
        <v>44</v>
      </c>
      <c r="F2" s="31">
        <f>14+16</f>
        <v>30</v>
      </c>
      <c r="G2" s="31"/>
      <c r="H2" s="249" t="s">
        <v>102</v>
      </c>
      <c r="I2" s="31" t="s">
        <v>116</v>
      </c>
      <c r="J2" s="31"/>
      <c r="K2" s="31"/>
      <c r="L2" s="31"/>
      <c r="M2" s="31"/>
      <c r="N2" s="31"/>
      <c r="R2" s="31"/>
      <c r="S2" s="31"/>
      <c r="T2" s="31"/>
      <c r="U2" s="31"/>
    </row>
    <row r="3" spans="1:21" ht="29.25" customHeight="1" x14ac:dyDescent="0.25">
      <c r="A3" s="29" t="s">
        <v>3</v>
      </c>
      <c r="B3" s="32" t="s">
        <v>5</v>
      </c>
      <c r="C3" s="31">
        <v>24</v>
      </c>
      <c r="D3" s="31">
        <v>28</v>
      </c>
      <c r="E3" s="31">
        <f>'2014-2015'!C3</f>
        <v>30</v>
      </c>
      <c r="F3" s="31">
        <f>15+21</f>
        <v>36</v>
      </c>
      <c r="G3" s="31"/>
      <c r="H3" s="249"/>
      <c r="I3" s="133" t="s">
        <v>117</v>
      </c>
      <c r="J3" s="31"/>
      <c r="K3" s="31"/>
      <c r="L3" s="31"/>
      <c r="M3" s="31"/>
      <c r="N3" s="31"/>
      <c r="R3" s="31"/>
      <c r="S3" s="31"/>
      <c r="T3" s="31"/>
      <c r="U3" s="31"/>
    </row>
    <row r="4" spans="1:21" ht="29.25" customHeight="1" x14ac:dyDescent="0.25">
      <c r="A4" s="33" t="s">
        <v>13</v>
      </c>
      <c r="B4" s="34" t="s">
        <v>101</v>
      </c>
      <c r="C4" s="35">
        <v>14</v>
      </c>
      <c r="D4" s="35"/>
      <c r="E4" s="35"/>
      <c r="F4" s="35"/>
      <c r="G4" s="35"/>
      <c r="H4" s="249" t="s">
        <v>100</v>
      </c>
      <c r="I4" s="35" t="s">
        <v>118</v>
      </c>
      <c r="J4" s="35"/>
      <c r="K4" s="35"/>
      <c r="L4" s="35"/>
      <c r="M4" s="35"/>
      <c r="N4" s="35"/>
      <c r="R4" s="35"/>
      <c r="S4" s="35"/>
      <c r="T4" s="35"/>
      <c r="U4" s="35"/>
    </row>
    <row r="5" spans="1:21" ht="29.25" customHeight="1" x14ac:dyDescent="0.25">
      <c r="A5" s="33" t="s">
        <v>13</v>
      </c>
      <c r="B5" s="34" t="s">
        <v>56</v>
      </c>
      <c r="C5" s="35">
        <v>16</v>
      </c>
      <c r="D5" s="35"/>
      <c r="E5" s="35"/>
      <c r="F5" s="35"/>
      <c r="G5" s="35"/>
      <c r="H5" s="249"/>
      <c r="I5" s="35" t="s">
        <v>118</v>
      </c>
      <c r="J5" s="35"/>
      <c r="K5" s="35"/>
      <c r="L5" s="35"/>
      <c r="M5" s="35"/>
      <c r="N5" s="35"/>
      <c r="R5" s="35"/>
      <c r="S5" s="35"/>
      <c r="T5" s="35"/>
      <c r="U5" s="35"/>
    </row>
    <row r="6" spans="1:21" ht="29.25" customHeight="1" x14ac:dyDescent="0.25">
      <c r="A6" s="33" t="s">
        <v>13</v>
      </c>
      <c r="B6" s="34" t="s">
        <v>57</v>
      </c>
      <c r="C6" s="35"/>
      <c r="D6" s="35"/>
      <c r="E6" s="35"/>
      <c r="F6" s="35"/>
      <c r="G6" s="35"/>
      <c r="H6" s="249"/>
      <c r="I6" s="35" t="s">
        <v>118</v>
      </c>
      <c r="J6" s="35"/>
      <c r="K6" s="35"/>
      <c r="L6" s="35"/>
      <c r="M6" s="35"/>
      <c r="N6" s="35"/>
      <c r="R6" s="35"/>
      <c r="S6" s="35"/>
      <c r="T6" s="35"/>
      <c r="U6" s="35"/>
    </row>
    <row r="7" spans="1:21" ht="29.25" customHeight="1" x14ac:dyDescent="0.25">
      <c r="A7" s="33" t="s">
        <v>13</v>
      </c>
      <c r="B7" s="34" t="s">
        <v>99</v>
      </c>
      <c r="C7" s="35">
        <v>6</v>
      </c>
      <c r="D7" s="35"/>
      <c r="E7" s="35"/>
      <c r="F7" s="35"/>
      <c r="G7" s="35"/>
      <c r="H7" s="249"/>
      <c r="I7" s="35" t="s">
        <v>118</v>
      </c>
      <c r="J7" s="35"/>
      <c r="K7" s="35"/>
      <c r="L7" s="35"/>
      <c r="M7" s="35"/>
      <c r="N7" s="35"/>
      <c r="R7" s="35"/>
      <c r="S7" s="35"/>
      <c r="T7" s="35"/>
      <c r="U7" s="35"/>
    </row>
    <row r="8" spans="1:21" ht="29.25" customHeight="1" x14ac:dyDescent="0.25">
      <c r="A8" s="33" t="s">
        <v>13</v>
      </c>
      <c r="B8" s="34" t="s">
        <v>58</v>
      </c>
      <c r="C8" s="35">
        <v>16</v>
      </c>
      <c r="D8" s="35"/>
      <c r="E8" s="35"/>
      <c r="F8" s="35"/>
      <c r="G8" s="35"/>
      <c r="H8" s="249"/>
      <c r="I8" s="35" t="s">
        <v>118</v>
      </c>
      <c r="J8" s="35"/>
      <c r="K8" s="35"/>
      <c r="L8" s="35"/>
      <c r="M8" s="35"/>
      <c r="N8" s="35"/>
      <c r="R8" s="35"/>
      <c r="S8" s="35"/>
      <c r="T8" s="35"/>
      <c r="U8" s="35"/>
    </row>
    <row r="9" spans="1:21" ht="29.25" customHeight="1" x14ac:dyDescent="0.25">
      <c r="A9" s="33" t="s">
        <v>59</v>
      </c>
      <c r="B9" s="34" t="s">
        <v>56</v>
      </c>
      <c r="C9" s="35"/>
      <c r="D9" s="35">
        <v>24</v>
      </c>
      <c r="E9" s="35"/>
      <c r="F9" s="35"/>
      <c r="G9" s="35"/>
      <c r="H9" s="249"/>
      <c r="I9" s="35" t="s">
        <v>118</v>
      </c>
      <c r="J9" s="35"/>
      <c r="K9" s="35"/>
      <c r="L9" s="35"/>
      <c r="M9" s="35"/>
      <c r="N9" s="35"/>
      <c r="R9" s="35"/>
      <c r="S9" s="35"/>
      <c r="T9" s="35"/>
      <c r="U9" s="35"/>
    </row>
    <row r="10" spans="1:21" ht="29.25" customHeight="1" x14ac:dyDescent="0.25">
      <c r="A10" s="33" t="s">
        <v>60</v>
      </c>
      <c r="B10" s="34" t="s">
        <v>57</v>
      </c>
      <c r="C10" s="35"/>
      <c r="D10" s="35"/>
      <c r="E10" s="35"/>
      <c r="F10" s="35"/>
      <c r="G10" s="35"/>
      <c r="H10" s="249"/>
      <c r="I10" s="35" t="s">
        <v>118</v>
      </c>
      <c r="J10" s="35"/>
      <c r="K10" s="35"/>
      <c r="L10" s="35"/>
      <c r="M10" s="35"/>
      <c r="N10" s="35"/>
      <c r="R10" s="35"/>
      <c r="S10" s="35"/>
      <c r="T10" s="35"/>
      <c r="U10" s="35"/>
    </row>
    <row r="11" spans="1:21" ht="29.25" customHeight="1" x14ac:dyDescent="0.25">
      <c r="A11" s="33" t="s">
        <v>59</v>
      </c>
      <c r="B11" s="34" t="s">
        <v>61</v>
      </c>
      <c r="C11" s="35"/>
      <c r="D11" s="35">
        <v>30</v>
      </c>
      <c r="E11" s="35">
        <f>'2014-2015'!C6</f>
        <v>30</v>
      </c>
      <c r="F11" s="35">
        <v>27</v>
      </c>
      <c r="G11" s="35"/>
      <c r="H11" s="249"/>
      <c r="I11" s="35" t="s">
        <v>140</v>
      </c>
      <c r="J11" s="35"/>
      <c r="K11" s="35"/>
      <c r="L11" s="35"/>
      <c r="M11" s="35"/>
      <c r="N11" s="35"/>
      <c r="R11" s="35"/>
      <c r="S11" s="35"/>
      <c r="T11" s="35"/>
      <c r="U11" s="35"/>
    </row>
    <row r="12" spans="1:21" ht="29.25" customHeight="1" x14ac:dyDescent="0.25">
      <c r="A12" s="33" t="s">
        <v>59</v>
      </c>
      <c r="B12" s="34" t="s">
        <v>58</v>
      </c>
      <c r="C12" s="35"/>
      <c r="D12" s="35">
        <v>23</v>
      </c>
      <c r="E12" s="35">
        <f>'2014-2015'!C7</f>
        <v>36</v>
      </c>
      <c r="F12" s="35">
        <v>32</v>
      </c>
      <c r="G12" s="35"/>
      <c r="H12" s="249"/>
      <c r="I12" s="35" t="s">
        <v>140</v>
      </c>
      <c r="J12" s="35"/>
      <c r="K12" s="35"/>
      <c r="L12" s="35"/>
      <c r="M12" s="35"/>
      <c r="N12" s="35"/>
      <c r="R12" s="35"/>
      <c r="S12" s="35"/>
      <c r="T12" s="35"/>
      <c r="U12" s="35"/>
    </row>
    <row r="13" spans="1:21" ht="29.25" customHeight="1" x14ac:dyDescent="0.25">
      <c r="A13" s="33" t="s">
        <v>60</v>
      </c>
      <c r="B13" s="34" t="s">
        <v>98</v>
      </c>
      <c r="C13" s="35"/>
      <c r="D13" s="35"/>
      <c r="E13" s="35">
        <f>'2014-2015'!C8</f>
        <v>9</v>
      </c>
      <c r="F13" s="35">
        <v>9</v>
      </c>
      <c r="G13" s="35"/>
      <c r="H13" s="249"/>
      <c r="I13" s="35"/>
      <c r="J13" s="35"/>
      <c r="K13" s="35"/>
      <c r="L13" s="35"/>
      <c r="M13" s="35"/>
      <c r="N13" s="35"/>
      <c r="R13" s="35"/>
      <c r="S13" s="35"/>
      <c r="T13" s="35"/>
      <c r="U13" s="35"/>
    </row>
    <row r="14" spans="1:21" ht="29.25" customHeight="1" x14ac:dyDescent="0.25">
      <c r="A14" s="33" t="s">
        <v>59</v>
      </c>
      <c r="B14" s="34" t="s">
        <v>62</v>
      </c>
      <c r="C14" s="36"/>
      <c r="D14" s="36"/>
      <c r="E14" s="122"/>
      <c r="F14" s="122"/>
      <c r="G14" s="121"/>
      <c r="H14" s="249"/>
      <c r="I14" s="134" t="s">
        <v>118</v>
      </c>
      <c r="J14" s="35"/>
      <c r="K14" s="35"/>
      <c r="L14" s="35"/>
      <c r="M14" s="35"/>
      <c r="N14" s="35"/>
      <c r="R14" s="35"/>
      <c r="S14" s="35"/>
      <c r="T14" s="35"/>
      <c r="U14" s="35"/>
    </row>
    <row r="15" spans="1:21" ht="29.25" customHeight="1" x14ac:dyDescent="0.25">
      <c r="A15" s="37" t="s">
        <v>6</v>
      </c>
      <c r="B15" s="38" t="s">
        <v>7</v>
      </c>
      <c r="C15" s="39">
        <v>190</v>
      </c>
      <c r="D15" s="39">
        <v>207</v>
      </c>
      <c r="E15" s="39">
        <f>'2014-2015'!C10</f>
        <v>208</v>
      </c>
      <c r="F15" s="39"/>
      <c r="G15" s="39"/>
      <c r="H15" s="249" t="s">
        <v>97</v>
      </c>
      <c r="I15" s="39" t="s">
        <v>119</v>
      </c>
      <c r="J15" s="39"/>
      <c r="K15" s="39"/>
      <c r="L15" s="39"/>
      <c r="M15" s="39"/>
      <c r="N15" s="39"/>
      <c r="O15" s="39"/>
      <c r="R15" s="39"/>
      <c r="S15" s="39"/>
      <c r="T15" s="39"/>
      <c r="U15" s="39"/>
    </row>
    <row r="16" spans="1:21" ht="29.25" customHeight="1" x14ac:dyDescent="0.25">
      <c r="A16" s="37" t="s">
        <v>8</v>
      </c>
      <c r="B16" s="38" t="s">
        <v>9</v>
      </c>
      <c r="C16" s="39">
        <v>62</v>
      </c>
      <c r="D16" s="39">
        <v>50</v>
      </c>
      <c r="E16" s="39">
        <f>'2014-2015'!C11</f>
        <v>63</v>
      </c>
      <c r="F16" s="39"/>
      <c r="G16" s="39"/>
      <c r="H16" s="249"/>
      <c r="I16" s="39" t="s">
        <v>120</v>
      </c>
      <c r="J16" s="39"/>
      <c r="K16" s="39"/>
      <c r="L16" s="39"/>
      <c r="M16" s="39"/>
      <c r="N16" s="39"/>
      <c r="O16" s="39"/>
      <c r="R16" s="39"/>
      <c r="S16" s="39"/>
      <c r="T16" s="39"/>
      <c r="U16" s="39"/>
    </row>
    <row r="17" spans="1:21" ht="29.25" customHeight="1" x14ac:dyDescent="0.25">
      <c r="A17" s="37" t="s">
        <v>43</v>
      </c>
      <c r="B17" s="38" t="s">
        <v>38</v>
      </c>
      <c r="C17" s="39">
        <v>50</v>
      </c>
      <c r="D17" s="39">
        <v>51</v>
      </c>
      <c r="E17" s="39">
        <f>'2014-2015'!C12</f>
        <v>24</v>
      </c>
      <c r="F17" s="39"/>
      <c r="G17" s="39"/>
      <c r="H17" s="249"/>
      <c r="I17" s="39" t="s">
        <v>121</v>
      </c>
      <c r="J17" s="39"/>
      <c r="K17" s="39"/>
      <c r="L17" s="39"/>
      <c r="M17" s="39"/>
    </row>
    <row r="18" spans="1:21" ht="29.25" customHeight="1" x14ac:dyDescent="0.25">
      <c r="A18" s="40" t="s">
        <v>10</v>
      </c>
      <c r="B18" s="41" t="s">
        <v>63</v>
      </c>
      <c r="C18" s="42">
        <v>34</v>
      </c>
      <c r="D18" s="42">
        <v>37</v>
      </c>
      <c r="E18" s="42">
        <f>'2014-2015'!C13</f>
        <v>38</v>
      </c>
      <c r="F18" s="42"/>
      <c r="G18" s="42">
        <v>0.3</v>
      </c>
      <c r="H18" s="249" t="s">
        <v>96</v>
      </c>
      <c r="I18" s="135" t="s">
        <v>122</v>
      </c>
      <c r="J18" s="42"/>
      <c r="K18" s="42"/>
      <c r="L18" s="42"/>
      <c r="M18" s="42"/>
      <c r="N18" s="42"/>
      <c r="O18" s="42"/>
      <c r="R18" s="42"/>
      <c r="S18" s="42"/>
      <c r="T18" s="42"/>
      <c r="U18" s="42"/>
    </row>
    <row r="19" spans="1:21" ht="29.25" customHeight="1" x14ac:dyDescent="0.25">
      <c r="A19" s="40" t="s">
        <v>10</v>
      </c>
      <c r="B19" s="41" t="s">
        <v>64</v>
      </c>
      <c r="C19" s="42">
        <v>12</v>
      </c>
      <c r="D19" s="42">
        <v>12</v>
      </c>
      <c r="E19" s="42">
        <f>'2014-2015'!C14</f>
        <v>0</v>
      </c>
      <c r="F19" s="42"/>
      <c r="G19" s="42">
        <v>0.5</v>
      </c>
      <c r="H19" s="249"/>
      <c r="I19" s="42" t="s">
        <v>118</v>
      </c>
      <c r="J19" s="42"/>
      <c r="K19" s="42"/>
      <c r="L19" s="42"/>
      <c r="M19" s="42"/>
      <c r="N19" s="42"/>
      <c r="O19" s="42"/>
      <c r="R19" s="42"/>
      <c r="S19" s="42"/>
      <c r="T19" s="42"/>
      <c r="U19" s="42"/>
    </row>
    <row r="20" spans="1:21" ht="29.25" customHeight="1" x14ac:dyDescent="0.25">
      <c r="A20" s="40" t="s">
        <v>10</v>
      </c>
      <c r="B20" s="41" t="s">
        <v>65</v>
      </c>
      <c r="C20" s="42">
        <v>15</v>
      </c>
      <c r="D20" s="42">
        <v>0</v>
      </c>
      <c r="E20" s="42">
        <f>'2014-2015'!C15</f>
        <v>13</v>
      </c>
      <c r="F20" s="42"/>
      <c r="G20" s="42">
        <v>0.7</v>
      </c>
      <c r="H20" s="249"/>
      <c r="I20" s="42" t="s">
        <v>123</v>
      </c>
    </row>
    <row r="21" spans="1:21" ht="29.25" customHeight="1" x14ac:dyDescent="0.25">
      <c r="A21" s="40" t="s">
        <v>10</v>
      </c>
      <c r="B21" s="41" t="s">
        <v>12</v>
      </c>
      <c r="C21" s="42">
        <v>17</v>
      </c>
      <c r="D21" s="42">
        <v>51</v>
      </c>
      <c r="E21" s="42">
        <f>'2014-2015'!C16</f>
        <v>62</v>
      </c>
      <c r="F21" s="42"/>
      <c r="G21" s="42">
        <v>0.5</v>
      </c>
      <c r="H21" s="249"/>
      <c r="I21" s="135" t="s">
        <v>124</v>
      </c>
    </row>
    <row r="22" spans="1:21" ht="29.25" customHeight="1" x14ac:dyDescent="0.25">
      <c r="A22" s="40" t="s">
        <v>10</v>
      </c>
      <c r="B22" s="41" t="s">
        <v>29</v>
      </c>
      <c r="C22" s="42">
        <v>27</v>
      </c>
      <c r="D22" s="42">
        <v>19</v>
      </c>
      <c r="E22" s="42">
        <f>'2014-2015'!C17</f>
        <v>17</v>
      </c>
      <c r="F22" s="42"/>
      <c r="G22" s="42">
        <v>0.37</v>
      </c>
      <c r="H22" s="249"/>
      <c r="I22" s="135" t="s">
        <v>125</v>
      </c>
    </row>
    <row r="23" spans="1:21" ht="29.25" customHeight="1" x14ac:dyDescent="0.25">
      <c r="A23" s="40" t="s">
        <v>66</v>
      </c>
      <c r="B23" s="41" t="s">
        <v>35</v>
      </c>
      <c r="C23" s="42"/>
      <c r="D23" s="42">
        <v>15</v>
      </c>
      <c r="E23" s="42">
        <f>'2014-2015'!C18</f>
        <v>29</v>
      </c>
      <c r="F23" s="42"/>
      <c r="G23" s="42">
        <v>1</v>
      </c>
      <c r="H23" s="249"/>
      <c r="I23" s="135" t="s">
        <v>126</v>
      </c>
    </row>
    <row r="24" spans="1:21" ht="36.75" customHeight="1" x14ac:dyDescent="0.25">
      <c r="A24" s="43" t="s">
        <v>67</v>
      </c>
      <c r="B24" s="44" t="s">
        <v>22</v>
      </c>
      <c r="C24" s="45">
        <v>24</v>
      </c>
      <c r="D24" s="45">
        <v>28</v>
      </c>
      <c r="E24" s="45">
        <f>'2014-2015'!C19</f>
        <v>25</v>
      </c>
      <c r="F24" s="45"/>
      <c r="G24" s="45"/>
      <c r="H24" s="249" t="s">
        <v>95</v>
      </c>
      <c r="I24" s="136" t="s">
        <v>127</v>
      </c>
    </row>
    <row r="25" spans="1:21" ht="42" customHeight="1" x14ac:dyDescent="0.25">
      <c r="A25" s="43" t="s">
        <v>67</v>
      </c>
      <c r="B25" s="44" t="s">
        <v>34</v>
      </c>
      <c r="C25" s="45"/>
      <c r="D25" s="45">
        <v>17</v>
      </c>
      <c r="E25" s="45">
        <f>'2014-2015'!C20</f>
        <v>0</v>
      </c>
      <c r="F25" s="45"/>
      <c r="G25" s="45"/>
      <c r="H25" s="249"/>
      <c r="I25" s="136" t="s">
        <v>128</v>
      </c>
    </row>
    <row r="26" spans="1:21" ht="29.25" customHeight="1" x14ac:dyDescent="0.25">
      <c r="A26" s="43" t="s">
        <v>19</v>
      </c>
      <c r="B26" s="44" t="s">
        <v>20</v>
      </c>
      <c r="C26" s="45">
        <v>22</v>
      </c>
      <c r="D26" s="45">
        <v>19</v>
      </c>
      <c r="E26" s="45">
        <f>'2014-2015'!C21</f>
        <v>21</v>
      </c>
      <c r="F26" s="45"/>
      <c r="G26" s="45"/>
      <c r="H26" s="249"/>
      <c r="I26" s="136" t="s">
        <v>129</v>
      </c>
    </row>
    <row r="27" spans="1:21" ht="29.25" customHeight="1" x14ac:dyDescent="0.25">
      <c r="A27" s="43" t="s">
        <v>19</v>
      </c>
      <c r="B27" s="44" t="s">
        <v>21</v>
      </c>
      <c r="C27" s="45">
        <v>45</v>
      </c>
      <c r="D27" s="45">
        <v>44</v>
      </c>
      <c r="E27" s="45">
        <f>'2014-2015'!C22</f>
        <v>35</v>
      </c>
      <c r="F27" s="45"/>
      <c r="G27" s="45"/>
      <c r="H27" s="249"/>
      <c r="I27" s="136" t="s">
        <v>130</v>
      </c>
    </row>
    <row r="28" spans="1:21" ht="29.25" customHeight="1" x14ac:dyDescent="0.25">
      <c r="A28" s="43" t="s">
        <v>19</v>
      </c>
      <c r="B28" s="44" t="s">
        <v>37</v>
      </c>
      <c r="C28" s="45">
        <v>34</v>
      </c>
      <c r="D28" s="45">
        <v>31</v>
      </c>
      <c r="E28" s="45">
        <f>'2014-2015'!C23</f>
        <v>28</v>
      </c>
      <c r="F28" s="45"/>
      <c r="G28" s="45"/>
      <c r="H28" s="249"/>
      <c r="I28" s="136" t="s">
        <v>131</v>
      </c>
    </row>
    <row r="29" spans="1:21" ht="29.25" customHeight="1" x14ac:dyDescent="0.25">
      <c r="A29" s="43" t="s">
        <v>19</v>
      </c>
      <c r="B29" s="44" t="s">
        <v>28</v>
      </c>
      <c r="C29" s="45">
        <v>31</v>
      </c>
      <c r="D29" s="45">
        <v>40</v>
      </c>
      <c r="E29" s="45">
        <f>'2014-2015'!C24</f>
        <v>31</v>
      </c>
      <c r="F29" s="45"/>
      <c r="G29" s="45"/>
      <c r="H29" s="249"/>
      <c r="I29" s="136" t="s">
        <v>132</v>
      </c>
    </row>
    <row r="30" spans="1:21" ht="29.25" customHeight="1" x14ac:dyDescent="0.25">
      <c r="A30" s="43" t="s">
        <v>19</v>
      </c>
      <c r="B30" s="44" t="s">
        <v>94</v>
      </c>
      <c r="C30" s="45"/>
      <c r="D30" s="45"/>
      <c r="E30" s="45"/>
      <c r="F30" s="45"/>
      <c r="G30" s="45"/>
      <c r="H30" s="249"/>
      <c r="I30" s="45" t="s">
        <v>118</v>
      </c>
    </row>
    <row r="31" spans="1:21" ht="29.25" customHeight="1" x14ac:dyDescent="0.25">
      <c r="A31" s="46" t="s">
        <v>15</v>
      </c>
      <c r="B31" s="47" t="s">
        <v>16</v>
      </c>
      <c r="C31" s="48">
        <v>34</v>
      </c>
      <c r="D31" s="48">
        <v>31</v>
      </c>
      <c r="E31" s="48">
        <f>'2014-2015'!C25</f>
        <v>30</v>
      </c>
      <c r="F31" s="48"/>
      <c r="G31" s="48"/>
      <c r="H31" s="249" t="s">
        <v>93</v>
      </c>
      <c r="I31" s="137" t="s">
        <v>133</v>
      </c>
    </row>
    <row r="32" spans="1:21" ht="29.25" customHeight="1" x14ac:dyDescent="0.25">
      <c r="A32" s="46" t="s">
        <v>15</v>
      </c>
      <c r="B32" s="47" t="s">
        <v>17</v>
      </c>
      <c r="C32" s="48">
        <v>27</v>
      </c>
      <c r="D32" s="48">
        <v>35</v>
      </c>
      <c r="E32" s="48">
        <f>'2014-2015'!C26</f>
        <v>34</v>
      </c>
      <c r="F32" s="48"/>
      <c r="G32" s="48"/>
      <c r="H32" s="249"/>
      <c r="I32" s="137" t="s">
        <v>133</v>
      </c>
    </row>
    <row r="33" spans="1:9" ht="29.25" customHeight="1" x14ac:dyDescent="0.25">
      <c r="A33" s="46" t="s">
        <v>15</v>
      </c>
      <c r="B33" s="47" t="s">
        <v>18</v>
      </c>
      <c r="C33" s="48">
        <v>30</v>
      </c>
      <c r="D33" s="48">
        <v>36</v>
      </c>
      <c r="E33" s="48">
        <f>'2014-2015'!C27</f>
        <v>38</v>
      </c>
      <c r="F33" s="48"/>
      <c r="G33" s="48"/>
      <c r="H33" s="249"/>
      <c r="I33" s="137" t="s">
        <v>133</v>
      </c>
    </row>
    <row r="34" spans="1:9" ht="29.25" customHeight="1" x14ac:dyDescent="0.25">
      <c r="A34" s="46" t="s">
        <v>15</v>
      </c>
      <c r="B34" s="47" t="s">
        <v>68</v>
      </c>
      <c r="C34" s="48"/>
      <c r="D34" s="48">
        <v>18</v>
      </c>
      <c r="E34" s="48">
        <f>'2014-2015'!C28</f>
        <v>36</v>
      </c>
      <c r="F34" s="48"/>
      <c r="G34" s="48"/>
      <c r="H34" s="249"/>
      <c r="I34" s="137" t="s">
        <v>133</v>
      </c>
    </row>
    <row r="35" spans="1:9" ht="29.25" customHeight="1" x14ac:dyDescent="0.25">
      <c r="A35" s="49" t="s">
        <v>23</v>
      </c>
      <c r="B35" s="50" t="s">
        <v>24</v>
      </c>
      <c r="C35" s="51">
        <v>31</v>
      </c>
      <c r="D35" s="51">
        <v>35</v>
      </c>
      <c r="E35" s="51">
        <f>'2014-2015'!C29</f>
        <v>36</v>
      </c>
      <c r="F35" s="51"/>
      <c r="G35" s="51"/>
      <c r="H35" s="249" t="s">
        <v>92</v>
      </c>
      <c r="I35" s="138" t="s">
        <v>134</v>
      </c>
    </row>
    <row r="36" spans="1:9" ht="29.25" customHeight="1" x14ac:dyDescent="0.25">
      <c r="A36" s="49" t="s">
        <v>23</v>
      </c>
      <c r="B36" s="50" t="s">
        <v>84</v>
      </c>
      <c r="C36" s="51"/>
      <c r="D36" s="51"/>
      <c r="E36" s="51">
        <f>'2014-2015'!C30</f>
        <v>15</v>
      </c>
      <c r="F36" s="51"/>
      <c r="G36" s="51"/>
      <c r="H36" s="249"/>
      <c r="I36" s="51" t="s">
        <v>135</v>
      </c>
    </row>
    <row r="37" spans="1:9" ht="29.25" customHeight="1" x14ac:dyDescent="0.25">
      <c r="A37" s="52" t="s">
        <v>25</v>
      </c>
      <c r="B37" s="53" t="s">
        <v>33</v>
      </c>
      <c r="C37" s="54"/>
      <c r="D37" s="54">
        <v>22</v>
      </c>
      <c r="E37" s="54">
        <f>'2014-2015'!C31</f>
        <v>23</v>
      </c>
      <c r="F37" s="54"/>
      <c r="G37" s="120">
        <v>0.43</v>
      </c>
      <c r="H37" s="249" t="s">
        <v>91</v>
      </c>
      <c r="I37" s="139" t="s">
        <v>136</v>
      </c>
    </row>
    <row r="38" spans="1:9" ht="29.25" customHeight="1" x14ac:dyDescent="0.25">
      <c r="A38" s="52" t="s">
        <v>25</v>
      </c>
      <c r="B38" s="53" t="s">
        <v>44</v>
      </c>
      <c r="C38" s="54">
        <v>20</v>
      </c>
      <c r="D38" s="54">
        <v>21</v>
      </c>
      <c r="E38" s="54">
        <f>'2014-2015'!C32</f>
        <v>22</v>
      </c>
      <c r="F38" s="54"/>
      <c r="G38" s="120">
        <v>1.04</v>
      </c>
      <c r="H38" s="249"/>
      <c r="I38" s="54" t="s">
        <v>137</v>
      </c>
    </row>
    <row r="39" spans="1:9" ht="29.25" customHeight="1" x14ac:dyDescent="0.25">
      <c r="A39" s="89" t="s">
        <v>69</v>
      </c>
      <c r="B39" s="119" t="s">
        <v>70</v>
      </c>
      <c r="C39" s="118"/>
      <c r="D39" s="118">
        <v>10</v>
      </c>
      <c r="E39" s="118">
        <f>'2014-2015'!C33</f>
        <v>6</v>
      </c>
      <c r="F39" s="118"/>
      <c r="G39" s="118"/>
      <c r="H39" s="117" t="s">
        <v>90</v>
      </c>
      <c r="I39" s="118" t="s">
        <v>138</v>
      </c>
    </row>
    <row r="40" spans="1:9" ht="29.25" customHeight="1" x14ac:dyDescent="0.25">
      <c r="A40" s="55"/>
      <c r="B40" s="55"/>
      <c r="C40" s="56"/>
      <c r="D40" s="56"/>
      <c r="E40" s="116"/>
      <c r="F40" s="116"/>
      <c r="G40" s="55"/>
    </row>
    <row r="41" spans="1:9" ht="29.25" customHeight="1" x14ac:dyDescent="0.25">
      <c r="A41" s="55"/>
      <c r="B41" s="57" t="s">
        <v>71</v>
      </c>
      <c r="C41" s="58">
        <f>SUM(C2:C38)</f>
        <v>813</v>
      </c>
      <c r="D41" s="58">
        <f>SUM(D2:D39)</f>
        <v>969</v>
      </c>
      <c r="E41" s="115">
        <f>SUM(E2:E39)</f>
        <v>983</v>
      </c>
      <c r="F41" s="140"/>
      <c r="G41" s="55"/>
    </row>
    <row r="42" spans="1:9" ht="29.25" customHeight="1" x14ac:dyDescent="0.25">
      <c r="A42" s="55"/>
      <c r="B42" s="59" t="s">
        <v>72</v>
      </c>
      <c r="C42" s="59">
        <f>C39+C38+C35+C34+C33+C32+C31+C30+C29+C28+C27+C26+C25+C24+C23+C21+C18+C15+C11+C9+C7+C5+C4+C3+C2</f>
        <v>631</v>
      </c>
      <c r="D42" s="59">
        <f>D39+D38+D35+D34+D33+D32+D31+D30+D29+D28+D27+D26+D25+D24+D23+D21+D18+D15+D11+D9+D7+D5+D4+D3+D2</f>
        <v>792</v>
      </c>
      <c r="E42" s="59">
        <f>E39+E38+E35+E34+E33+E32+E31+E30+E29+E28+E27+E26+E25+E24+E23+E21+E18+E15+E11+E3+E2</f>
        <v>783</v>
      </c>
      <c r="F42" s="141"/>
      <c r="G42" s="55"/>
    </row>
    <row r="43" spans="1:9" x14ac:dyDescent="0.25">
      <c r="A43" s="55"/>
      <c r="B43" s="55"/>
      <c r="C43" s="56"/>
      <c r="D43" s="56"/>
      <c r="E43" s="55"/>
      <c r="F43" s="55"/>
      <c r="G43" s="55"/>
    </row>
    <row r="44" spans="1:9" ht="30" x14ac:dyDescent="0.25">
      <c r="A44" s="55"/>
      <c r="B44" s="55"/>
      <c r="C44" s="56"/>
      <c r="D44" s="56"/>
      <c r="E44" s="113">
        <v>41929</v>
      </c>
      <c r="F44" s="142" t="s">
        <v>142</v>
      </c>
      <c r="G44" s="114"/>
    </row>
    <row r="45" spans="1:9" x14ac:dyDescent="0.25">
      <c r="A45" s="55"/>
      <c r="B45" s="55"/>
      <c r="C45" s="56"/>
      <c r="D45" s="56"/>
      <c r="E45" s="55"/>
      <c r="F45" s="55"/>
    </row>
    <row r="46" spans="1:9" x14ac:dyDescent="0.25">
      <c r="A46" s="55"/>
      <c r="B46" s="55"/>
      <c r="C46" s="56"/>
      <c r="D46" s="56"/>
      <c r="E46" s="55"/>
      <c r="F46" s="55"/>
      <c r="G46" s="55"/>
    </row>
    <row r="47" spans="1:9" x14ac:dyDescent="0.25">
      <c r="E47" s="55"/>
      <c r="F47" s="55"/>
    </row>
    <row r="48" spans="1:9" x14ac:dyDescent="0.25">
      <c r="E48" s="55"/>
      <c r="F48" s="55"/>
    </row>
    <row r="49" spans="3:6" x14ac:dyDescent="0.25">
      <c r="C49"/>
      <c r="D49"/>
      <c r="E49" s="55"/>
      <c r="F49" s="55"/>
    </row>
    <row r="50" spans="3:6" x14ac:dyDescent="0.25">
      <c r="C50"/>
      <c r="D50"/>
      <c r="E50" s="55"/>
      <c r="F50" s="55"/>
    </row>
    <row r="51" spans="3:6" x14ac:dyDescent="0.25">
      <c r="C51"/>
      <c r="D51"/>
      <c r="E51" s="55"/>
      <c r="F51" s="55"/>
    </row>
    <row r="52" spans="3:6" x14ac:dyDescent="0.25">
      <c r="C52"/>
      <c r="D52"/>
      <c r="E52" s="55"/>
      <c r="F52" s="55"/>
    </row>
    <row r="53" spans="3:6" x14ac:dyDescent="0.25">
      <c r="C53"/>
      <c r="D53"/>
      <c r="E53" s="55"/>
      <c r="F53" s="55"/>
    </row>
    <row r="54" spans="3:6" x14ac:dyDescent="0.25">
      <c r="C54"/>
      <c r="D54"/>
      <c r="E54" s="55"/>
      <c r="F54" s="55"/>
    </row>
    <row r="55" spans="3:6" x14ac:dyDescent="0.25">
      <c r="C55"/>
      <c r="D55"/>
      <c r="E55" s="55"/>
      <c r="F55" s="55"/>
    </row>
    <row r="56" spans="3:6" x14ac:dyDescent="0.25">
      <c r="C56"/>
      <c r="D56"/>
      <c r="E56" s="55"/>
      <c r="F56" s="55"/>
    </row>
    <row r="57" spans="3:6" x14ac:dyDescent="0.25">
      <c r="C57"/>
      <c r="D57"/>
      <c r="E57" s="55"/>
      <c r="F57" s="55"/>
    </row>
    <row r="58" spans="3:6" x14ac:dyDescent="0.25">
      <c r="C58"/>
      <c r="D58"/>
      <c r="E58" s="55"/>
      <c r="F58" s="55"/>
    </row>
    <row r="59" spans="3:6" x14ac:dyDescent="0.25">
      <c r="C59"/>
      <c r="D59"/>
      <c r="E59" s="55"/>
      <c r="F59" s="55"/>
    </row>
    <row r="60" spans="3:6" x14ac:dyDescent="0.25">
      <c r="C60"/>
      <c r="D60"/>
      <c r="E60" s="55"/>
      <c r="F60" s="55"/>
    </row>
    <row r="61" spans="3:6" x14ac:dyDescent="0.25">
      <c r="C61"/>
      <c r="D61"/>
      <c r="E61" s="55"/>
      <c r="F61" s="55"/>
    </row>
    <row r="62" spans="3:6" x14ac:dyDescent="0.25">
      <c r="C62"/>
      <c r="D62"/>
      <c r="E62" s="55"/>
      <c r="F62" s="55"/>
    </row>
    <row r="63" spans="3:6" x14ac:dyDescent="0.25">
      <c r="C63"/>
      <c r="D63"/>
      <c r="E63" s="55"/>
      <c r="F63" s="55"/>
    </row>
    <row r="64" spans="3:6" x14ac:dyDescent="0.25">
      <c r="C64"/>
      <c r="D64"/>
      <c r="E64" s="55"/>
      <c r="F64" s="55"/>
    </row>
    <row r="65" spans="3:6" x14ac:dyDescent="0.25">
      <c r="C65"/>
      <c r="D65"/>
      <c r="E65" s="55"/>
      <c r="F65" s="55"/>
    </row>
    <row r="66" spans="3:6" x14ac:dyDescent="0.25">
      <c r="C66"/>
      <c r="D66"/>
      <c r="E66" s="55"/>
      <c r="F66" s="55"/>
    </row>
    <row r="67" spans="3:6" x14ac:dyDescent="0.25">
      <c r="C67"/>
      <c r="D67"/>
      <c r="E67" s="55"/>
      <c r="F67" s="55"/>
    </row>
    <row r="68" spans="3:6" x14ac:dyDescent="0.25">
      <c r="C68"/>
      <c r="D68"/>
      <c r="E68" s="55"/>
      <c r="F68" s="55"/>
    </row>
    <row r="69" spans="3:6" x14ac:dyDescent="0.25">
      <c r="C69"/>
      <c r="D69"/>
      <c r="E69" s="55"/>
      <c r="F69" s="55"/>
    </row>
    <row r="70" spans="3:6" x14ac:dyDescent="0.25">
      <c r="C70"/>
      <c r="D70"/>
      <c r="E70" s="55"/>
      <c r="F70" s="55"/>
    </row>
    <row r="71" spans="3:6" x14ac:dyDescent="0.25">
      <c r="C71"/>
      <c r="D71"/>
      <c r="E71" s="55"/>
      <c r="F71" s="55"/>
    </row>
    <row r="72" spans="3:6" x14ac:dyDescent="0.25">
      <c r="C72"/>
      <c r="D72"/>
      <c r="E72" s="55"/>
      <c r="F72" s="55"/>
    </row>
    <row r="73" spans="3:6" x14ac:dyDescent="0.25">
      <c r="C73"/>
      <c r="D73"/>
      <c r="E73" s="55"/>
      <c r="F73" s="55"/>
    </row>
    <row r="74" spans="3:6" x14ac:dyDescent="0.25">
      <c r="C74"/>
      <c r="D74"/>
      <c r="E74" s="55"/>
      <c r="F74" s="55"/>
    </row>
    <row r="75" spans="3:6" x14ac:dyDescent="0.25">
      <c r="C75"/>
      <c r="D75"/>
      <c r="E75" s="55"/>
      <c r="F75" s="55"/>
    </row>
    <row r="76" spans="3:6" x14ac:dyDescent="0.25">
      <c r="C76"/>
      <c r="D76"/>
      <c r="E76" s="55"/>
      <c r="F76" s="55"/>
    </row>
    <row r="77" spans="3:6" x14ac:dyDescent="0.25">
      <c r="C77"/>
      <c r="D77"/>
      <c r="E77" s="55"/>
      <c r="F77" s="55"/>
    </row>
    <row r="78" spans="3:6" x14ac:dyDescent="0.25">
      <c r="C78"/>
      <c r="D78"/>
      <c r="E78" s="55"/>
      <c r="F78" s="55"/>
    </row>
    <row r="79" spans="3:6" x14ac:dyDescent="0.25">
      <c r="C79"/>
      <c r="D79"/>
      <c r="E79" s="55"/>
      <c r="F79" s="55"/>
    </row>
    <row r="80" spans="3:6" x14ac:dyDescent="0.25">
      <c r="C80"/>
      <c r="D80"/>
      <c r="E80" s="55"/>
      <c r="F80" s="55"/>
    </row>
    <row r="81" spans="3:6" x14ac:dyDescent="0.25">
      <c r="C81"/>
      <c r="D81"/>
      <c r="E81" s="55"/>
      <c r="F81" s="55"/>
    </row>
    <row r="82" spans="3:6" x14ac:dyDescent="0.25">
      <c r="C82"/>
      <c r="D82"/>
      <c r="E82" s="55"/>
      <c r="F82" s="55"/>
    </row>
    <row r="83" spans="3:6" x14ac:dyDescent="0.25">
      <c r="C83"/>
      <c r="D83"/>
      <c r="E83" s="55"/>
      <c r="F83" s="55"/>
    </row>
    <row r="84" spans="3:6" x14ac:dyDescent="0.25">
      <c r="C84"/>
      <c r="D84"/>
      <c r="E84" s="55"/>
      <c r="F84" s="55"/>
    </row>
    <row r="85" spans="3:6" x14ac:dyDescent="0.25">
      <c r="C85"/>
      <c r="D85"/>
      <c r="E85" s="55"/>
      <c r="F85" s="55"/>
    </row>
    <row r="86" spans="3:6" x14ac:dyDescent="0.25">
      <c r="C86"/>
      <c r="D86"/>
      <c r="E86" s="55"/>
      <c r="F86" s="55"/>
    </row>
    <row r="87" spans="3:6" x14ac:dyDescent="0.25">
      <c r="C87"/>
      <c r="D87"/>
      <c r="E87" s="55"/>
      <c r="F87" s="55"/>
    </row>
    <row r="88" spans="3:6" x14ac:dyDescent="0.25">
      <c r="C88"/>
      <c r="D88"/>
      <c r="E88" s="55"/>
      <c r="F88" s="55"/>
    </row>
    <row r="89" spans="3:6" x14ac:dyDescent="0.25">
      <c r="C89"/>
      <c r="D89"/>
      <c r="E89" s="55"/>
      <c r="F89" s="55"/>
    </row>
    <row r="90" spans="3:6" x14ac:dyDescent="0.25">
      <c r="C90"/>
      <c r="D90"/>
      <c r="E90" s="55"/>
      <c r="F90" s="55"/>
    </row>
    <row r="91" spans="3:6" x14ac:dyDescent="0.25">
      <c r="C91"/>
      <c r="D91"/>
      <c r="E91" s="55"/>
      <c r="F91" s="55"/>
    </row>
    <row r="92" spans="3:6" x14ac:dyDescent="0.25">
      <c r="C92"/>
      <c r="D92"/>
      <c r="E92" s="55"/>
      <c r="F92" s="55"/>
    </row>
    <row r="93" spans="3:6" x14ac:dyDescent="0.25">
      <c r="C93"/>
      <c r="D93"/>
      <c r="E93" s="55"/>
      <c r="F93" s="55"/>
    </row>
    <row r="94" spans="3:6" x14ac:dyDescent="0.25">
      <c r="C94"/>
      <c r="D94"/>
      <c r="E94" s="55"/>
      <c r="F94" s="55"/>
    </row>
    <row r="95" spans="3:6" x14ac:dyDescent="0.25">
      <c r="C95"/>
      <c r="D95"/>
      <c r="E95" s="55"/>
      <c r="F95" s="55"/>
    </row>
    <row r="96" spans="3:6" x14ac:dyDescent="0.25">
      <c r="C96"/>
      <c r="D96"/>
      <c r="E96" s="55"/>
      <c r="F96" s="55"/>
    </row>
    <row r="97" spans="3:6" x14ac:dyDescent="0.25">
      <c r="C97"/>
      <c r="D97"/>
      <c r="E97" s="55"/>
      <c r="F97" s="55"/>
    </row>
    <row r="98" spans="3:6" x14ac:dyDescent="0.25">
      <c r="C98"/>
      <c r="D98"/>
      <c r="E98" s="55"/>
      <c r="F98" s="55"/>
    </row>
    <row r="99" spans="3:6" x14ac:dyDescent="0.25">
      <c r="C99"/>
      <c r="D99"/>
      <c r="E99" s="55"/>
      <c r="F99" s="55"/>
    </row>
    <row r="100" spans="3:6" x14ac:dyDescent="0.25">
      <c r="C100"/>
      <c r="D100"/>
      <c r="E100" s="55"/>
      <c r="F100" s="55"/>
    </row>
    <row r="101" spans="3:6" x14ac:dyDescent="0.25">
      <c r="C101"/>
      <c r="D101"/>
      <c r="E101" s="55"/>
      <c r="F101" s="55"/>
    </row>
    <row r="102" spans="3:6" x14ac:dyDescent="0.25">
      <c r="C102"/>
      <c r="D102"/>
      <c r="E102" s="55"/>
      <c r="F102" s="55"/>
    </row>
    <row r="103" spans="3:6" x14ac:dyDescent="0.25">
      <c r="C103"/>
      <c r="D103"/>
      <c r="E103" s="55"/>
      <c r="F103" s="55"/>
    </row>
    <row r="104" spans="3:6" x14ac:dyDescent="0.25">
      <c r="C104"/>
      <c r="D104"/>
      <c r="E104" s="55"/>
      <c r="F104" s="55"/>
    </row>
    <row r="105" spans="3:6" x14ac:dyDescent="0.25">
      <c r="C105"/>
      <c r="D105"/>
      <c r="E105" s="55"/>
      <c r="F105" s="55"/>
    </row>
    <row r="106" spans="3:6" x14ac:dyDescent="0.25">
      <c r="C106"/>
      <c r="D106"/>
      <c r="E106" s="55"/>
      <c r="F106" s="55"/>
    </row>
    <row r="107" spans="3:6" x14ac:dyDescent="0.25">
      <c r="C107"/>
      <c r="D107"/>
      <c r="E107" s="55"/>
      <c r="F107" s="55"/>
    </row>
    <row r="108" spans="3:6" x14ac:dyDescent="0.25">
      <c r="C108"/>
      <c r="D108"/>
      <c r="E108" s="55"/>
      <c r="F108" s="55"/>
    </row>
    <row r="109" spans="3:6" x14ac:dyDescent="0.25">
      <c r="C109"/>
      <c r="D109"/>
      <c r="E109" s="55"/>
      <c r="F109" s="55"/>
    </row>
    <row r="110" spans="3:6" x14ac:dyDescent="0.25">
      <c r="C110"/>
      <c r="D110"/>
      <c r="E110" s="55"/>
      <c r="F110" s="55"/>
    </row>
    <row r="111" spans="3:6" x14ac:dyDescent="0.25">
      <c r="C111"/>
      <c r="D111"/>
      <c r="E111" s="55"/>
      <c r="F111" s="55"/>
    </row>
    <row r="112" spans="3:6" x14ac:dyDescent="0.25">
      <c r="C112"/>
      <c r="D112"/>
      <c r="E112" s="55"/>
      <c r="F112" s="55"/>
    </row>
    <row r="113" spans="3:6" x14ac:dyDescent="0.25">
      <c r="C113"/>
      <c r="D113"/>
      <c r="E113" s="55"/>
      <c r="F113" s="55"/>
    </row>
    <row r="114" spans="3:6" x14ac:dyDescent="0.25">
      <c r="C114"/>
      <c r="D114"/>
      <c r="E114" s="55"/>
      <c r="F114" s="55"/>
    </row>
    <row r="115" spans="3:6" x14ac:dyDescent="0.25">
      <c r="C115"/>
      <c r="D115"/>
      <c r="E115" s="55"/>
      <c r="F115" s="55"/>
    </row>
    <row r="116" spans="3:6" x14ac:dyDescent="0.25">
      <c r="C116"/>
      <c r="D116"/>
      <c r="E116" s="55"/>
      <c r="F116" s="55"/>
    </row>
    <row r="117" spans="3:6" x14ac:dyDescent="0.25">
      <c r="C117"/>
      <c r="D117"/>
      <c r="E117" s="55"/>
      <c r="F117" s="55"/>
    </row>
    <row r="118" spans="3:6" x14ac:dyDescent="0.25">
      <c r="C118"/>
      <c r="D118"/>
      <c r="E118" s="55"/>
      <c r="F118" s="55"/>
    </row>
    <row r="119" spans="3:6" x14ac:dyDescent="0.25">
      <c r="C119"/>
      <c r="D119"/>
      <c r="E119" s="55"/>
      <c r="F119" s="55"/>
    </row>
    <row r="120" spans="3:6" x14ac:dyDescent="0.25">
      <c r="C120"/>
      <c r="D120"/>
      <c r="E120" s="55"/>
      <c r="F120" s="55"/>
    </row>
    <row r="121" spans="3:6" x14ac:dyDescent="0.25">
      <c r="C121"/>
      <c r="D121"/>
      <c r="E121" s="55"/>
      <c r="F121" s="55"/>
    </row>
    <row r="122" spans="3:6" x14ac:dyDescent="0.25">
      <c r="C122"/>
      <c r="D122"/>
      <c r="E122" s="55"/>
      <c r="F122" s="55"/>
    </row>
    <row r="123" spans="3:6" x14ac:dyDescent="0.25">
      <c r="C123"/>
      <c r="D123"/>
      <c r="E123" s="55"/>
      <c r="F123" s="55"/>
    </row>
    <row r="124" spans="3:6" x14ac:dyDescent="0.25">
      <c r="C124"/>
      <c r="D124"/>
    </row>
  </sheetData>
  <mergeCells count="8">
    <mergeCell ref="H2:H3"/>
    <mergeCell ref="H37:H38"/>
    <mergeCell ref="H4:H14"/>
    <mergeCell ref="H15:H17"/>
    <mergeCell ref="H18:H23"/>
    <mergeCell ref="H31:H34"/>
    <mergeCell ref="H24:H30"/>
    <mergeCell ref="H35:H36"/>
  </mergeCells>
  <pageMargins left="0.15748031496062992" right="0.23622047244094491" top="1.4173228346456694" bottom="0.15748031496062992" header="0.47244094488188981" footer="0.15748031496062992"/>
  <pageSetup paperSize="8" scale="88" orientation="portrait" verticalDpi="150" r:id="rId1"/>
  <headerFooter>
    <oddHeader>&amp;C&amp;"-,Gras"&amp;14&amp;UCONTRAT DE SITE DE CAHORS 2012-2015 - Effectifs des post-bac&amp;R&amp;G</oddHeader>
  </headerFooter>
  <colBreaks count="1" manualBreakCount="1">
    <brk id="6" max="1048575" man="1"/>
  </col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D9" sqref="D9"/>
    </sheetView>
  </sheetViews>
  <sheetFormatPr baseColWidth="10" defaultRowHeight="15" x14ac:dyDescent="0.25"/>
  <cols>
    <col min="1" max="1" width="30.85546875" customWidth="1"/>
    <col min="2" max="2" width="20.28515625" customWidth="1"/>
    <col min="3" max="3" width="27.85546875" customWidth="1"/>
    <col min="4" max="4" width="31.140625" customWidth="1"/>
    <col min="5" max="5" width="20.42578125" customWidth="1"/>
    <col min="6" max="6" width="22.85546875" customWidth="1"/>
  </cols>
  <sheetData>
    <row r="2" spans="1:4" x14ac:dyDescent="0.25">
      <c r="B2" s="250" t="s">
        <v>114</v>
      </c>
      <c r="C2" s="250"/>
    </row>
    <row r="4" spans="1:4" x14ac:dyDescent="0.25">
      <c r="A4" s="131"/>
      <c r="B4" s="130" t="s">
        <v>113</v>
      </c>
      <c r="C4" s="130" t="s">
        <v>112</v>
      </c>
      <c r="D4" s="130" t="s">
        <v>115</v>
      </c>
    </row>
    <row r="5" spans="1:4" x14ac:dyDescent="0.25">
      <c r="A5" s="129" t="s">
        <v>111</v>
      </c>
      <c r="B5" s="127">
        <v>288</v>
      </c>
      <c r="C5" s="127">
        <v>326</v>
      </c>
      <c r="D5" s="127">
        <f>'présence terri'!E18+'présence terri'!E26+'présence terri'!E27+'présence terri'!E28+'présence terri'!E29+'présence terri'!E31+'présence terri'!E32+'présence terri'!E33+'présence terri'!E34+'présence terri'!E35</f>
        <v>327</v>
      </c>
    </row>
    <row r="6" spans="1:4" x14ac:dyDescent="0.25">
      <c r="A6" s="129" t="s">
        <v>110</v>
      </c>
      <c r="B6" s="127">
        <v>44</v>
      </c>
      <c r="C6" s="127">
        <v>76</v>
      </c>
      <c r="D6" s="127">
        <f>'présence terri'!E24+'présence terri'!E38+'présence terri'!E39</f>
        <v>53</v>
      </c>
    </row>
    <row r="7" spans="1:4" x14ac:dyDescent="0.25">
      <c r="A7" s="129" t="s">
        <v>109</v>
      </c>
      <c r="B7" s="127">
        <v>207</v>
      </c>
      <c r="C7" s="127">
        <v>273</v>
      </c>
      <c r="D7" s="127">
        <f>'présence terri'!E15</f>
        <v>208</v>
      </c>
    </row>
    <row r="8" spans="1:4" x14ac:dyDescent="0.25">
      <c r="A8" s="129" t="s">
        <v>108</v>
      </c>
      <c r="B8" s="127">
        <v>92</v>
      </c>
      <c r="C8" s="127">
        <v>117</v>
      </c>
      <c r="D8" s="127">
        <f>'présence terri'!E2+'présence terri'!E3+'présence terri'!E11</f>
        <v>104</v>
      </c>
    </row>
    <row r="9" spans="1:4" ht="37.5" customHeight="1" x14ac:dyDescent="0.25">
      <c r="A9" s="128" t="s">
        <v>107</v>
      </c>
      <c r="B9" s="127">
        <v>50</v>
      </c>
      <c r="C9" s="127">
        <v>73</v>
      </c>
      <c r="D9" s="127">
        <f>'présence terri'!E17+'présence terri'!E36+'présence terri'!E37</f>
        <v>62</v>
      </c>
    </row>
    <row r="10" spans="1:4" x14ac:dyDescent="0.25">
      <c r="A10" s="126" t="s">
        <v>106</v>
      </c>
      <c r="B10" s="125">
        <v>132</v>
      </c>
      <c r="C10" s="125">
        <v>104</v>
      </c>
      <c r="D10" s="127">
        <f>'présence terri'!E16+'présence terri'!E19+'présence terri'!E20+'présence terri'!E22</f>
        <v>93</v>
      </c>
    </row>
    <row r="11" spans="1:4" x14ac:dyDescent="0.25">
      <c r="B11" s="124">
        <f>SUM(B5:B10)</f>
        <v>813</v>
      </c>
      <c r="C11" s="124">
        <f>SUM(C5:C10)</f>
        <v>969</v>
      </c>
      <c r="D11" s="124">
        <f>SUM(D5:D10)</f>
        <v>847</v>
      </c>
    </row>
    <row r="13" spans="1:4" x14ac:dyDescent="0.25">
      <c r="A13" s="132" t="s">
        <v>105</v>
      </c>
    </row>
  </sheetData>
  <mergeCells count="1">
    <mergeCell ref="B2:C2"/>
  </mergeCells>
  <pageMargins left="0.7" right="0.7" top="0.75" bottom="0.75" header="0.3" footer="0.3"/>
  <pageSetup paperSize="9" orientation="portrait" verticalDpi="15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G10" sqref="G10"/>
    </sheetView>
  </sheetViews>
  <sheetFormatPr baseColWidth="10" defaultRowHeight="15" x14ac:dyDescent="0.25"/>
  <cols>
    <col min="1" max="1" width="17.42578125" customWidth="1"/>
    <col min="3" max="3" width="33.85546875" customWidth="1"/>
    <col min="4" max="4" width="33.42578125" customWidth="1"/>
    <col min="7" max="7" width="23.5703125" customWidth="1"/>
  </cols>
  <sheetData>
    <row r="1" spans="1:7" ht="30.75" thickBot="1" x14ac:dyDescent="0.3">
      <c r="A1" s="156" t="s">
        <v>166</v>
      </c>
      <c r="B1" s="156" t="s">
        <v>167</v>
      </c>
      <c r="C1" s="156" t="s">
        <v>168</v>
      </c>
      <c r="D1" s="156">
        <v>2017</v>
      </c>
    </row>
    <row r="2" spans="1:7" ht="30" x14ac:dyDescent="0.25">
      <c r="A2" s="157" t="s">
        <v>59</v>
      </c>
      <c r="B2" s="158"/>
      <c r="C2" s="159" t="s">
        <v>169</v>
      </c>
      <c r="D2" s="160" t="s">
        <v>169</v>
      </c>
    </row>
    <row r="3" spans="1:7" ht="75" x14ac:dyDescent="0.25">
      <c r="A3" s="161" t="s">
        <v>59</v>
      </c>
      <c r="B3" s="162" t="s">
        <v>170</v>
      </c>
      <c r="C3" s="162" t="s">
        <v>171</v>
      </c>
      <c r="D3" s="163" t="s">
        <v>172</v>
      </c>
      <c r="F3" s="199"/>
      <c r="G3" s="162" t="s">
        <v>220</v>
      </c>
    </row>
    <row r="4" spans="1:7" ht="30" x14ac:dyDescent="0.25">
      <c r="A4" s="161" t="s">
        <v>59</v>
      </c>
      <c r="B4" s="164"/>
      <c r="C4" s="165" t="s">
        <v>173</v>
      </c>
      <c r="D4" s="166" t="s">
        <v>173</v>
      </c>
      <c r="F4" s="200"/>
      <c r="G4" s="162" t="s">
        <v>221</v>
      </c>
    </row>
    <row r="5" spans="1:7" x14ac:dyDescent="0.25">
      <c r="A5" s="161" t="s">
        <v>174</v>
      </c>
      <c r="B5" s="164"/>
      <c r="C5" s="162" t="s">
        <v>175</v>
      </c>
      <c r="D5" s="167"/>
      <c r="F5" s="201"/>
      <c r="G5" s="162" t="s">
        <v>222</v>
      </c>
    </row>
    <row r="6" spans="1:7" ht="45" x14ac:dyDescent="0.25">
      <c r="A6" s="161" t="s">
        <v>174</v>
      </c>
      <c r="B6" s="162" t="s">
        <v>176</v>
      </c>
      <c r="C6" s="164"/>
      <c r="D6" s="168" t="s">
        <v>177</v>
      </c>
    </row>
    <row r="7" spans="1:7" ht="45" x14ac:dyDescent="0.25">
      <c r="A7" s="161" t="s">
        <v>174</v>
      </c>
      <c r="B7" s="162" t="s">
        <v>176</v>
      </c>
      <c r="C7" s="164"/>
      <c r="D7" s="168" t="s">
        <v>178</v>
      </c>
    </row>
    <row r="8" spans="1:7" ht="45" x14ac:dyDescent="0.25">
      <c r="A8" s="161" t="s">
        <v>174</v>
      </c>
      <c r="B8" s="162" t="s">
        <v>170</v>
      </c>
      <c r="C8" s="162" t="s">
        <v>179</v>
      </c>
      <c r="D8" s="169" t="s">
        <v>180</v>
      </c>
    </row>
    <row r="9" spans="1:7" ht="60.75" thickBot="1" x14ac:dyDescent="0.3">
      <c r="A9" s="170" t="s">
        <v>174</v>
      </c>
      <c r="B9" s="171" t="s">
        <v>170</v>
      </c>
      <c r="C9" s="171" t="s">
        <v>181</v>
      </c>
      <c r="D9" s="172" t="s">
        <v>182</v>
      </c>
    </row>
    <row r="10" spans="1:7" ht="30" x14ac:dyDescent="0.25">
      <c r="A10" s="173" t="s">
        <v>183</v>
      </c>
      <c r="B10" s="174" t="s">
        <v>176</v>
      </c>
      <c r="C10" s="175" t="s">
        <v>184</v>
      </c>
      <c r="D10" s="176" t="s">
        <v>184</v>
      </c>
    </row>
    <row r="11" spans="1:7" ht="30.75" thickBot="1" x14ac:dyDescent="0.3">
      <c r="A11" s="170" t="s">
        <v>183</v>
      </c>
      <c r="B11" s="177"/>
      <c r="C11" s="171" t="s">
        <v>185</v>
      </c>
      <c r="D11" s="178"/>
    </row>
    <row r="12" spans="1:7" ht="30" x14ac:dyDescent="0.25">
      <c r="A12" s="157" t="s">
        <v>186</v>
      </c>
      <c r="B12" s="179" t="s">
        <v>187</v>
      </c>
      <c r="C12" s="180" t="s">
        <v>188</v>
      </c>
      <c r="D12" s="181" t="s">
        <v>188</v>
      </c>
    </row>
    <row r="13" spans="1:7" x14ac:dyDescent="0.25">
      <c r="A13" s="161" t="s">
        <v>186</v>
      </c>
      <c r="B13" s="182" t="s">
        <v>187</v>
      </c>
      <c r="C13" s="162" t="s">
        <v>189</v>
      </c>
      <c r="D13" s="169" t="s">
        <v>189</v>
      </c>
    </row>
    <row r="14" spans="1:7" ht="30" x14ac:dyDescent="0.25">
      <c r="A14" s="161" t="s">
        <v>186</v>
      </c>
      <c r="B14" s="182" t="s">
        <v>187</v>
      </c>
      <c r="C14" s="162" t="s">
        <v>190</v>
      </c>
      <c r="D14" s="169" t="s">
        <v>191</v>
      </c>
    </row>
    <row r="15" spans="1:7" ht="30" x14ac:dyDescent="0.25">
      <c r="A15" s="161" t="s">
        <v>186</v>
      </c>
      <c r="B15" s="182" t="s">
        <v>187</v>
      </c>
      <c r="C15" s="162" t="s">
        <v>192</v>
      </c>
      <c r="D15" s="163" t="s">
        <v>193</v>
      </c>
    </row>
    <row r="16" spans="1:7" ht="30" x14ac:dyDescent="0.25">
      <c r="A16" s="161" t="s">
        <v>186</v>
      </c>
      <c r="B16" s="182" t="s">
        <v>187</v>
      </c>
      <c r="C16" s="164"/>
      <c r="D16" s="168" t="s">
        <v>194</v>
      </c>
    </row>
    <row r="17" spans="1:4" ht="30" x14ac:dyDescent="0.25">
      <c r="A17" s="161" t="s">
        <v>186</v>
      </c>
      <c r="B17" s="182" t="s">
        <v>176</v>
      </c>
      <c r="C17" s="162" t="s">
        <v>195</v>
      </c>
      <c r="D17" s="169" t="s">
        <v>195</v>
      </c>
    </row>
    <row r="18" spans="1:4" ht="45.75" thickBot="1" x14ac:dyDescent="0.3">
      <c r="A18" s="183" t="s">
        <v>186</v>
      </c>
      <c r="B18" s="184" t="s">
        <v>176</v>
      </c>
      <c r="C18" s="185"/>
      <c r="D18" s="186" t="s">
        <v>196</v>
      </c>
    </row>
    <row r="19" spans="1:4" ht="30" x14ac:dyDescent="0.25">
      <c r="A19" s="157" t="s">
        <v>6</v>
      </c>
      <c r="B19" s="187"/>
      <c r="C19" s="158"/>
      <c r="D19" s="188" t="s">
        <v>197</v>
      </c>
    </row>
    <row r="20" spans="1:4" x14ac:dyDescent="0.25">
      <c r="A20" s="161" t="s">
        <v>6</v>
      </c>
      <c r="B20" s="189"/>
      <c r="C20" s="162" t="s">
        <v>198</v>
      </c>
      <c r="D20" s="169" t="s">
        <v>198</v>
      </c>
    </row>
    <row r="21" spans="1:4" ht="30.75" thickBot="1" x14ac:dyDescent="0.3">
      <c r="A21" s="170" t="s">
        <v>6</v>
      </c>
      <c r="B21" s="177"/>
      <c r="C21" s="171" t="s">
        <v>199</v>
      </c>
      <c r="D21" s="190" t="s">
        <v>199</v>
      </c>
    </row>
    <row r="22" spans="1:4" ht="30" x14ac:dyDescent="0.25">
      <c r="A22" s="173" t="s">
        <v>200</v>
      </c>
      <c r="B22" s="174" t="s">
        <v>187</v>
      </c>
      <c r="C22" s="175" t="s">
        <v>201</v>
      </c>
      <c r="D22" s="176" t="s">
        <v>201</v>
      </c>
    </row>
    <row r="23" spans="1:4" ht="30" x14ac:dyDescent="0.25">
      <c r="A23" s="161" t="s">
        <v>200</v>
      </c>
      <c r="B23" s="182" t="s">
        <v>187</v>
      </c>
      <c r="C23" s="162" t="s">
        <v>202</v>
      </c>
      <c r="D23" s="169" t="s">
        <v>202</v>
      </c>
    </row>
    <row r="24" spans="1:4" ht="30" x14ac:dyDescent="0.25">
      <c r="A24" s="161" t="s">
        <v>200</v>
      </c>
      <c r="B24" s="182" t="s">
        <v>187</v>
      </c>
      <c r="C24" s="162" t="s">
        <v>203</v>
      </c>
      <c r="D24" s="169" t="s">
        <v>203</v>
      </c>
    </row>
    <row r="25" spans="1:4" ht="30" x14ac:dyDescent="0.25">
      <c r="A25" s="161" t="s">
        <v>200</v>
      </c>
      <c r="B25" s="182" t="s">
        <v>187</v>
      </c>
      <c r="C25" s="164"/>
      <c r="D25" s="168" t="s">
        <v>204</v>
      </c>
    </row>
    <row r="26" spans="1:4" ht="45.75" thickBot="1" x14ac:dyDescent="0.3">
      <c r="A26" s="170" t="s">
        <v>200</v>
      </c>
      <c r="B26" s="191" t="s">
        <v>187</v>
      </c>
      <c r="C26" s="192"/>
      <c r="D26" s="193" t="s">
        <v>205</v>
      </c>
    </row>
    <row r="27" spans="1:4" ht="30" x14ac:dyDescent="0.25">
      <c r="A27" s="194" t="s">
        <v>206</v>
      </c>
      <c r="B27" s="195"/>
      <c r="C27" s="196"/>
      <c r="D27" s="197" t="s">
        <v>207</v>
      </c>
    </row>
    <row r="28" spans="1:4" ht="30" x14ac:dyDescent="0.25">
      <c r="A28" s="161" t="s">
        <v>206</v>
      </c>
      <c r="B28" s="182" t="s">
        <v>187</v>
      </c>
      <c r="C28" s="162" t="s">
        <v>208</v>
      </c>
      <c r="D28" s="167"/>
    </row>
    <row r="29" spans="1:4" ht="45.75" thickBot="1" x14ac:dyDescent="0.3">
      <c r="A29" s="170" t="s">
        <v>206</v>
      </c>
      <c r="B29" s="191" t="s">
        <v>187</v>
      </c>
      <c r="C29" s="192"/>
      <c r="D29" s="193" t="s">
        <v>209</v>
      </c>
    </row>
    <row r="30" spans="1:4" ht="30" x14ac:dyDescent="0.25">
      <c r="A30" s="157" t="s">
        <v>210</v>
      </c>
      <c r="B30" s="187"/>
      <c r="C30" s="158"/>
      <c r="D30" s="188" t="s">
        <v>211</v>
      </c>
    </row>
    <row r="31" spans="1:4" ht="45" x14ac:dyDescent="0.25">
      <c r="A31" s="161" t="s">
        <v>210</v>
      </c>
      <c r="B31" s="189"/>
      <c r="C31" s="164"/>
      <c r="D31" s="168" t="s">
        <v>212</v>
      </c>
    </row>
    <row r="32" spans="1:4" ht="30" x14ac:dyDescent="0.25">
      <c r="A32" s="161" t="s">
        <v>210</v>
      </c>
      <c r="B32" s="189"/>
      <c r="C32" s="164"/>
      <c r="D32" s="168" t="s">
        <v>213</v>
      </c>
    </row>
    <row r="33" spans="1:4" ht="60" x14ac:dyDescent="0.25">
      <c r="A33" s="161" t="s">
        <v>210</v>
      </c>
      <c r="B33" s="189"/>
      <c r="C33" s="164"/>
      <c r="D33" s="168" t="s">
        <v>214</v>
      </c>
    </row>
    <row r="34" spans="1:4" ht="30" x14ac:dyDescent="0.25">
      <c r="A34" s="161" t="s">
        <v>210</v>
      </c>
      <c r="B34" s="182" t="s">
        <v>187</v>
      </c>
      <c r="C34" s="162" t="s">
        <v>215</v>
      </c>
      <c r="D34" s="169" t="s">
        <v>215</v>
      </c>
    </row>
    <row r="35" spans="1:4" x14ac:dyDescent="0.25">
      <c r="A35" s="161" t="s">
        <v>210</v>
      </c>
      <c r="B35" s="182" t="s">
        <v>216</v>
      </c>
      <c r="C35" s="162" t="s">
        <v>217</v>
      </c>
      <c r="D35" s="167"/>
    </row>
    <row r="36" spans="1:4" ht="30" x14ac:dyDescent="0.25">
      <c r="A36" s="161" t="s">
        <v>210</v>
      </c>
      <c r="B36" s="182" t="s">
        <v>216</v>
      </c>
      <c r="C36" s="164"/>
      <c r="D36" s="168" t="s">
        <v>218</v>
      </c>
    </row>
    <row r="37" spans="1:4" ht="45.75" thickBot="1" x14ac:dyDescent="0.3">
      <c r="A37" s="170" t="s">
        <v>210</v>
      </c>
      <c r="B37" s="191" t="s">
        <v>216</v>
      </c>
      <c r="C37" s="192"/>
      <c r="D37" s="193" t="s">
        <v>219</v>
      </c>
    </row>
    <row r="38" spans="1:4" x14ac:dyDescent="0.25">
      <c r="A38" s="198"/>
      <c r="B38" s="18"/>
      <c r="C38" s="198"/>
      <c r="D38" s="19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80" zoomScaleNormal="80" workbookViewId="0">
      <selection activeCell="F34" sqref="F34"/>
    </sheetView>
  </sheetViews>
  <sheetFormatPr baseColWidth="10" defaultRowHeight="15" x14ac:dyDescent="0.25"/>
  <cols>
    <col min="1" max="1" width="34.28515625" customWidth="1"/>
    <col min="2" max="2" width="34.140625" customWidth="1"/>
    <col min="3" max="3" width="22.85546875" customWidth="1"/>
  </cols>
  <sheetData>
    <row r="1" spans="1:4" ht="30" x14ac:dyDescent="0.25">
      <c r="A1" s="1" t="s">
        <v>0</v>
      </c>
      <c r="B1" s="2" t="s">
        <v>1</v>
      </c>
      <c r="C1" s="3" t="s">
        <v>42</v>
      </c>
    </row>
    <row r="2" spans="1:4" ht="48.75" customHeight="1" x14ac:dyDescent="0.25">
      <c r="A2" s="4" t="s">
        <v>3</v>
      </c>
      <c r="B2" s="5" t="s">
        <v>4</v>
      </c>
      <c r="C2" s="6">
        <v>12</v>
      </c>
    </row>
    <row r="3" spans="1:4" ht="39" customHeight="1" x14ac:dyDescent="0.25">
      <c r="A3" s="4" t="s">
        <v>3</v>
      </c>
      <c r="B3" s="7" t="s">
        <v>5</v>
      </c>
      <c r="C3" s="6">
        <v>14</v>
      </c>
    </row>
    <row r="4" spans="1:4" ht="23.25" customHeight="1" x14ac:dyDescent="0.25">
      <c r="A4" s="8" t="s">
        <v>6</v>
      </c>
      <c r="B4" s="9" t="s">
        <v>7</v>
      </c>
      <c r="C4" s="10">
        <v>202</v>
      </c>
    </row>
    <row r="5" spans="1:4" ht="24.75" customHeight="1" x14ac:dyDescent="0.25">
      <c r="A5" s="8" t="s">
        <v>8</v>
      </c>
      <c r="B5" s="9" t="s">
        <v>9</v>
      </c>
      <c r="C5" s="10">
        <v>111</v>
      </c>
      <c r="D5" t="s">
        <v>82</v>
      </c>
    </row>
    <row r="6" spans="1:4" ht="45" customHeight="1" x14ac:dyDescent="0.25">
      <c r="A6" s="11" t="s">
        <v>10</v>
      </c>
      <c r="B6" s="12" t="s">
        <v>11</v>
      </c>
      <c r="C6" s="6">
        <v>32</v>
      </c>
    </row>
    <row r="7" spans="1:4" ht="43.5" customHeight="1" x14ac:dyDescent="0.25">
      <c r="A7" s="11" t="s">
        <v>10</v>
      </c>
      <c r="B7" s="5" t="s">
        <v>12</v>
      </c>
      <c r="C7" s="6">
        <v>19</v>
      </c>
    </row>
    <row r="8" spans="1:4" ht="43.5" customHeight="1" x14ac:dyDescent="0.25">
      <c r="A8" s="11" t="s">
        <v>10</v>
      </c>
      <c r="B8" s="20" t="s">
        <v>29</v>
      </c>
      <c r="C8" s="21">
        <v>22</v>
      </c>
    </row>
    <row r="9" spans="1:4" ht="39" customHeight="1" x14ac:dyDescent="0.25">
      <c r="A9" s="8" t="s">
        <v>13</v>
      </c>
      <c r="B9" s="9" t="s">
        <v>14</v>
      </c>
      <c r="C9" s="10">
        <v>30</v>
      </c>
    </row>
    <row r="10" spans="1:4" ht="41.25" customHeight="1" x14ac:dyDescent="0.25">
      <c r="A10" s="8" t="s">
        <v>13</v>
      </c>
      <c r="B10" s="9" t="s">
        <v>40</v>
      </c>
      <c r="C10" s="10">
        <v>15</v>
      </c>
    </row>
    <row r="11" spans="1:4" ht="31.5" customHeight="1" x14ac:dyDescent="0.25">
      <c r="A11" s="13" t="s">
        <v>15</v>
      </c>
      <c r="B11" s="5" t="s">
        <v>16</v>
      </c>
      <c r="C11" s="6">
        <v>34</v>
      </c>
    </row>
    <row r="12" spans="1:4" ht="32.25" customHeight="1" x14ac:dyDescent="0.25">
      <c r="A12" s="13" t="s">
        <v>15</v>
      </c>
      <c r="B12" s="5" t="s">
        <v>17</v>
      </c>
      <c r="C12" s="6">
        <v>27</v>
      </c>
    </row>
    <row r="13" spans="1:4" ht="29.25" customHeight="1" x14ac:dyDescent="0.25">
      <c r="A13" s="13" t="s">
        <v>15</v>
      </c>
      <c r="B13" s="5" t="s">
        <v>18</v>
      </c>
      <c r="C13" s="6">
        <v>30</v>
      </c>
    </row>
    <row r="14" spans="1:4" ht="39.75" customHeight="1" x14ac:dyDescent="0.25">
      <c r="A14" s="8" t="s">
        <v>19</v>
      </c>
      <c r="B14" s="9" t="s">
        <v>20</v>
      </c>
      <c r="C14" s="10">
        <v>22</v>
      </c>
    </row>
    <row r="15" spans="1:4" ht="34.5" customHeight="1" x14ac:dyDescent="0.25">
      <c r="A15" s="8" t="s">
        <v>19</v>
      </c>
      <c r="B15" s="9" t="s">
        <v>21</v>
      </c>
      <c r="C15" s="10">
        <v>45</v>
      </c>
    </row>
    <row r="16" spans="1:4" ht="38.25" customHeight="1" x14ac:dyDescent="0.25">
      <c r="A16" s="8" t="s">
        <v>19</v>
      </c>
      <c r="B16" s="9" t="s">
        <v>27</v>
      </c>
      <c r="C16" s="10">
        <v>34</v>
      </c>
    </row>
    <row r="17" spans="1:3" ht="38.25" customHeight="1" x14ac:dyDescent="0.25">
      <c r="A17" s="8" t="s">
        <v>19</v>
      </c>
      <c r="B17" s="9" t="s">
        <v>28</v>
      </c>
      <c r="C17" s="10">
        <v>31</v>
      </c>
    </row>
    <row r="18" spans="1:3" ht="63" customHeight="1" x14ac:dyDescent="0.25">
      <c r="A18" s="8" t="s">
        <v>19</v>
      </c>
      <c r="B18" s="9" t="s">
        <v>22</v>
      </c>
      <c r="C18" s="10">
        <v>24</v>
      </c>
    </row>
    <row r="19" spans="1:3" ht="39.75" customHeight="1" x14ac:dyDescent="0.25">
      <c r="A19" s="14" t="s">
        <v>23</v>
      </c>
      <c r="B19" s="15" t="s">
        <v>24</v>
      </c>
      <c r="C19" s="6">
        <v>37</v>
      </c>
    </row>
    <row r="20" spans="1:3" ht="45" customHeight="1" x14ac:dyDescent="0.25">
      <c r="A20" s="16" t="s">
        <v>25</v>
      </c>
      <c r="B20" s="17" t="s">
        <v>44</v>
      </c>
      <c r="C20" s="10">
        <v>16</v>
      </c>
    </row>
    <row r="21" spans="1:3" ht="29.25" customHeight="1" x14ac:dyDescent="0.25">
      <c r="A21" s="16" t="s">
        <v>25</v>
      </c>
      <c r="B21" s="19" t="s">
        <v>26</v>
      </c>
      <c r="C21" s="10">
        <v>16</v>
      </c>
    </row>
    <row r="22" spans="1:3" x14ac:dyDescent="0.25">
      <c r="C22" s="18"/>
    </row>
    <row r="23" spans="1:3" x14ac:dyDescent="0.25">
      <c r="B23" s="22" t="s">
        <v>30</v>
      </c>
      <c r="C23" s="18">
        <f>SUM(C2:C21)</f>
        <v>773</v>
      </c>
    </row>
    <row r="24" spans="1:3" x14ac:dyDescent="0.25">
      <c r="B24" s="22" t="s">
        <v>75</v>
      </c>
      <c r="C24" s="18">
        <f>SUM(C20+C19+C18+C16+C15+C14+C13+C12+C11+C10+C9+C7+C6+C5+C4+C3+C2)</f>
        <v>704</v>
      </c>
    </row>
    <row r="33" spans="2:2" x14ac:dyDescent="0.25">
      <c r="B33" t="s">
        <v>39</v>
      </c>
    </row>
  </sheetData>
  <pageMargins left="0.55000000000000004" right="0.38" top="0.75" bottom="0.75" header="0.39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25" workbookViewId="0">
      <selection activeCell="F38" sqref="F38"/>
    </sheetView>
  </sheetViews>
  <sheetFormatPr baseColWidth="10" defaultRowHeight="15" x14ac:dyDescent="0.25"/>
  <cols>
    <col min="1" max="1" width="36.7109375" customWidth="1"/>
    <col min="2" max="2" width="46" customWidth="1"/>
  </cols>
  <sheetData>
    <row r="1" spans="1:3" ht="51" x14ac:dyDescent="0.25">
      <c r="A1" s="27" t="s">
        <v>0</v>
      </c>
      <c r="B1" s="28" t="s">
        <v>1</v>
      </c>
      <c r="C1" s="27" t="s">
        <v>89</v>
      </c>
    </row>
    <row r="2" spans="1:3" ht="25.5" x14ac:dyDescent="0.25">
      <c r="A2" s="97" t="s">
        <v>3</v>
      </c>
      <c r="B2" s="98" t="s">
        <v>4</v>
      </c>
      <c r="C2" s="99">
        <v>12</v>
      </c>
    </row>
    <row r="3" spans="1:3" ht="25.5" x14ac:dyDescent="0.25">
      <c r="A3" s="97" t="s">
        <v>3</v>
      </c>
      <c r="B3" s="100" t="s">
        <v>5</v>
      </c>
      <c r="C3" s="99">
        <v>14</v>
      </c>
    </row>
    <row r="4" spans="1:3" x14ac:dyDescent="0.25">
      <c r="A4" s="101" t="s">
        <v>59</v>
      </c>
      <c r="B4" s="102" t="s">
        <v>56</v>
      </c>
      <c r="C4" s="103">
        <v>0</v>
      </c>
    </row>
    <row r="5" spans="1:3" x14ac:dyDescent="0.25">
      <c r="A5" s="101" t="s">
        <v>59</v>
      </c>
      <c r="B5" s="102" t="s">
        <v>41</v>
      </c>
      <c r="C5" s="103">
        <v>0</v>
      </c>
    </row>
    <row r="6" spans="1:3" x14ac:dyDescent="0.25">
      <c r="A6" s="101" t="s">
        <v>59</v>
      </c>
      <c r="B6" s="102" t="s">
        <v>14</v>
      </c>
      <c r="C6" s="103">
        <v>30</v>
      </c>
    </row>
    <row r="7" spans="1:3" x14ac:dyDescent="0.25">
      <c r="A7" s="101" t="s">
        <v>60</v>
      </c>
      <c r="B7" s="102" t="s">
        <v>57</v>
      </c>
      <c r="C7" s="103">
        <v>0</v>
      </c>
    </row>
    <row r="8" spans="1:3" ht="25.5" x14ac:dyDescent="0.25">
      <c r="A8" s="101" t="s">
        <v>59</v>
      </c>
      <c r="B8" s="102" t="s">
        <v>61</v>
      </c>
      <c r="C8" s="103">
        <v>0</v>
      </c>
    </row>
    <row r="9" spans="1:3" x14ac:dyDescent="0.25">
      <c r="A9" s="101" t="s">
        <v>59</v>
      </c>
      <c r="B9" s="102" t="s">
        <v>58</v>
      </c>
      <c r="C9" s="103">
        <v>15</v>
      </c>
    </row>
    <row r="10" spans="1:3" x14ac:dyDescent="0.25">
      <c r="A10" s="101" t="s">
        <v>59</v>
      </c>
      <c r="B10" s="102" t="s">
        <v>62</v>
      </c>
      <c r="C10" s="104">
        <v>0</v>
      </c>
    </row>
    <row r="11" spans="1:3" x14ac:dyDescent="0.25">
      <c r="A11" s="105" t="s">
        <v>6</v>
      </c>
      <c r="B11" s="106" t="s">
        <v>7</v>
      </c>
      <c r="C11" s="107">
        <v>202</v>
      </c>
    </row>
    <row r="12" spans="1:3" x14ac:dyDescent="0.25">
      <c r="A12" s="105" t="s">
        <v>8</v>
      </c>
      <c r="B12" s="106" t="s">
        <v>9</v>
      </c>
      <c r="C12" s="107">
        <v>111</v>
      </c>
    </row>
    <row r="13" spans="1:3" ht="25.5" x14ac:dyDescent="0.25">
      <c r="A13" s="105" t="s">
        <v>43</v>
      </c>
      <c r="B13" s="106" t="s">
        <v>38</v>
      </c>
      <c r="C13" s="107">
        <v>0</v>
      </c>
    </row>
    <row r="14" spans="1:3" ht="25.5" x14ac:dyDescent="0.25">
      <c r="A14" s="77" t="s">
        <v>10</v>
      </c>
      <c r="B14" s="78" t="s">
        <v>86</v>
      </c>
      <c r="C14" s="79">
        <v>32</v>
      </c>
    </row>
    <row r="15" spans="1:3" ht="38.25" x14ac:dyDescent="0.25">
      <c r="A15" s="77" t="s">
        <v>10</v>
      </c>
      <c r="B15" s="78" t="s">
        <v>87</v>
      </c>
      <c r="C15" s="79">
        <v>0</v>
      </c>
    </row>
    <row r="16" spans="1:3" ht="25.5" x14ac:dyDescent="0.25">
      <c r="A16" s="77" t="s">
        <v>10</v>
      </c>
      <c r="B16" s="78" t="s">
        <v>88</v>
      </c>
      <c r="C16" s="79">
        <v>0</v>
      </c>
    </row>
    <row r="17" spans="1:3" ht="25.5" x14ac:dyDescent="0.25">
      <c r="A17" s="77" t="s">
        <v>10</v>
      </c>
      <c r="B17" s="78" t="s">
        <v>12</v>
      </c>
      <c r="C17" s="79">
        <v>19</v>
      </c>
    </row>
    <row r="18" spans="1:3" x14ac:dyDescent="0.25">
      <c r="A18" s="77" t="s">
        <v>10</v>
      </c>
      <c r="B18" s="78" t="s">
        <v>29</v>
      </c>
      <c r="C18" s="79">
        <v>22</v>
      </c>
    </row>
    <row r="19" spans="1:3" x14ac:dyDescent="0.25">
      <c r="A19" s="77" t="s">
        <v>66</v>
      </c>
      <c r="B19" s="78" t="s">
        <v>35</v>
      </c>
      <c r="C19" s="79">
        <v>0</v>
      </c>
    </row>
    <row r="20" spans="1:3" ht="25.5" x14ac:dyDescent="0.25">
      <c r="A20" s="81" t="s">
        <v>67</v>
      </c>
      <c r="B20" s="82" t="s">
        <v>22</v>
      </c>
      <c r="C20" s="83">
        <v>24</v>
      </c>
    </row>
    <row r="21" spans="1:3" ht="38.25" x14ac:dyDescent="0.25">
      <c r="A21" s="81" t="s">
        <v>67</v>
      </c>
      <c r="B21" s="82" t="s">
        <v>34</v>
      </c>
      <c r="C21" s="83">
        <v>0</v>
      </c>
    </row>
    <row r="22" spans="1:3" x14ac:dyDescent="0.25">
      <c r="A22" s="81" t="s">
        <v>19</v>
      </c>
      <c r="B22" s="82" t="s">
        <v>20</v>
      </c>
      <c r="C22" s="83">
        <v>22</v>
      </c>
    </row>
    <row r="23" spans="1:3" x14ac:dyDescent="0.25">
      <c r="A23" s="81" t="s">
        <v>19</v>
      </c>
      <c r="B23" s="82" t="s">
        <v>21</v>
      </c>
      <c r="C23" s="83">
        <v>45</v>
      </c>
    </row>
    <row r="24" spans="1:3" x14ac:dyDescent="0.25">
      <c r="A24" s="81" t="s">
        <v>19</v>
      </c>
      <c r="B24" s="82" t="s">
        <v>37</v>
      </c>
      <c r="C24" s="83">
        <v>34</v>
      </c>
    </row>
    <row r="25" spans="1:3" x14ac:dyDescent="0.25">
      <c r="A25" s="81" t="s">
        <v>19</v>
      </c>
      <c r="B25" s="82" t="s">
        <v>28</v>
      </c>
      <c r="C25" s="83">
        <v>31</v>
      </c>
    </row>
    <row r="26" spans="1:3" x14ac:dyDescent="0.25">
      <c r="A26" s="84" t="s">
        <v>15</v>
      </c>
      <c r="B26" s="85" t="s">
        <v>16</v>
      </c>
      <c r="C26" s="86">
        <v>34</v>
      </c>
    </row>
    <row r="27" spans="1:3" x14ac:dyDescent="0.25">
      <c r="A27" s="84" t="s">
        <v>15</v>
      </c>
      <c r="B27" s="85" t="s">
        <v>17</v>
      </c>
      <c r="C27" s="86">
        <v>27</v>
      </c>
    </row>
    <row r="28" spans="1:3" x14ac:dyDescent="0.25">
      <c r="A28" s="84" t="s">
        <v>15</v>
      </c>
      <c r="B28" s="85" t="s">
        <v>18</v>
      </c>
      <c r="C28" s="86">
        <v>30</v>
      </c>
    </row>
    <row r="29" spans="1:3" x14ac:dyDescent="0.25">
      <c r="A29" s="84" t="s">
        <v>15</v>
      </c>
      <c r="B29" s="85" t="s">
        <v>68</v>
      </c>
      <c r="C29" s="86">
        <v>0</v>
      </c>
    </row>
    <row r="30" spans="1:3" ht="25.5" x14ac:dyDescent="0.25">
      <c r="A30" s="108" t="s">
        <v>23</v>
      </c>
      <c r="B30" s="109" t="s">
        <v>24</v>
      </c>
      <c r="C30" s="110">
        <v>37</v>
      </c>
    </row>
    <row r="31" spans="1:3" ht="25.5" x14ac:dyDescent="0.25">
      <c r="A31" s="52" t="s">
        <v>25</v>
      </c>
      <c r="B31" s="87" t="s">
        <v>33</v>
      </c>
      <c r="C31" s="88">
        <v>16</v>
      </c>
    </row>
    <row r="32" spans="1:3" ht="25.5" x14ac:dyDescent="0.25">
      <c r="A32" s="52" t="s">
        <v>25</v>
      </c>
      <c r="B32" s="87" t="s">
        <v>44</v>
      </c>
      <c r="C32" s="88">
        <v>16</v>
      </c>
    </row>
    <row r="33" spans="1:3" ht="38.25" x14ac:dyDescent="0.25">
      <c r="A33" s="89" t="s">
        <v>69</v>
      </c>
      <c r="B33" s="90" t="s">
        <v>70</v>
      </c>
      <c r="C33" s="91">
        <v>0</v>
      </c>
    </row>
    <row r="34" spans="1:3" x14ac:dyDescent="0.25">
      <c r="A34" s="55"/>
      <c r="B34" s="55"/>
      <c r="C34" s="56"/>
    </row>
    <row r="35" spans="1:3" x14ac:dyDescent="0.25">
      <c r="A35" s="55"/>
      <c r="B35" s="57" t="s">
        <v>71</v>
      </c>
      <c r="C35" s="58">
        <f>SUM(C2:C33)</f>
        <v>773</v>
      </c>
    </row>
    <row r="36" spans="1:3" x14ac:dyDescent="0.25">
      <c r="A36" s="55"/>
      <c r="B36" s="59" t="s">
        <v>72</v>
      </c>
      <c r="C36" s="59">
        <f>C2+C3+C11+C12+C14+C17+C5+C6+C9+C20+C22+C23+C24+C26+C27+C28+C30+C32</f>
        <v>704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1" zoomScale="80" zoomScaleNormal="80" workbookViewId="0">
      <selection activeCell="C27" sqref="C27"/>
    </sheetView>
  </sheetViews>
  <sheetFormatPr baseColWidth="10" defaultRowHeight="15" x14ac:dyDescent="0.25"/>
  <cols>
    <col min="1" max="1" width="34.28515625" customWidth="1"/>
    <col min="2" max="2" width="41.5703125" customWidth="1"/>
    <col min="3" max="3" width="22.85546875" customWidth="1"/>
  </cols>
  <sheetData>
    <row r="1" spans="1:6" ht="30" x14ac:dyDescent="0.25">
      <c r="A1" s="1" t="s">
        <v>0</v>
      </c>
      <c r="B1" s="2" t="s">
        <v>1</v>
      </c>
      <c r="C1" s="3" t="s">
        <v>2</v>
      </c>
    </row>
    <row r="2" spans="1:6" ht="48.75" customHeight="1" x14ac:dyDescent="0.25">
      <c r="A2" s="4" t="s">
        <v>3</v>
      </c>
      <c r="B2" s="5" t="s">
        <v>4</v>
      </c>
      <c r="C2" s="6">
        <v>32</v>
      </c>
    </row>
    <row r="3" spans="1:6" ht="39" customHeight="1" x14ac:dyDescent="0.25">
      <c r="A3" s="4" t="s">
        <v>3</v>
      </c>
      <c r="B3" s="7" t="s">
        <v>5</v>
      </c>
      <c r="C3" s="6">
        <v>24</v>
      </c>
    </row>
    <row r="4" spans="1:6" ht="23.25" customHeight="1" x14ac:dyDescent="0.25">
      <c r="A4" s="8" t="s">
        <v>6</v>
      </c>
      <c r="B4" s="9" t="s">
        <v>7</v>
      </c>
      <c r="C4" s="10">
        <v>150</v>
      </c>
    </row>
    <row r="5" spans="1:6" ht="24.75" customHeight="1" x14ac:dyDescent="0.25">
      <c r="A5" s="8" t="s">
        <v>8</v>
      </c>
      <c r="B5" s="9" t="s">
        <v>9</v>
      </c>
      <c r="C5" s="10">
        <v>111</v>
      </c>
      <c r="D5" t="s">
        <v>82</v>
      </c>
    </row>
    <row r="6" spans="1:6" ht="45" customHeight="1" x14ac:dyDescent="0.25">
      <c r="A6" s="11" t="s">
        <v>10</v>
      </c>
      <c r="B6" s="12" t="s">
        <v>11</v>
      </c>
      <c r="C6" s="6">
        <v>34</v>
      </c>
    </row>
    <row r="7" spans="1:6" ht="76.5" customHeight="1" x14ac:dyDescent="0.25">
      <c r="A7" s="11" t="s">
        <v>10</v>
      </c>
      <c r="B7" s="12" t="s">
        <v>32</v>
      </c>
      <c r="C7" s="21">
        <v>12</v>
      </c>
      <c r="F7" s="23"/>
    </row>
    <row r="8" spans="1:6" ht="61.5" customHeight="1" x14ac:dyDescent="0.25">
      <c r="A8" s="11" t="s">
        <v>10</v>
      </c>
      <c r="B8" s="25" t="s">
        <v>31</v>
      </c>
      <c r="C8" s="21">
        <v>15</v>
      </c>
      <c r="F8" s="23"/>
    </row>
    <row r="9" spans="1:6" ht="43.5" customHeight="1" x14ac:dyDescent="0.25">
      <c r="A9" s="11" t="s">
        <v>10</v>
      </c>
      <c r="B9" s="20" t="s">
        <v>29</v>
      </c>
      <c r="C9" s="21">
        <v>27</v>
      </c>
    </row>
    <row r="10" spans="1:6" ht="43.5" customHeight="1" x14ac:dyDescent="0.25">
      <c r="A10" s="11" t="s">
        <v>10</v>
      </c>
      <c r="B10" s="5" t="s">
        <v>12</v>
      </c>
      <c r="C10" s="6">
        <v>49</v>
      </c>
    </row>
    <row r="11" spans="1:6" ht="39" customHeight="1" x14ac:dyDescent="0.25">
      <c r="A11" s="8" t="s">
        <v>13</v>
      </c>
      <c r="B11" s="9" t="s">
        <v>14</v>
      </c>
      <c r="C11" s="10">
        <v>30</v>
      </c>
    </row>
    <row r="12" spans="1:6" ht="41.25" customHeight="1" x14ac:dyDescent="0.25">
      <c r="A12" s="8" t="s">
        <v>13</v>
      </c>
      <c r="B12" s="9" t="s">
        <v>40</v>
      </c>
      <c r="C12" s="10">
        <v>15</v>
      </c>
    </row>
    <row r="13" spans="1:6" ht="41.25" customHeight="1" x14ac:dyDescent="0.25">
      <c r="A13" s="8" t="s">
        <v>13</v>
      </c>
      <c r="B13" s="61" t="s">
        <v>41</v>
      </c>
      <c r="C13" s="10">
        <v>6</v>
      </c>
    </row>
    <row r="14" spans="1:6" ht="31.5" customHeight="1" x14ac:dyDescent="0.25">
      <c r="A14" s="13" t="s">
        <v>15</v>
      </c>
      <c r="B14" s="5" t="s">
        <v>16</v>
      </c>
      <c r="C14" s="6">
        <v>34</v>
      </c>
    </row>
    <row r="15" spans="1:6" ht="32.25" customHeight="1" x14ac:dyDescent="0.25">
      <c r="A15" s="13" t="s">
        <v>15</v>
      </c>
      <c r="B15" s="5" t="s">
        <v>17</v>
      </c>
      <c r="C15" s="6">
        <v>27</v>
      </c>
    </row>
    <row r="16" spans="1:6" ht="29.25" customHeight="1" x14ac:dyDescent="0.25">
      <c r="A16" s="13" t="s">
        <v>15</v>
      </c>
      <c r="B16" s="5" t="s">
        <v>18</v>
      </c>
      <c r="C16" s="6">
        <v>30</v>
      </c>
    </row>
    <row r="17" spans="1:3" ht="39.75" customHeight="1" x14ac:dyDescent="0.25">
      <c r="A17" s="8" t="s">
        <v>19</v>
      </c>
      <c r="B17" s="9" t="s">
        <v>20</v>
      </c>
      <c r="C17" s="10">
        <v>22</v>
      </c>
    </row>
    <row r="18" spans="1:3" ht="34.5" customHeight="1" x14ac:dyDescent="0.25">
      <c r="A18" s="8" t="s">
        <v>19</v>
      </c>
      <c r="B18" s="9" t="s">
        <v>21</v>
      </c>
      <c r="C18" s="10">
        <v>45</v>
      </c>
    </row>
    <row r="19" spans="1:3" ht="38.25" customHeight="1" x14ac:dyDescent="0.25">
      <c r="A19" s="8" t="s">
        <v>19</v>
      </c>
      <c r="B19" s="9" t="s">
        <v>27</v>
      </c>
      <c r="C19" s="10">
        <v>34</v>
      </c>
    </row>
    <row r="20" spans="1:3" ht="38.25" customHeight="1" x14ac:dyDescent="0.25">
      <c r="A20" s="8" t="s">
        <v>19</v>
      </c>
      <c r="B20" s="9" t="s">
        <v>36</v>
      </c>
      <c r="C20" s="24">
        <v>31</v>
      </c>
    </row>
    <row r="21" spans="1:3" ht="63" customHeight="1" x14ac:dyDescent="0.25">
      <c r="A21" s="8" t="s">
        <v>19</v>
      </c>
      <c r="B21" s="9" t="s">
        <v>22</v>
      </c>
      <c r="C21" s="10">
        <v>24</v>
      </c>
    </row>
    <row r="22" spans="1:3" ht="39.75" customHeight="1" x14ac:dyDescent="0.25">
      <c r="A22" s="14" t="s">
        <v>23</v>
      </c>
      <c r="B22" s="15" t="s">
        <v>24</v>
      </c>
      <c r="C22" s="6">
        <v>31</v>
      </c>
    </row>
    <row r="23" spans="1:3" ht="45" customHeight="1" x14ac:dyDescent="0.25">
      <c r="A23" s="16" t="s">
        <v>25</v>
      </c>
      <c r="B23" s="17" t="s">
        <v>44</v>
      </c>
      <c r="C23" s="10">
        <v>16</v>
      </c>
    </row>
    <row r="24" spans="1:3" x14ac:dyDescent="0.25">
      <c r="C24" s="18"/>
    </row>
    <row r="25" spans="1:3" x14ac:dyDescent="0.25">
      <c r="B25" s="22" t="s">
        <v>30</v>
      </c>
      <c r="C25" s="18">
        <f>SUM(C2:C23)</f>
        <v>799</v>
      </c>
    </row>
    <row r="26" spans="1:3" x14ac:dyDescent="0.25">
      <c r="B26" s="22" t="s">
        <v>75</v>
      </c>
      <c r="C26" s="18">
        <f>SUM(C23+C22+C21+C19+C18+C17+C16+C15+C14+C13+C12+C11+C10+C6+C5+C4+C3+C2)</f>
        <v>714</v>
      </c>
    </row>
  </sheetData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G16" sqref="G16"/>
    </sheetView>
  </sheetViews>
  <sheetFormatPr baseColWidth="10" defaultRowHeight="15" x14ac:dyDescent="0.25"/>
  <cols>
    <col min="1" max="1" width="37" customWidth="1"/>
    <col min="2" max="2" width="46.85546875" customWidth="1"/>
    <col min="3" max="3" width="16.5703125" customWidth="1"/>
  </cols>
  <sheetData>
    <row r="1" spans="1:3" ht="51" x14ac:dyDescent="0.25">
      <c r="A1" s="27" t="s">
        <v>0</v>
      </c>
      <c r="B1" s="28" t="s">
        <v>1</v>
      </c>
      <c r="C1" s="27" t="s">
        <v>85</v>
      </c>
    </row>
    <row r="2" spans="1:3" ht="25.5" x14ac:dyDescent="0.25">
      <c r="A2" s="97" t="s">
        <v>3</v>
      </c>
      <c r="B2" s="98" t="s">
        <v>4</v>
      </c>
      <c r="C2" s="99">
        <v>32</v>
      </c>
    </row>
    <row r="3" spans="1:3" ht="25.5" x14ac:dyDescent="0.25">
      <c r="A3" s="97" t="s">
        <v>3</v>
      </c>
      <c r="B3" s="100" t="s">
        <v>5</v>
      </c>
      <c r="C3" s="99">
        <v>24</v>
      </c>
    </row>
    <row r="4" spans="1:3" x14ac:dyDescent="0.25">
      <c r="A4" s="101" t="s">
        <v>59</v>
      </c>
      <c r="B4" s="102" t="s">
        <v>56</v>
      </c>
      <c r="C4" s="103">
        <v>0</v>
      </c>
    </row>
    <row r="5" spans="1:3" x14ac:dyDescent="0.25">
      <c r="A5" s="101" t="s">
        <v>59</v>
      </c>
      <c r="B5" s="102" t="s">
        <v>41</v>
      </c>
      <c r="C5" s="103">
        <v>6</v>
      </c>
    </row>
    <row r="6" spans="1:3" x14ac:dyDescent="0.25">
      <c r="A6" s="101" t="s">
        <v>59</v>
      </c>
      <c r="B6" s="102" t="s">
        <v>14</v>
      </c>
      <c r="C6" s="103">
        <v>30</v>
      </c>
    </row>
    <row r="7" spans="1:3" x14ac:dyDescent="0.25">
      <c r="A7" s="101" t="s">
        <v>60</v>
      </c>
      <c r="B7" s="102" t="s">
        <v>57</v>
      </c>
      <c r="C7" s="103">
        <v>0</v>
      </c>
    </row>
    <row r="8" spans="1:3" ht="25.5" x14ac:dyDescent="0.25">
      <c r="A8" s="101" t="s">
        <v>59</v>
      </c>
      <c r="B8" s="102" t="s">
        <v>61</v>
      </c>
      <c r="C8" s="103">
        <v>0</v>
      </c>
    </row>
    <row r="9" spans="1:3" x14ac:dyDescent="0.25">
      <c r="A9" s="101" t="s">
        <v>59</v>
      </c>
      <c r="B9" s="102" t="s">
        <v>58</v>
      </c>
      <c r="C9" s="103">
        <v>15</v>
      </c>
    </row>
    <row r="10" spans="1:3" x14ac:dyDescent="0.25">
      <c r="A10" s="101" t="s">
        <v>59</v>
      </c>
      <c r="B10" s="102" t="s">
        <v>62</v>
      </c>
      <c r="C10" s="104">
        <v>0</v>
      </c>
    </row>
    <row r="11" spans="1:3" x14ac:dyDescent="0.25">
      <c r="A11" s="105" t="s">
        <v>6</v>
      </c>
      <c r="B11" s="106" t="s">
        <v>7</v>
      </c>
      <c r="C11" s="107">
        <v>150</v>
      </c>
    </row>
    <row r="12" spans="1:3" x14ac:dyDescent="0.25">
      <c r="A12" s="105" t="s">
        <v>8</v>
      </c>
      <c r="B12" s="106" t="s">
        <v>9</v>
      </c>
      <c r="C12" s="107">
        <v>111</v>
      </c>
    </row>
    <row r="13" spans="1:3" ht="25.5" x14ac:dyDescent="0.25">
      <c r="A13" s="105" t="s">
        <v>43</v>
      </c>
      <c r="B13" s="106" t="s">
        <v>38</v>
      </c>
      <c r="C13" s="107">
        <v>0</v>
      </c>
    </row>
    <row r="14" spans="1:3" ht="25.5" x14ac:dyDescent="0.25">
      <c r="A14" s="77" t="s">
        <v>10</v>
      </c>
      <c r="B14" s="78" t="s">
        <v>86</v>
      </c>
      <c r="C14" s="79">
        <v>34</v>
      </c>
    </row>
    <row r="15" spans="1:3" ht="38.25" x14ac:dyDescent="0.25">
      <c r="A15" s="77" t="s">
        <v>10</v>
      </c>
      <c r="B15" s="78" t="s">
        <v>87</v>
      </c>
      <c r="C15" s="79">
        <v>12</v>
      </c>
    </row>
    <row r="16" spans="1:3" ht="25.5" x14ac:dyDescent="0.25">
      <c r="A16" s="77" t="s">
        <v>10</v>
      </c>
      <c r="B16" s="78" t="s">
        <v>88</v>
      </c>
      <c r="C16" s="79">
        <v>15</v>
      </c>
    </row>
    <row r="17" spans="1:3" ht="25.5" x14ac:dyDescent="0.25">
      <c r="A17" s="77" t="s">
        <v>10</v>
      </c>
      <c r="B17" s="78" t="s">
        <v>12</v>
      </c>
      <c r="C17" s="79">
        <v>49</v>
      </c>
    </row>
    <row r="18" spans="1:3" x14ac:dyDescent="0.25">
      <c r="A18" s="77" t="s">
        <v>10</v>
      </c>
      <c r="B18" s="78" t="s">
        <v>29</v>
      </c>
      <c r="C18" s="79">
        <v>27</v>
      </c>
    </row>
    <row r="19" spans="1:3" x14ac:dyDescent="0.25">
      <c r="A19" s="77" t="s">
        <v>66</v>
      </c>
      <c r="B19" s="78" t="s">
        <v>35</v>
      </c>
      <c r="C19" s="79">
        <v>0</v>
      </c>
    </row>
    <row r="20" spans="1:3" ht="25.5" x14ac:dyDescent="0.25">
      <c r="A20" s="81" t="s">
        <v>67</v>
      </c>
      <c r="B20" s="82" t="s">
        <v>22</v>
      </c>
      <c r="C20" s="83">
        <v>24</v>
      </c>
    </row>
    <row r="21" spans="1:3" ht="25.5" x14ac:dyDescent="0.25">
      <c r="A21" s="81" t="s">
        <v>67</v>
      </c>
      <c r="B21" s="82" t="s">
        <v>34</v>
      </c>
      <c r="C21" s="83">
        <v>0</v>
      </c>
    </row>
    <row r="22" spans="1:3" x14ac:dyDescent="0.25">
      <c r="A22" s="81" t="s">
        <v>19</v>
      </c>
      <c r="B22" s="82" t="s">
        <v>20</v>
      </c>
      <c r="C22" s="83">
        <v>22</v>
      </c>
    </row>
    <row r="23" spans="1:3" x14ac:dyDescent="0.25">
      <c r="A23" s="81" t="s">
        <v>19</v>
      </c>
      <c r="B23" s="82" t="s">
        <v>21</v>
      </c>
      <c r="C23" s="83">
        <v>45</v>
      </c>
    </row>
    <row r="24" spans="1:3" x14ac:dyDescent="0.25">
      <c r="A24" s="81" t="s">
        <v>19</v>
      </c>
      <c r="B24" s="82" t="s">
        <v>37</v>
      </c>
      <c r="C24" s="83">
        <v>34</v>
      </c>
    </row>
    <row r="25" spans="1:3" x14ac:dyDescent="0.25">
      <c r="A25" s="81" t="s">
        <v>19</v>
      </c>
      <c r="B25" s="82" t="s">
        <v>28</v>
      </c>
      <c r="C25" s="83">
        <v>31</v>
      </c>
    </row>
    <row r="26" spans="1:3" x14ac:dyDescent="0.25">
      <c r="A26" s="84" t="s">
        <v>15</v>
      </c>
      <c r="B26" s="85" t="s">
        <v>16</v>
      </c>
      <c r="C26" s="86">
        <v>34</v>
      </c>
    </row>
    <row r="27" spans="1:3" x14ac:dyDescent="0.25">
      <c r="A27" s="84" t="s">
        <v>15</v>
      </c>
      <c r="B27" s="85" t="s">
        <v>17</v>
      </c>
      <c r="C27" s="86">
        <v>27</v>
      </c>
    </row>
    <row r="28" spans="1:3" x14ac:dyDescent="0.25">
      <c r="A28" s="84" t="s">
        <v>15</v>
      </c>
      <c r="B28" s="85" t="s">
        <v>18</v>
      </c>
      <c r="C28" s="86">
        <v>30</v>
      </c>
    </row>
    <row r="29" spans="1:3" x14ac:dyDescent="0.25">
      <c r="A29" s="84" t="s">
        <v>15</v>
      </c>
      <c r="B29" s="85" t="s">
        <v>68</v>
      </c>
      <c r="C29" s="86">
        <v>0</v>
      </c>
    </row>
    <row r="30" spans="1:3" x14ac:dyDescent="0.25">
      <c r="A30" s="108" t="s">
        <v>23</v>
      </c>
      <c r="B30" s="109" t="s">
        <v>24</v>
      </c>
      <c r="C30" s="110">
        <v>31</v>
      </c>
    </row>
    <row r="31" spans="1:3" ht="25.5" x14ac:dyDescent="0.25">
      <c r="A31" s="52" t="s">
        <v>25</v>
      </c>
      <c r="B31" s="87" t="s">
        <v>33</v>
      </c>
      <c r="C31" s="88">
        <v>0</v>
      </c>
    </row>
    <row r="32" spans="1:3" ht="25.5" x14ac:dyDescent="0.25">
      <c r="A32" s="52" t="s">
        <v>25</v>
      </c>
      <c r="B32" s="87" t="s">
        <v>44</v>
      </c>
      <c r="C32" s="88">
        <v>16</v>
      </c>
    </row>
    <row r="33" spans="1:3" ht="38.25" x14ac:dyDescent="0.25">
      <c r="A33" s="89" t="s">
        <v>69</v>
      </c>
      <c r="B33" s="90" t="s">
        <v>70</v>
      </c>
      <c r="C33" s="91">
        <v>0</v>
      </c>
    </row>
    <row r="34" spans="1:3" x14ac:dyDescent="0.25">
      <c r="A34" s="55"/>
      <c r="B34" s="55"/>
      <c r="C34" s="56"/>
    </row>
    <row r="35" spans="1:3" x14ac:dyDescent="0.25">
      <c r="A35" s="55"/>
      <c r="B35" s="57" t="s">
        <v>71</v>
      </c>
      <c r="C35" s="58">
        <f>SUM(C2:C33)</f>
        <v>799</v>
      </c>
    </row>
    <row r="36" spans="1:3" x14ac:dyDescent="0.25">
      <c r="A36" s="55"/>
      <c r="B36" s="59" t="s">
        <v>72</v>
      </c>
      <c r="C36" s="59">
        <f>C2+C3+C11+C12+C14+C17+C5+C6+C9+C20+C22+C23+C24+C26+C27+C28+C30+C32</f>
        <v>714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Normal="100" workbookViewId="0">
      <selection activeCell="B45" sqref="B45"/>
    </sheetView>
  </sheetViews>
  <sheetFormatPr baseColWidth="10" defaultRowHeight="15" x14ac:dyDescent="0.25"/>
  <cols>
    <col min="1" max="1" width="39.28515625" customWidth="1"/>
    <col min="2" max="2" width="46.28515625" customWidth="1"/>
    <col min="3" max="3" width="17.7109375" style="18" customWidth="1"/>
  </cols>
  <sheetData>
    <row r="1" spans="1:4" ht="51" x14ac:dyDescent="0.25">
      <c r="A1" s="27" t="s">
        <v>0</v>
      </c>
      <c r="B1" s="28" t="s">
        <v>1</v>
      </c>
      <c r="C1" s="27" t="s">
        <v>55</v>
      </c>
    </row>
    <row r="2" spans="1:4" ht="32.25" customHeight="1" x14ac:dyDescent="0.25">
      <c r="A2" s="29" t="s">
        <v>3</v>
      </c>
      <c r="B2" s="30" t="s">
        <v>4</v>
      </c>
      <c r="C2" s="31">
        <v>35</v>
      </c>
    </row>
    <row r="3" spans="1:4" ht="24.95" customHeight="1" x14ac:dyDescent="0.25">
      <c r="A3" s="29" t="s">
        <v>3</v>
      </c>
      <c r="B3" s="32" t="s">
        <v>5</v>
      </c>
      <c r="C3" s="31">
        <v>28</v>
      </c>
    </row>
    <row r="4" spans="1:4" ht="24.95" customHeight="1" x14ac:dyDescent="0.25">
      <c r="A4" s="33" t="s">
        <v>59</v>
      </c>
      <c r="B4" s="34" t="s">
        <v>56</v>
      </c>
      <c r="C4" s="35">
        <v>24</v>
      </c>
    </row>
    <row r="5" spans="1:4" ht="24.95" customHeight="1" x14ac:dyDescent="0.25">
      <c r="A5" s="33" t="s">
        <v>60</v>
      </c>
      <c r="B5" s="34" t="s">
        <v>57</v>
      </c>
      <c r="C5" s="35"/>
      <c r="D5" t="s">
        <v>78</v>
      </c>
    </row>
    <row r="6" spans="1:4" ht="24.95" customHeight="1" x14ac:dyDescent="0.25">
      <c r="A6" s="33" t="s">
        <v>59</v>
      </c>
      <c r="B6" s="34" t="s">
        <v>61</v>
      </c>
      <c r="C6" s="35">
        <v>30</v>
      </c>
    </row>
    <row r="7" spans="1:4" ht="24.95" customHeight="1" x14ac:dyDescent="0.25">
      <c r="A7" s="33" t="s">
        <v>59</v>
      </c>
      <c r="B7" s="34" t="s">
        <v>58</v>
      </c>
      <c r="C7" s="35">
        <v>23</v>
      </c>
    </row>
    <row r="8" spans="1:4" ht="24.95" customHeight="1" x14ac:dyDescent="0.25">
      <c r="A8" s="33" t="s">
        <v>59</v>
      </c>
      <c r="B8" s="34" t="s">
        <v>62</v>
      </c>
      <c r="C8" s="36"/>
      <c r="D8" t="s">
        <v>79</v>
      </c>
    </row>
    <row r="9" spans="1:4" ht="24.95" customHeight="1" x14ac:dyDescent="0.25">
      <c r="A9" s="37" t="s">
        <v>6</v>
      </c>
      <c r="B9" s="38" t="s">
        <v>7</v>
      </c>
      <c r="C9" s="39">
        <f>67+66+71</f>
        <v>204</v>
      </c>
    </row>
    <row r="10" spans="1:4" ht="24.95" customHeight="1" x14ac:dyDescent="0.25">
      <c r="A10" s="37" t="s">
        <v>8</v>
      </c>
      <c r="B10" s="38" t="s">
        <v>9</v>
      </c>
      <c r="C10" s="39">
        <v>59</v>
      </c>
      <c r="D10" t="s">
        <v>80</v>
      </c>
    </row>
    <row r="11" spans="1:4" ht="24.95" customHeight="1" x14ac:dyDescent="0.25">
      <c r="A11" s="37" t="s">
        <v>43</v>
      </c>
      <c r="B11" s="38" t="s">
        <v>38</v>
      </c>
      <c r="C11" s="39">
        <f>20+23</f>
        <v>43</v>
      </c>
    </row>
    <row r="12" spans="1:4" ht="24.95" customHeight="1" x14ac:dyDescent="0.25">
      <c r="A12" s="40" t="s">
        <v>10</v>
      </c>
      <c r="B12" s="41" t="s">
        <v>63</v>
      </c>
      <c r="C12" s="42">
        <v>37</v>
      </c>
    </row>
    <row r="13" spans="1:4" ht="24.95" customHeight="1" x14ac:dyDescent="0.25">
      <c r="A13" s="40" t="s">
        <v>10</v>
      </c>
      <c r="B13" s="41" t="s">
        <v>64</v>
      </c>
      <c r="C13" s="42">
        <v>12</v>
      </c>
    </row>
    <row r="14" spans="1:4" ht="24.95" customHeight="1" x14ac:dyDescent="0.25">
      <c r="A14" s="40" t="s">
        <v>10</v>
      </c>
      <c r="B14" s="41" t="s">
        <v>65</v>
      </c>
      <c r="C14" s="42">
        <v>0</v>
      </c>
      <c r="D14" t="s">
        <v>76</v>
      </c>
    </row>
    <row r="15" spans="1:4" ht="24.95" customHeight="1" x14ac:dyDescent="0.25">
      <c r="A15" s="40" t="s">
        <v>10</v>
      </c>
      <c r="B15" s="41" t="s">
        <v>12</v>
      </c>
      <c r="C15" s="42">
        <v>51</v>
      </c>
    </row>
    <row r="16" spans="1:4" ht="24.95" customHeight="1" x14ac:dyDescent="0.25">
      <c r="A16" s="40" t="s">
        <v>10</v>
      </c>
      <c r="B16" s="41" t="s">
        <v>29</v>
      </c>
      <c r="C16" s="42">
        <v>19</v>
      </c>
    </row>
    <row r="17" spans="1:4" ht="24.95" customHeight="1" x14ac:dyDescent="0.25">
      <c r="A17" s="71" t="s">
        <v>66</v>
      </c>
      <c r="B17" s="72" t="s">
        <v>35</v>
      </c>
      <c r="C17" s="73">
        <v>15</v>
      </c>
    </row>
    <row r="18" spans="1:4" ht="24.95" customHeight="1" x14ac:dyDescent="0.25">
      <c r="A18" s="43" t="s">
        <v>67</v>
      </c>
      <c r="B18" s="44" t="s">
        <v>22</v>
      </c>
      <c r="C18" s="45">
        <v>28</v>
      </c>
    </row>
    <row r="19" spans="1:4" ht="24.95" customHeight="1" x14ac:dyDescent="0.25">
      <c r="A19" s="62" t="s">
        <v>67</v>
      </c>
      <c r="B19" s="63" t="s">
        <v>34</v>
      </c>
      <c r="C19" s="64">
        <v>17</v>
      </c>
    </row>
    <row r="20" spans="1:4" ht="24.95" customHeight="1" x14ac:dyDescent="0.25">
      <c r="A20" s="43" t="s">
        <v>19</v>
      </c>
      <c r="B20" s="44" t="s">
        <v>20</v>
      </c>
      <c r="C20" s="45">
        <v>19</v>
      </c>
    </row>
    <row r="21" spans="1:4" ht="24.95" customHeight="1" x14ac:dyDescent="0.25">
      <c r="A21" s="43" t="s">
        <v>19</v>
      </c>
      <c r="B21" s="44" t="s">
        <v>21</v>
      </c>
      <c r="C21" s="45">
        <v>44</v>
      </c>
    </row>
    <row r="22" spans="1:4" ht="24.95" customHeight="1" x14ac:dyDescent="0.25">
      <c r="A22" s="43" t="s">
        <v>19</v>
      </c>
      <c r="B22" s="44" t="s">
        <v>37</v>
      </c>
      <c r="C22" s="45">
        <v>31</v>
      </c>
    </row>
    <row r="23" spans="1:4" ht="24.95" customHeight="1" x14ac:dyDescent="0.25">
      <c r="A23" s="43" t="s">
        <v>19</v>
      </c>
      <c r="B23" s="44" t="s">
        <v>28</v>
      </c>
      <c r="C23" s="45">
        <v>40</v>
      </c>
    </row>
    <row r="24" spans="1:4" ht="24.95" customHeight="1" x14ac:dyDescent="0.25">
      <c r="A24" s="46" t="s">
        <v>15</v>
      </c>
      <c r="B24" s="47" t="s">
        <v>16</v>
      </c>
      <c r="C24" s="48">
        <v>31</v>
      </c>
    </row>
    <row r="25" spans="1:4" ht="24.95" customHeight="1" x14ac:dyDescent="0.25">
      <c r="A25" s="46" t="s">
        <v>15</v>
      </c>
      <c r="B25" s="47" t="s">
        <v>17</v>
      </c>
      <c r="C25" s="48">
        <v>35</v>
      </c>
    </row>
    <row r="26" spans="1:4" ht="24.95" customHeight="1" x14ac:dyDescent="0.25">
      <c r="A26" s="46" t="s">
        <v>15</v>
      </c>
      <c r="B26" s="47" t="s">
        <v>18</v>
      </c>
      <c r="C26" s="48">
        <v>36</v>
      </c>
    </row>
    <row r="27" spans="1:4" ht="24.95" customHeight="1" x14ac:dyDescent="0.25">
      <c r="A27" s="68" t="s">
        <v>15</v>
      </c>
      <c r="B27" s="69" t="s">
        <v>68</v>
      </c>
      <c r="C27" s="70">
        <v>18</v>
      </c>
    </row>
    <row r="28" spans="1:4" ht="24.95" customHeight="1" x14ac:dyDescent="0.25">
      <c r="A28" s="49" t="s">
        <v>23</v>
      </c>
      <c r="B28" s="50" t="s">
        <v>24</v>
      </c>
      <c r="C28" s="51">
        <v>35</v>
      </c>
    </row>
    <row r="29" spans="1:4" ht="24.95" customHeight="1" x14ac:dyDescent="0.25">
      <c r="A29" s="52" t="s">
        <v>25</v>
      </c>
      <c r="B29" s="53" t="s">
        <v>33</v>
      </c>
      <c r="C29" s="54">
        <v>22</v>
      </c>
    </row>
    <row r="30" spans="1:4" ht="24.95" customHeight="1" x14ac:dyDescent="0.25">
      <c r="A30" s="52" t="s">
        <v>25</v>
      </c>
      <c r="B30" s="53" t="s">
        <v>44</v>
      </c>
      <c r="C30" s="54">
        <v>21</v>
      </c>
    </row>
    <row r="31" spans="1:4" ht="24.95" customHeight="1" x14ac:dyDescent="0.25">
      <c r="A31" s="65" t="s">
        <v>69</v>
      </c>
      <c r="B31" s="66" t="s">
        <v>70</v>
      </c>
      <c r="C31" s="67">
        <v>10</v>
      </c>
      <c r="D31" t="s">
        <v>77</v>
      </c>
    </row>
    <row r="32" spans="1:4" x14ac:dyDescent="0.25">
      <c r="A32" s="55"/>
      <c r="B32" s="55"/>
      <c r="C32" s="56"/>
    </row>
    <row r="33" spans="1:4" x14ac:dyDescent="0.25">
      <c r="A33" s="55"/>
      <c r="B33" s="57" t="s">
        <v>71</v>
      </c>
      <c r="C33" s="58">
        <f>SUM(C2:C31)</f>
        <v>967</v>
      </c>
    </row>
    <row r="34" spans="1:4" x14ac:dyDescent="0.25">
      <c r="A34" s="55"/>
      <c r="B34" s="59" t="s">
        <v>72</v>
      </c>
      <c r="C34" s="59">
        <f>C31+C30+C28+C27+C26+C25+C24+C23+C22+C21+C20+C19+C18+C17+C15+C12+C9+C6+C4+C3+C2</f>
        <v>789</v>
      </c>
    </row>
    <row r="35" spans="1:4" x14ac:dyDescent="0.25">
      <c r="A35" s="55"/>
      <c r="B35" s="55"/>
      <c r="C35" s="56"/>
    </row>
    <row r="36" spans="1:4" x14ac:dyDescent="0.25">
      <c r="A36" s="55"/>
      <c r="B36" s="55"/>
      <c r="C36" s="56"/>
      <c r="D36" t="s">
        <v>81</v>
      </c>
    </row>
    <row r="37" spans="1:4" x14ac:dyDescent="0.25">
      <c r="A37" s="55"/>
      <c r="B37" s="55"/>
      <c r="C37" s="56"/>
      <c r="D37" t="s">
        <v>74</v>
      </c>
    </row>
    <row r="38" spans="1:4" x14ac:dyDescent="0.25">
      <c r="A38" s="55"/>
      <c r="B38" s="55"/>
      <c r="C38" s="56"/>
    </row>
  </sheetData>
  <pageMargins left="0.15748031496062992" right="0.23622047244094491" top="0.43307086614173229" bottom="0.27559055118110237" header="0.31496062992125984" footer="0.31496062992125984"/>
  <pageSetup paperSize="9" scale="7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9" workbookViewId="0">
      <selection activeCell="C34" sqref="C34"/>
    </sheetView>
  </sheetViews>
  <sheetFormatPr baseColWidth="10" defaultRowHeight="15" x14ac:dyDescent="0.25"/>
  <cols>
    <col min="1" max="1" width="38.85546875" customWidth="1"/>
    <col min="2" max="2" width="41.42578125" customWidth="1"/>
    <col min="3" max="3" width="13.42578125" customWidth="1"/>
  </cols>
  <sheetData>
    <row r="1" spans="1:3" ht="51" x14ac:dyDescent="0.25">
      <c r="A1" s="27" t="s">
        <v>0</v>
      </c>
      <c r="B1" s="28" t="s">
        <v>1</v>
      </c>
      <c r="C1" s="27" t="s">
        <v>83</v>
      </c>
    </row>
    <row r="2" spans="1:3" ht="25.5" x14ac:dyDescent="0.25">
      <c r="A2" s="29" t="s">
        <v>3</v>
      </c>
      <c r="B2" s="30" t="s">
        <v>4</v>
      </c>
      <c r="C2" s="31">
        <v>44</v>
      </c>
    </row>
    <row r="3" spans="1:3" x14ac:dyDescent="0.25">
      <c r="A3" s="29" t="s">
        <v>3</v>
      </c>
      <c r="B3" s="32" t="s">
        <v>5</v>
      </c>
      <c r="C3" s="31">
        <v>30</v>
      </c>
    </row>
    <row r="4" spans="1:3" x14ac:dyDescent="0.25">
      <c r="A4" s="33" t="s">
        <v>59</v>
      </c>
      <c r="B4" s="34" t="s">
        <v>56</v>
      </c>
      <c r="C4" s="35"/>
    </row>
    <row r="5" spans="1:3" x14ac:dyDescent="0.25">
      <c r="A5" s="33" t="s">
        <v>60</v>
      </c>
      <c r="B5" s="34" t="s">
        <v>57</v>
      </c>
      <c r="C5" s="35"/>
    </row>
    <row r="6" spans="1:3" ht="38.25" x14ac:dyDescent="0.25">
      <c r="A6" s="33" t="s">
        <v>59</v>
      </c>
      <c r="B6" s="34" t="s">
        <v>61</v>
      </c>
      <c r="C6" s="35">
        <v>30</v>
      </c>
    </row>
    <row r="7" spans="1:3" x14ac:dyDescent="0.25">
      <c r="A7" s="33" t="s">
        <v>59</v>
      </c>
      <c r="B7" s="34" t="s">
        <v>58</v>
      </c>
      <c r="C7" s="35">
        <v>36</v>
      </c>
    </row>
    <row r="8" spans="1:3" x14ac:dyDescent="0.25">
      <c r="A8" s="33" t="s">
        <v>59</v>
      </c>
      <c r="B8" s="34" t="s">
        <v>98</v>
      </c>
      <c r="C8" s="35">
        <v>9</v>
      </c>
    </row>
    <row r="9" spans="1:3" x14ac:dyDescent="0.25">
      <c r="A9" s="33" t="s">
        <v>59</v>
      </c>
      <c r="B9" s="34" t="s">
        <v>62</v>
      </c>
      <c r="C9" s="36"/>
    </row>
    <row r="10" spans="1:3" x14ac:dyDescent="0.25">
      <c r="A10" s="37" t="s">
        <v>6</v>
      </c>
      <c r="B10" s="38" t="s">
        <v>7</v>
      </c>
      <c r="C10" s="39">
        <v>208</v>
      </c>
    </row>
    <row r="11" spans="1:3" x14ac:dyDescent="0.25">
      <c r="A11" s="37" t="s">
        <v>8</v>
      </c>
      <c r="B11" s="38" t="s">
        <v>9</v>
      </c>
      <c r="C11" s="39">
        <v>63</v>
      </c>
    </row>
    <row r="12" spans="1:3" ht="25.5" x14ac:dyDescent="0.25">
      <c r="A12" s="37" t="s">
        <v>43</v>
      </c>
      <c r="B12" s="38" t="s">
        <v>38</v>
      </c>
      <c r="C12" s="39">
        <v>24</v>
      </c>
    </row>
    <row r="13" spans="1:3" ht="25.5" x14ac:dyDescent="0.25">
      <c r="A13" s="40" t="s">
        <v>10</v>
      </c>
      <c r="B13" s="41" t="s">
        <v>63</v>
      </c>
      <c r="C13" s="42">
        <v>38</v>
      </c>
    </row>
    <row r="14" spans="1:3" ht="38.25" x14ac:dyDescent="0.25">
      <c r="A14" s="40" t="s">
        <v>10</v>
      </c>
      <c r="B14" s="41" t="s">
        <v>64</v>
      </c>
      <c r="C14" s="42"/>
    </row>
    <row r="15" spans="1:3" ht="38.25" x14ac:dyDescent="0.25">
      <c r="A15" s="40" t="s">
        <v>10</v>
      </c>
      <c r="B15" s="41" t="s">
        <v>65</v>
      </c>
      <c r="C15" s="42">
        <v>13</v>
      </c>
    </row>
    <row r="16" spans="1:3" ht="25.5" x14ac:dyDescent="0.25">
      <c r="A16" s="40" t="s">
        <v>10</v>
      </c>
      <c r="B16" s="41" t="s">
        <v>12</v>
      </c>
      <c r="C16" s="42">
        <v>62</v>
      </c>
    </row>
    <row r="17" spans="1:6" x14ac:dyDescent="0.25">
      <c r="A17" s="77" t="s">
        <v>10</v>
      </c>
      <c r="B17" s="78" t="s">
        <v>29</v>
      </c>
      <c r="C17" s="79">
        <v>17</v>
      </c>
      <c r="D17" s="80"/>
    </row>
    <row r="18" spans="1:6" x14ac:dyDescent="0.25">
      <c r="A18" s="77" t="s">
        <v>66</v>
      </c>
      <c r="B18" s="78" t="s">
        <v>35</v>
      </c>
      <c r="C18" s="79">
        <v>29</v>
      </c>
      <c r="D18" s="80"/>
    </row>
    <row r="19" spans="1:6" ht="38.25" x14ac:dyDescent="0.25">
      <c r="A19" s="81" t="s">
        <v>67</v>
      </c>
      <c r="B19" s="82" t="s">
        <v>22</v>
      </c>
      <c r="C19" s="83">
        <v>25</v>
      </c>
      <c r="D19" s="80"/>
    </row>
    <row r="20" spans="1:6" ht="38.25" x14ac:dyDescent="0.25">
      <c r="A20" s="81" t="s">
        <v>67</v>
      </c>
      <c r="B20" s="82" t="s">
        <v>34</v>
      </c>
      <c r="C20" s="83"/>
      <c r="D20" s="80"/>
    </row>
    <row r="21" spans="1:6" x14ac:dyDescent="0.25">
      <c r="A21" s="81" t="s">
        <v>19</v>
      </c>
      <c r="B21" s="82" t="s">
        <v>20</v>
      </c>
      <c r="C21" s="83">
        <v>21</v>
      </c>
      <c r="D21" s="80"/>
    </row>
    <row r="22" spans="1:6" x14ac:dyDescent="0.25">
      <c r="A22" s="43" t="s">
        <v>19</v>
      </c>
      <c r="B22" s="44" t="s">
        <v>21</v>
      </c>
      <c r="C22" s="45">
        <v>35</v>
      </c>
    </row>
    <row r="23" spans="1:6" x14ac:dyDescent="0.25">
      <c r="A23" s="43" t="s">
        <v>19</v>
      </c>
      <c r="B23" s="44" t="s">
        <v>37</v>
      </c>
      <c r="C23" s="45">
        <v>28</v>
      </c>
    </row>
    <row r="24" spans="1:6" x14ac:dyDescent="0.25">
      <c r="A24" s="43" t="s">
        <v>19</v>
      </c>
      <c r="B24" s="44" t="s">
        <v>28</v>
      </c>
      <c r="C24" s="45">
        <v>31</v>
      </c>
    </row>
    <row r="25" spans="1:6" x14ac:dyDescent="0.25">
      <c r="A25" s="46" t="s">
        <v>15</v>
      </c>
      <c r="B25" s="47" t="s">
        <v>16</v>
      </c>
      <c r="C25" s="48">
        <v>30</v>
      </c>
    </row>
    <row r="26" spans="1:6" x14ac:dyDescent="0.25">
      <c r="A26" s="46" t="s">
        <v>15</v>
      </c>
      <c r="B26" s="47" t="s">
        <v>17</v>
      </c>
      <c r="C26" s="48">
        <v>34</v>
      </c>
    </row>
    <row r="27" spans="1:6" x14ac:dyDescent="0.25">
      <c r="A27" s="46" t="s">
        <v>15</v>
      </c>
      <c r="B27" s="47" t="s">
        <v>18</v>
      </c>
      <c r="C27" s="48">
        <v>38</v>
      </c>
    </row>
    <row r="28" spans="1:6" x14ac:dyDescent="0.25">
      <c r="A28" s="84" t="s">
        <v>15</v>
      </c>
      <c r="B28" s="85" t="s">
        <v>68</v>
      </c>
      <c r="C28" s="86">
        <v>36</v>
      </c>
      <c r="D28" s="80"/>
    </row>
    <row r="29" spans="1:6" ht="25.5" x14ac:dyDescent="0.25">
      <c r="A29" s="49" t="s">
        <v>23</v>
      </c>
      <c r="B29" s="50" t="s">
        <v>24</v>
      </c>
      <c r="C29" s="51">
        <v>36</v>
      </c>
    </row>
    <row r="30" spans="1:6" x14ac:dyDescent="0.25">
      <c r="A30" s="74" t="s">
        <v>23</v>
      </c>
      <c r="B30" s="75" t="s">
        <v>84</v>
      </c>
      <c r="C30" s="76">
        <v>15</v>
      </c>
    </row>
    <row r="31" spans="1:6" ht="25.5" x14ac:dyDescent="0.25">
      <c r="A31" s="52" t="s">
        <v>25</v>
      </c>
      <c r="B31" s="87" t="s">
        <v>33</v>
      </c>
      <c r="C31" s="88">
        <v>23</v>
      </c>
      <c r="D31" s="80"/>
      <c r="E31" s="80"/>
      <c r="F31" s="80"/>
    </row>
    <row r="32" spans="1:6" ht="25.5" x14ac:dyDescent="0.25">
      <c r="A32" s="52" t="s">
        <v>25</v>
      </c>
      <c r="B32" s="87" t="s">
        <v>44</v>
      </c>
      <c r="C32" s="88">
        <v>22</v>
      </c>
      <c r="D32" s="80"/>
      <c r="E32" s="80"/>
      <c r="F32" s="80"/>
    </row>
    <row r="33" spans="1:6" ht="51" x14ac:dyDescent="0.25">
      <c r="A33" s="89" t="s">
        <v>69</v>
      </c>
      <c r="B33" s="90" t="s">
        <v>70</v>
      </c>
      <c r="C33" s="91">
        <v>6</v>
      </c>
      <c r="D33" s="80"/>
      <c r="E33" s="80"/>
      <c r="F33" s="80"/>
    </row>
    <row r="34" spans="1:6" x14ac:dyDescent="0.25">
      <c r="A34" s="92"/>
      <c r="B34" s="92"/>
      <c r="C34" s="93"/>
      <c r="D34" s="80"/>
      <c r="E34" s="80"/>
      <c r="F34" s="80"/>
    </row>
    <row r="35" spans="1:6" x14ac:dyDescent="0.25">
      <c r="A35" s="92"/>
      <c r="B35" s="94" t="s">
        <v>71</v>
      </c>
      <c r="C35" s="95">
        <f>SUM(C2:C33)</f>
        <v>983</v>
      </c>
      <c r="D35" s="80"/>
      <c r="E35" s="80"/>
      <c r="F35" s="80"/>
    </row>
    <row r="36" spans="1:6" x14ac:dyDescent="0.25">
      <c r="A36" s="92"/>
      <c r="B36" s="96" t="s">
        <v>72</v>
      </c>
      <c r="C36" s="96">
        <f>C33+C32+C29+C28+C27+C26+C25+C24+C23+C22+C21+C20+C19+C18+C16+C13+C10+C6+C4+C3+C2</f>
        <v>783</v>
      </c>
      <c r="D36" s="80"/>
      <c r="E36" s="80"/>
      <c r="F36" s="80"/>
    </row>
    <row r="38" spans="1:6" x14ac:dyDescent="0.25">
      <c r="C38" s="123">
        <v>41929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3" workbookViewId="0">
      <selection activeCell="F34" sqref="F34"/>
    </sheetView>
  </sheetViews>
  <sheetFormatPr baseColWidth="10" defaultRowHeight="15" x14ac:dyDescent="0.25"/>
  <cols>
    <col min="1" max="1" width="23.85546875" customWidth="1"/>
    <col min="2" max="2" width="25.7109375" customWidth="1"/>
    <col min="3" max="3" width="18.28515625" customWidth="1"/>
    <col min="4" max="4" width="19.85546875" customWidth="1"/>
  </cols>
  <sheetData>
    <row r="1" spans="1:5" ht="63.75" x14ac:dyDescent="0.25">
      <c r="A1" s="27" t="s">
        <v>0</v>
      </c>
      <c r="B1" s="28" t="s">
        <v>1</v>
      </c>
      <c r="C1" s="144" t="s">
        <v>155</v>
      </c>
      <c r="D1" s="144" t="s">
        <v>156</v>
      </c>
    </row>
    <row r="2" spans="1:5" ht="51" x14ac:dyDescent="0.25">
      <c r="A2" s="29" t="s">
        <v>3</v>
      </c>
      <c r="B2" s="30" t="s">
        <v>4</v>
      </c>
      <c r="C2" s="31">
        <v>37</v>
      </c>
      <c r="D2" s="31"/>
    </row>
    <row r="3" spans="1:5" ht="25.5" x14ac:dyDescent="0.25">
      <c r="A3" s="29" t="s">
        <v>3</v>
      </c>
      <c r="B3" s="32" t="s">
        <v>5</v>
      </c>
      <c r="C3" s="31">
        <v>31</v>
      </c>
      <c r="D3" s="31"/>
    </row>
    <row r="4" spans="1:5" ht="63.75" x14ac:dyDescent="0.25">
      <c r="A4" s="33" t="s">
        <v>59</v>
      </c>
      <c r="B4" s="34" t="s">
        <v>61</v>
      </c>
      <c r="C4" s="35">
        <v>41</v>
      </c>
      <c r="D4" s="35"/>
    </row>
    <row r="5" spans="1:5" ht="63.75" x14ac:dyDescent="0.25">
      <c r="A5" s="33" t="s">
        <v>59</v>
      </c>
      <c r="B5" s="34" t="s">
        <v>157</v>
      </c>
      <c r="C5" s="35">
        <v>14</v>
      </c>
      <c r="D5" s="35"/>
    </row>
    <row r="6" spans="1:5" ht="25.5" x14ac:dyDescent="0.25">
      <c r="A6" s="33" t="s">
        <v>59</v>
      </c>
      <c r="B6" s="34" t="s">
        <v>158</v>
      </c>
      <c r="C6" s="35">
        <v>20</v>
      </c>
      <c r="D6" s="35"/>
    </row>
    <row r="7" spans="1:5" ht="25.5" x14ac:dyDescent="0.25">
      <c r="A7" s="33" t="s">
        <v>59</v>
      </c>
      <c r="B7" s="34" t="s">
        <v>62</v>
      </c>
      <c r="C7" s="36" t="s">
        <v>159</v>
      </c>
      <c r="D7" s="36"/>
    </row>
    <row r="8" spans="1:5" x14ac:dyDescent="0.25">
      <c r="A8" s="37" t="s">
        <v>6</v>
      </c>
      <c r="B8" s="38" t="s">
        <v>7</v>
      </c>
      <c r="C8" s="39">
        <v>224</v>
      </c>
      <c r="D8" s="39"/>
    </row>
    <row r="9" spans="1:5" ht="25.5" x14ac:dyDescent="0.25">
      <c r="A9" s="37" t="s">
        <v>8</v>
      </c>
      <c r="B9" s="38" t="s">
        <v>9</v>
      </c>
      <c r="C9" s="39">
        <v>59</v>
      </c>
      <c r="D9" s="39"/>
    </row>
    <row r="10" spans="1:5" ht="38.25" x14ac:dyDescent="0.25">
      <c r="A10" s="37" t="s">
        <v>43</v>
      </c>
      <c r="B10" s="38" t="s">
        <v>38</v>
      </c>
      <c r="C10" s="39">
        <v>28</v>
      </c>
      <c r="D10" s="39"/>
    </row>
    <row r="11" spans="1:5" ht="38.25" x14ac:dyDescent="0.25">
      <c r="A11" s="40" t="s">
        <v>10</v>
      </c>
      <c r="B11" s="41" t="s">
        <v>63</v>
      </c>
      <c r="C11" s="42">
        <v>38</v>
      </c>
      <c r="D11" s="42"/>
    </row>
    <row r="12" spans="1:5" x14ac:dyDescent="0.25">
      <c r="A12" s="40" t="s">
        <v>10</v>
      </c>
      <c r="B12" s="41" t="s">
        <v>160</v>
      </c>
      <c r="C12" s="42">
        <v>4</v>
      </c>
      <c r="D12" s="42"/>
    </row>
    <row r="13" spans="1:5" ht="51" x14ac:dyDescent="0.25">
      <c r="A13" s="40" t="s">
        <v>10</v>
      </c>
      <c r="B13" s="145" t="s">
        <v>161</v>
      </c>
      <c r="C13" s="42">
        <v>4</v>
      </c>
      <c r="D13" s="42"/>
      <c r="E13" s="146" t="s">
        <v>162</v>
      </c>
    </row>
    <row r="14" spans="1:5" ht="51" x14ac:dyDescent="0.25">
      <c r="A14" s="40" t="s">
        <v>10</v>
      </c>
      <c r="B14" s="41" t="s">
        <v>65</v>
      </c>
      <c r="C14" s="42">
        <v>19</v>
      </c>
      <c r="D14" s="42"/>
    </row>
    <row r="15" spans="1:5" ht="25.5" x14ac:dyDescent="0.25">
      <c r="A15" s="40" t="s">
        <v>10</v>
      </c>
      <c r="B15" s="41" t="s">
        <v>12</v>
      </c>
      <c r="C15" s="42">
        <v>42</v>
      </c>
      <c r="D15" s="42"/>
    </row>
    <row r="16" spans="1:5" ht="25.5" x14ac:dyDescent="0.25">
      <c r="A16" s="77" t="s">
        <v>10</v>
      </c>
      <c r="B16" s="78" t="s">
        <v>29</v>
      </c>
      <c r="C16" s="42">
        <v>19</v>
      </c>
      <c r="D16" s="42"/>
    </row>
    <row r="17" spans="1:4" ht="25.5" x14ac:dyDescent="0.25">
      <c r="A17" s="77" t="s">
        <v>66</v>
      </c>
      <c r="B17" s="78" t="s">
        <v>35</v>
      </c>
      <c r="C17" s="42">
        <v>45</v>
      </c>
      <c r="D17" s="42"/>
    </row>
    <row r="18" spans="1:4" ht="51" x14ac:dyDescent="0.25">
      <c r="A18" s="81" t="s">
        <v>67</v>
      </c>
      <c r="B18" s="82" t="s">
        <v>22</v>
      </c>
      <c r="C18" s="45">
        <v>13</v>
      </c>
      <c r="D18" s="45"/>
    </row>
    <row r="19" spans="1:4" ht="51" x14ac:dyDescent="0.25">
      <c r="A19" s="81" t="s">
        <v>67</v>
      </c>
      <c r="B19" s="82" t="s">
        <v>34</v>
      </c>
      <c r="C19" s="45">
        <v>13</v>
      </c>
      <c r="D19" s="45"/>
    </row>
    <row r="20" spans="1:4" ht="25.5" x14ac:dyDescent="0.25">
      <c r="A20" s="81" t="s">
        <v>19</v>
      </c>
      <c r="B20" s="82" t="s">
        <v>20</v>
      </c>
      <c r="C20" s="45">
        <v>29</v>
      </c>
      <c r="D20" s="45"/>
    </row>
    <row r="21" spans="1:4" x14ac:dyDescent="0.25">
      <c r="A21" s="43" t="s">
        <v>19</v>
      </c>
      <c r="B21" s="44" t="s">
        <v>21</v>
      </c>
      <c r="C21" s="45">
        <v>31</v>
      </c>
      <c r="D21" s="45"/>
    </row>
    <row r="22" spans="1:4" ht="25.5" x14ac:dyDescent="0.25">
      <c r="A22" s="43" t="s">
        <v>19</v>
      </c>
      <c r="B22" s="44" t="s">
        <v>37</v>
      </c>
      <c r="C22" s="45">
        <v>23</v>
      </c>
      <c r="D22" s="45"/>
    </row>
    <row r="23" spans="1:4" ht="25.5" x14ac:dyDescent="0.25">
      <c r="A23" s="43" t="s">
        <v>19</v>
      </c>
      <c r="B23" s="44" t="s">
        <v>28</v>
      </c>
      <c r="C23" s="45">
        <v>27</v>
      </c>
      <c r="D23" s="45"/>
    </row>
    <row r="24" spans="1:4" x14ac:dyDescent="0.25">
      <c r="A24" s="43" t="s">
        <v>19</v>
      </c>
      <c r="B24" s="44" t="s">
        <v>94</v>
      </c>
      <c r="C24" s="45">
        <v>10</v>
      </c>
      <c r="D24" s="45"/>
    </row>
    <row r="25" spans="1:4" ht="25.5" x14ac:dyDescent="0.25">
      <c r="A25" s="46" t="s">
        <v>15</v>
      </c>
      <c r="B25" s="47" t="s">
        <v>16</v>
      </c>
      <c r="C25" s="48">
        <f>18+17</f>
        <v>35</v>
      </c>
      <c r="D25" s="48"/>
    </row>
    <row r="26" spans="1:4" ht="25.5" x14ac:dyDescent="0.25">
      <c r="A26" s="46" t="s">
        <v>15</v>
      </c>
      <c r="B26" s="47" t="s">
        <v>17</v>
      </c>
      <c r="C26" s="48">
        <f>19+13</f>
        <v>32</v>
      </c>
      <c r="D26" s="48"/>
    </row>
    <row r="27" spans="1:4" ht="25.5" x14ac:dyDescent="0.25">
      <c r="A27" s="46" t="s">
        <v>15</v>
      </c>
      <c r="B27" s="47" t="s">
        <v>18</v>
      </c>
      <c r="C27" s="48">
        <f>19+13</f>
        <v>32</v>
      </c>
      <c r="D27" s="48"/>
    </row>
    <row r="28" spans="1:4" ht="25.5" x14ac:dyDescent="0.25">
      <c r="A28" s="84" t="s">
        <v>15</v>
      </c>
      <c r="B28" s="85" t="s">
        <v>68</v>
      </c>
      <c r="C28" s="86">
        <f>16+18</f>
        <v>34</v>
      </c>
      <c r="D28" s="86"/>
    </row>
    <row r="29" spans="1:4" ht="38.25" x14ac:dyDescent="0.25">
      <c r="A29" s="49" t="s">
        <v>23</v>
      </c>
      <c r="B29" s="50" t="s">
        <v>24</v>
      </c>
      <c r="C29" s="51">
        <v>36</v>
      </c>
      <c r="D29" s="51"/>
    </row>
    <row r="30" spans="1:4" ht="38.25" x14ac:dyDescent="0.25">
      <c r="A30" s="49" t="s">
        <v>23</v>
      </c>
      <c r="B30" s="50" t="s">
        <v>163</v>
      </c>
      <c r="C30" s="51">
        <v>22</v>
      </c>
      <c r="D30" s="51"/>
    </row>
    <row r="31" spans="1:4" x14ac:dyDescent="0.25">
      <c r="A31" s="147" t="s">
        <v>23</v>
      </c>
      <c r="B31" s="50" t="s">
        <v>84</v>
      </c>
      <c r="C31" s="76">
        <v>17</v>
      </c>
      <c r="D31" s="76"/>
    </row>
    <row r="32" spans="1:4" ht="38.25" x14ac:dyDescent="0.25">
      <c r="A32" s="52" t="s">
        <v>25</v>
      </c>
      <c r="B32" s="87" t="s">
        <v>33</v>
      </c>
      <c r="C32" s="88">
        <v>24</v>
      </c>
      <c r="D32" s="88"/>
    </row>
    <row r="33" spans="1:4" ht="38.25" x14ac:dyDescent="0.25">
      <c r="A33" s="52" t="s">
        <v>25</v>
      </c>
      <c r="B33" s="87" t="s">
        <v>44</v>
      </c>
      <c r="C33" s="88">
        <v>25</v>
      </c>
      <c r="D33" s="88"/>
    </row>
    <row r="34" spans="1:4" ht="76.5" x14ac:dyDescent="0.25">
      <c r="A34" s="148" t="s">
        <v>69</v>
      </c>
      <c r="B34" s="149" t="s">
        <v>70</v>
      </c>
      <c r="C34" s="150"/>
      <c r="D34" s="150"/>
    </row>
    <row r="35" spans="1:4" x14ac:dyDescent="0.25">
      <c r="A35" s="151" t="s">
        <v>164</v>
      </c>
      <c r="B35" s="152" t="s">
        <v>165</v>
      </c>
      <c r="C35" s="153">
        <v>40</v>
      </c>
      <c r="D35" s="153"/>
    </row>
    <row r="36" spans="1:4" x14ac:dyDescent="0.25">
      <c r="A36" s="92"/>
      <c r="B36" s="92"/>
      <c r="C36" s="93"/>
      <c r="D36" s="93"/>
    </row>
    <row r="37" spans="1:4" x14ac:dyDescent="0.25">
      <c r="A37" s="92"/>
      <c r="B37" s="94" t="s">
        <v>71</v>
      </c>
      <c r="C37" s="154">
        <f>SUM(C2:C34)</f>
        <v>1028</v>
      </c>
      <c r="D37" s="154">
        <f>SUM(D2:D34)</f>
        <v>0</v>
      </c>
    </row>
    <row r="38" spans="1:4" x14ac:dyDescent="0.25">
      <c r="A38" s="92"/>
      <c r="B38" s="96" t="s">
        <v>72</v>
      </c>
      <c r="C38" s="155">
        <f>C34+C33+C29+C28+C27+C26+C25+C23+C22+C21+C20+C19+C18+C17+C15+C11+C8+C4+C3+C2+C35+C30+C24+C12+C5</f>
        <v>878</v>
      </c>
      <c r="D38" s="155">
        <f>D34+D33+D29+D28+D27+D26+D25+D23+D22+D21+D20+D19+D18+D17+D15+D11+D8+D4+D3+D2+D35+D30+D24+D12+D5</f>
        <v>0</v>
      </c>
    </row>
    <row r="40" spans="1:4" x14ac:dyDescent="0.25">
      <c r="C40" s="123">
        <v>42299</v>
      </c>
      <c r="D40" s="123">
        <v>42429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22" workbookViewId="0">
      <selection activeCell="J32" sqref="J32"/>
    </sheetView>
  </sheetViews>
  <sheetFormatPr baseColWidth="10" defaultRowHeight="15" x14ac:dyDescent="0.25"/>
  <cols>
    <col min="1" max="1" width="41" customWidth="1"/>
    <col min="2" max="2" width="43" customWidth="1"/>
    <col min="3" max="3" width="25.5703125" customWidth="1"/>
    <col min="4" max="4" width="23.85546875" customWidth="1"/>
    <col min="5" max="5" width="15.42578125" customWidth="1"/>
  </cols>
  <sheetData>
    <row r="1" spans="1:4" ht="38.25" x14ac:dyDescent="0.25">
      <c r="A1" s="202" t="s">
        <v>0</v>
      </c>
      <c r="B1" s="203" t="s">
        <v>1</v>
      </c>
      <c r="C1" s="202" t="s">
        <v>223</v>
      </c>
      <c r="D1" s="202" t="s">
        <v>224</v>
      </c>
    </row>
    <row r="2" spans="1:4" ht="25.5" x14ac:dyDescent="0.25">
      <c r="A2" s="204" t="s">
        <v>3</v>
      </c>
      <c r="B2" s="205" t="s">
        <v>4</v>
      </c>
      <c r="C2" s="206">
        <v>37</v>
      </c>
      <c r="D2" s="182">
        <v>36</v>
      </c>
    </row>
    <row r="3" spans="1:4" x14ac:dyDescent="0.25">
      <c r="A3" s="204" t="s">
        <v>3</v>
      </c>
      <c r="B3" s="207" t="s">
        <v>225</v>
      </c>
      <c r="C3" s="206">
        <v>7</v>
      </c>
      <c r="D3" s="182">
        <v>7</v>
      </c>
    </row>
    <row r="4" spans="1:4" x14ac:dyDescent="0.25">
      <c r="A4" s="204" t="s">
        <v>3</v>
      </c>
      <c r="B4" s="207" t="s">
        <v>5</v>
      </c>
      <c r="C4" s="206">
        <v>20</v>
      </c>
      <c r="D4" s="182">
        <v>20</v>
      </c>
    </row>
    <row r="5" spans="1:4" ht="38.25" x14ac:dyDescent="0.25">
      <c r="A5" s="208" t="s">
        <v>59</v>
      </c>
      <c r="B5" s="209" t="s">
        <v>61</v>
      </c>
      <c r="C5" s="210">
        <v>36</v>
      </c>
      <c r="D5" s="182">
        <v>36</v>
      </c>
    </row>
    <row r="6" spans="1:4" ht="38.25" x14ac:dyDescent="0.25">
      <c r="A6" s="208" t="s">
        <v>59</v>
      </c>
      <c r="B6" s="209" t="s">
        <v>157</v>
      </c>
      <c r="C6" s="210">
        <v>19</v>
      </c>
      <c r="D6" s="182">
        <v>19</v>
      </c>
    </row>
    <row r="7" spans="1:4" x14ac:dyDescent="0.25">
      <c r="A7" s="208" t="s">
        <v>59</v>
      </c>
      <c r="B7" s="209" t="s">
        <v>158</v>
      </c>
      <c r="C7" s="210">
        <v>20</v>
      </c>
      <c r="D7" s="182">
        <v>20</v>
      </c>
    </row>
    <row r="8" spans="1:4" x14ac:dyDescent="0.25">
      <c r="A8" s="211" t="s">
        <v>6</v>
      </c>
      <c r="B8" s="212" t="s">
        <v>7</v>
      </c>
      <c r="C8" s="213">
        <v>224</v>
      </c>
      <c r="D8" s="214">
        <v>217</v>
      </c>
    </row>
    <row r="9" spans="1:4" x14ac:dyDescent="0.25">
      <c r="A9" s="211" t="s">
        <v>8</v>
      </c>
      <c r="B9" s="212" t="s">
        <v>9</v>
      </c>
      <c r="C9" s="213">
        <v>60</v>
      </c>
      <c r="D9" s="214">
        <v>59</v>
      </c>
    </row>
    <row r="10" spans="1:4" ht="25.5" x14ac:dyDescent="0.25">
      <c r="A10" s="211" t="s">
        <v>43</v>
      </c>
      <c r="B10" s="212" t="s">
        <v>38</v>
      </c>
      <c r="C10" s="213">
        <v>28</v>
      </c>
      <c r="D10" s="214">
        <v>20</v>
      </c>
    </row>
    <row r="11" spans="1:4" ht="25.5" x14ac:dyDescent="0.25">
      <c r="A11" s="215" t="s">
        <v>10</v>
      </c>
      <c r="B11" s="216" t="s">
        <v>63</v>
      </c>
      <c r="C11" s="217">
        <v>34</v>
      </c>
      <c r="D11" s="214">
        <v>32</v>
      </c>
    </row>
    <row r="12" spans="1:4" ht="25.5" x14ac:dyDescent="0.25">
      <c r="A12" s="215" t="s">
        <v>10</v>
      </c>
      <c r="B12" s="218" t="s">
        <v>161</v>
      </c>
      <c r="C12" s="217">
        <v>8</v>
      </c>
      <c r="D12" s="214">
        <v>6</v>
      </c>
    </row>
    <row r="13" spans="1:4" ht="25.5" x14ac:dyDescent="0.25">
      <c r="A13" s="215" t="s">
        <v>10</v>
      </c>
      <c r="B13" s="216" t="s">
        <v>65</v>
      </c>
      <c r="C13" s="217">
        <v>19</v>
      </c>
      <c r="D13" s="214">
        <v>19</v>
      </c>
    </row>
    <row r="14" spans="1:4" x14ac:dyDescent="0.25">
      <c r="A14" s="219" t="s">
        <v>10</v>
      </c>
      <c r="B14" s="220" t="s">
        <v>29</v>
      </c>
      <c r="C14" s="217">
        <v>15</v>
      </c>
      <c r="D14" s="214">
        <v>12</v>
      </c>
    </row>
    <row r="15" spans="1:4" x14ac:dyDescent="0.25">
      <c r="A15" s="219" t="s">
        <v>10</v>
      </c>
      <c r="B15" s="220" t="s">
        <v>226</v>
      </c>
      <c r="C15" s="217">
        <v>15</v>
      </c>
      <c r="D15" s="214">
        <v>15</v>
      </c>
    </row>
    <row r="16" spans="1:4" x14ac:dyDescent="0.25">
      <c r="A16" s="219" t="s">
        <v>66</v>
      </c>
      <c r="B16" s="220" t="s">
        <v>35</v>
      </c>
      <c r="C16" s="217">
        <v>47</v>
      </c>
      <c r="D16" s="214">
        <v>47</v>
      </c>
    </row>
    <row r="17" spans="1:6" ht="25.5" x14ac:dyDescent="0.25">
      <c r="A17" s="221" t="s">
        <v>67</v>
      </c>
      <c r="B17" s="222" t="s">
        <v>22</v>
      </c>
      <c r="C17" s="223">
        <v>24</v>
      </c>
      <c r="D17" s="182">
        <v>24</v>
      </c>
    </row>
    <row r="18" spans="1:6" ht="38.25" x14ac:dyDescent="0.25">
      <c r="A18" s="221" t="s">
        <v>67</v>
      </c>
      <c r="B18" s="222" t="s">
        <v>34</v>
      </c>
      <c r="C18" s="223">
        <v>13</v>
      </c>
      <c r="D18" s="182">
        <v>13</v>
      </c>
      <c r="E18" s="182" t="s">
        <v>228</v>
      </c>
      <c r="F18" s="182" t="s">
        <v>229</v>
      </c>
    </row>
    <row r="19" spans="1:6" x14ac:dyDescent="0.25">
      <c r="A19" s="221" t="s">
        <v>19</v>
      </c>
      <c r="B19" s="222" t="s">
        <v>20</v>
      </c>
      <c r="C19" s="223">
        <f>17+15</f>
        <v>32</v>
      </c>
      <c r="D19" s="182">
        <v>33</v>
      </c>
      <c r="E19" s="182">
        <v>17</v>
      </c>
      <c r="F19" s="182">
        <v>16</v>
      </c>
    </row>
    <row r="20" spans="1:6" x14ac:dyDescent="0.25">
      <c r="A20" s="224" t="s">
        <v>19</v>
      </c>
      <c r="B20" s="225" t="s">
        <v>21</v>
      </c>
      <c r="C20" s="223">
        <f>21+18</f>
        <v>39</v>
      </c>
      <c r="D20" s="182">
        <v>36</v>
      </c>
      <c r="E20" s="182" t="s">
        <v>230</v>
      </c>
      <c r="F20" s="182">
        <v>18</v>
      </c>
    </row>
    <row r="21" spans="1:6" x14ac:dyDescent="0.25">
      <c r="A21" s="224" t="s">
        <v>19</v>
      </c>
      <c r="B21" s="225" t="s">
        <v>37</v>
      </c>
      <c r="C21" s="223">
        <f>9+12</f>
        <v>21</v>
      </c>
      <c r="D21" s="182">
        <v>21</v>
      </c>
      <c r="E21" s="182">
        <v>12</v>
      </c>
      <c r="F21" s="182">
        <v>9</v>
      </c>
    </row>
    <row r="22" spans="1:6" x14ac:dyDescent="0.25">
      <c r="A22" s="224" t="s">
        <v>19</v>
      </c>
      <c r="B22" s="225" t="s">
        <v>28</v>
      </c>
      <c r="C22" s="223">
        <f>16+16</f>
        <v>32</v>
      </c>
      <c r="D22" s="182">
        <v>33</v>
      </c>
      <c r="E22" s="182">
        <v>17</v>
      </c>
      <c r="F22" s="182">
        <v>16</v>
      </c>
    </row>
    <row r="23" spans="1:6" x14ac:dyDescent="0.25">
      <c r="A23" s="224" t="s">
        <v>19</v>
      </c>
      <c r="B23" s="225" t="s">
        <v>94</v>
      </c>
      <c r="C23" s="223">
        <f>10+10</f>
        <v>20</v>
      </c>
      <c r="D23" s="182">
        <v>20</v>
      </c>
      <c r="E23" s="182">
        <v>10</v>
      </c>
      <c r="F23" s="182">
        <v>10</v>
      </c>
    </row>
    <row r="24" spans="1:6" x14ac:dyDescent="0.25">
      <c r="A24" s="226" t="s">
        <v>15</v>
      </c>
      <c r="B24" s="227" t="s">
        <v>16</v>
      </c>
      <c r="C24" s="228">
        <f>18+16</f>
        <v>34</v>
      </c>
      <c r="D24" s="182">
        <v>31</v>
      </c>
    </row>
    <row r="25" spans="1:6" x14ac:dyDescent="0.25">
      <c r="A25" s="226" t="s">
        <v>15</v>
      </c>
      <c r="B25" s="227" t="s">
        <v>17</v>
      </c>
      <c r="C25" s="228">
        <f>19+13</f>
        <v>32</v>
      </c>
      <c r="D25" s="182">
        <v>22</v>
      </c>
    </row>
    <row r="26" spans="1:6" x14ac:dyDescent="0.25">
      <c r="A26" s="226" t="s">
        <v>15</v>
      </c>
      <c r="B26" s="227" t="s">
        <v>18</v>
      </c>
      <c r="C26" s="228">
        <f>19+13</f>
        <v>32</v>
      </c>
      <c r="D26" s="182">
        <v>28</v>
      </c>
    </row>
    <row r="27" spans="1:6" x14ac:dyDescent="0.25">
      <c r="A27" s="229" t="s">
        <v>15</v>
      </c>
      <c r="B27" s="230" t="s">
        <v>68</v>
      </c>
      <c r="C27" s="231">
        <f>16+18</f>
        <v>34</v>
      </c>
      <c r="D27" s="182">
        <v>36</v>
      </c>
    </row>
    <row r="28" spans="1:6" x14ac:dyDescent="0.25">
      <c r="A28" s="229" t="s">
        <v>15</v>
      </c>
      <c r="B28" s="230" t="s">
        <v>231</v>
      </c>
      <c r="C28" s="231">
        <v>15</v>
      </c>
      <c r="D28" s="182">
        <v>15</v>
      </c>
    </row>
    <row r="29" spans="1:6" ht="25.5" x14ac:dyDescent="0.25">
      <c r="A29" s="232" t="s">
        <v>23</v>
      </c>
      <c r="B29" s="233" t="s">
        <v>24</v>
      </c>
      <c r="C29" s="234">
        <v>15</v>
      </c>
      <c r="D29" s="214">
        <v>15</v>
      </c>
    </row>
    <row r="30" spans="1:6" ht="25.5" x14ac:dyDescent="0.25">
      <c r="A30" s="232" t="s">
        <v>23</v>
      </c>
      <c r="B30" s="233" t="s">
        <v>163</v>
      </c>
      <c r="C30" s="234">
        <v>42</v>
      </c>
      <c r="D30" s="214">
        <v>42</v>
      </c>
    </row>
    <row r="31" spans="1:6" x14ac:dyDescent="0.25">
      <c r="A31" s="235" t="s">
        <v>23</v>
      </c>
      <c r="B31" s="233" t="s">
        <v>84</v>
      </c>
      <c r="C31" s="236">
        <v>16</v>
      </c>
      <c r="D31" s="214">
        <v>16</v>
      </c>
    </row>
    <row r="32" spans="1:6" ht="25.5" x14ac:dyDescent="0.25">
      <c r="A32" s="237" t="s">
        <v>25</v>
      </c>
      <c r="B32" s="238" t="s">
        <v>44</v>
      </c>
      <c r="C32" s="239">
        <v>22</v>
      </c>
      <c r="D32" s="214">
        <v>19</v>
      </c>
    </row>
    <row r="33" spans="1:4" ht="51" x14ac:dyDescent="0.25">
      <c r="A33" s="240" t="s">
        <v>69</v>
      </c>
      <c r="B33" s="241" t="s">
        <v>70</v>
      </c>
      <c r="C33" s="242">
        <v>9</v>
      </c>
      <c r="D33" s="214">
        <v>9</v>
      </c>
    </row>
    <row r="34" spans="1:4" x14ac:dyDescent="0.25">
      <c r="A34" s="243" t="s">
        <v>227</v>
      </c>
      <c r="B34" s="244" t="s">
        <v>165</v>
      </c>
      <c r="C34" s="245">
        <v>20</v>
      </c>
      <c r="D34" s="214">
        <v>20</v>
      </c>
    </row>
    <row r="36" spans="1:4" x14ac:dyDescent="0.25">
      <c r="B36" s="246" t="s">
        <v>71</v>
      </c>
      <c r="C36" s="247">
        <f>SUM(C2:C34)</f>
        <v>1041</v>
      </c>
      <c r="D36" s="248">
        <f>D34+D33+D32+D31+D30+D29+D27+D26+D25+D24+D23+D22+D21+D20+D19+D18+D17+D16+D15+D14+D13+D12+D11+D10+D9+D8+D7+D6+D5+D3+D4+D2</f>
        <v>983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2</vt:i4>
      </vt:variant>
    </vt:vector>
  </HeadingPairs>
  <TitlesOfParts>
    <vt:vector size="14" baseType="lpstr">
      <vt:lpstr>années antérieures</vt:lpstr>
      <vt:lpstr>2011-2012</vt:lpstr>
      <vt:lpstr>2011-2012 bis</vt:lpstr>
      <vt:lpstr>2012-2013</vt:lpstr>
      <vt:lpstr>2012-2013 bis </vt:lpstr>
      <vt:lpstr>2013-2014</vt:lpstr>
      <vt:lpstr>2014-2015</vt:lpstr>
      <vt:lpstr>2015-2016</vt:lpstr>
      <vt:lpstr>2016-2017</vt:lpstr>
      <vt:lpstr>présence terri</vt:lpstr>
      <vt:lpstr>Répartition par niveau</vt:lpstr>
      <vt:lpstr>évolution formations</vt:lpstr>
      <vt:lpstr>'2013-2014'!Zone_d_impression</vt:lpstr>
      <vt:lpstr>'présence terri'!Zone_d_impression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2017-04-20T07:14:18Z</dcterms:modified>
</cp:coreProperties>
</file>